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2.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10.226.112.52\SienFolder\旧施設支援課\★施設整備係\★老健班\16 庶務\ホームページ更新\令和7年度\0428　老健協議様式（改修系）\医療院\協議書様式（創設系）\作業用\"/>
    </mc:Choice>
  </mc:AlternateContent>
  <xr:revisionPtr revIDLastSave="0" documentId="13_ncr:1_{20DB57C4-34CF-4D0F-A877-17B43211D094}" xr6:coauthVersionLast="47" xr6:coauthVersionMax="47" xr10:uidLastSave="{00000000-0000-0000-0000-000000000000}"/>
  <bookViews>
    <workbookView xWindow="-120" yWindow="-120" windowWidth="29040" windowHeight="15720" xr2:uid="{00000000-000D-0000-FFFF-FFFF00000000}"/>
  </bookViews>
  <sheets>
    <sheet name="00提出書類一覧" sheetId="25" r:id="rId1"/>
    <sheet name="10事業費等一覧 " sheetId="13" r:id="rId2"/>
    <sheet name="10事業費等一覧（事業別）" sheetId="14" r:id="rId3"/>
    <sheet name="10法人事務費" sheetId="12" r:id="rId4"/>
    <sheet name="10算出内訳（ユニット型）" sheetId="18" r:id="rId5"/>
    <sheet name="10算出内訳（従来型）" sheetId="21" r:id="rId6"/>
    <sheet name="12年度別" sheetId="22" r:id="rId7"/>
    <sheet name="13費目別内訳" sheetId="7" r:id="rId8"/>
    <sheet name="13事業費目別内訳" sheetId="10" r:id="rId9"/>
    <sheet name="27部門別面積表" sheetId="23" r:id="rId10"/>
    <sheet name="28面積按分" sheetId="24" r:id="rId11"/>
  </sheets>
  <definedNames>
    <definedName name="_xlnm.Print_Area" localSheetId="0">'00提出書類一覧'!$A$1:$G$102</definedName>
    <definedName name="_xlnm.Print_Area" localSheetId="4">'10算出内訳（ユニット型）'!$A$1:$AD$55</definedName>
    <definedName name="_xlnm.Print_Area" localSheetId="5">'10算出内訳（従来型）'!$A$1:$AD$59</definedName>
    <definedName name="_xlnm.Print_Area" localSheetId="1">'10事業費等一覧 '!$A$1:$G$54</definedName>
    <definedName name="_xlnm.Print_Area" localSheetId="2">'10事業費等一覧（事業別）'!$A$1:$J$48</definedName>
    <definedName name="_xlnm.Print_Area" localSheetId="3">'10法人事務費'!$A$1:$H$22</definedName>
    <definedName name="_xlnm.Print_Area" localSheetId="6">'12年度別'!$A$1:$M$39</definedName>
    <definedName name="_xlnm.Print_Area" localSheetId="8">'13事業費目別内訳'!$A$1:$Y$33</definedName>
    <definedName name="_xlnm.Print_Area" localSheetId="7">'13費目別内訳'!$A$2:$J$28</definedName>
    <definedName name="_xlnm.Print_Area" localSheetId="9">'27部門別面積表'!$A$1:$K$104</definedName>
    <definedName name="_xlnm.Print_Area" localSheetId="10">'28面積按分'!$A$1:$L$32</definedName>
    <definedName name="_xlnm.Print_Titles" localSheetId="4">'10算出内訳（ユニット型）'!$14:$15</definedName>
    <definedName name="_xlnm.Print_Titles" localSheetId="5">'10算出内訳（従来型）'!$3:$4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6" i="21" l="1"/>
  <c r="V35" i="21"/>
  <c r="V34" i="21"/>
  <c r="V32" i="21"/>
  <c r="V31" i="21"/>
  <c r="V23" i="21"/>
  <c r="V22" i="21"/>
  <c r="V21" i="21"/>
  <c r="V19" i="21"/>
  <c r="V18" i="21"/>
  <c r="Y30" i="18"/>
  <c r="Y29" i="18"/>
  <c r="Y27" i="18"/>
  <c r="Y19" i="18"/>
  <c r="Y18" i="18"/>
  <c r="Y16" i="18"/>
  <c r="Y9" i="18"/>
  <c r="Y8" i="18"/>
  <c r="Y7" i="18"/>
  <c r="Y6" i="18"/>
  <c r="Y5" i="18"/>
  <c r="L7" i="18"/>
  <c r="S7" i="18"/>
  <c r="F5" i="13"/>
  <c r="D93" i="23"/>
  <c r="C3" i="23"/>
  <c r="U3" i="10"/>
  <c r="L30" i="18"/>
  <c r="R5" i="10"/>
  <c r="N5" i="10"/>
  <c r="J5" i="10"/>
  <c r="U5" i="10"/>
  <c r="Q5" i="10"/>
  <c r="M5" i="10"/>
  <c r="I5" i="10"/>
  <c r="E4" i="24"/>
  <c r="F4" i="24"/>
  <c r="G4" i="24"/>
  <c r="C6" i="24"/>
  <c r="E6" i="24"/>
  <c r="F6" i="24"/>
  <c r="F12" i="24" s="1"/>
  <c r="G6" i="24"/>
  <c r="C7" i="24"/>
  <c r="E7" i="24"/>
  <c r="E12" i="24" s="1"/>
  <c r="F7" i="24"/>
  <c r="G7" i="24"/>
  <c r="C8" i="24"/>
  <c r="E8" i="24"/>
  <c r="F8" i="24"/>
  <c r="G8" i="24"/>
  <c r="C9" i="24"/>
  <c r="E9" i="24"/>
  <c r="F9" i="24"/>
  <c r="G9" i="24"/>
  <c r="C10" i="24"/>
  <c r="E10" i="24"/>
  <c r="F10" i="24"/>
  <c r="G10" i="24"/>
  <c r="C11" i="24"/>
  <c r="E11" i="24"/>
  <c r="F11" i="24"/>
  <c r="G11" i="24"/>
  <c r="C12" i="24"/>
  <c r="G12" i="24"/>
  <c r="J12" i="24"/>
  <c r="J7" i="23"/>
  <c r="J8" i="23"/>
  <c r="J9" i="23"/>
  <c r="D10" i="23"/>
  <c r="J10" i="23" s="1"/>
  <c r="E10" i="23"/>
  <c r="E26" i="23" s="1"/>
  <c r="F10" i="23"/>
  <c r="F26" i="23" s="1"/>
  <c r="G10" i="23"/>
  <c r="H10" i="23"/>
  <c r="J11" i="23"/>
  <c r="J12" i="23"/>
  <c r="J13" i="23"/>
  <c r="D14" i="23"/>
  <c r="E14" i="23"/>
  <c r="F14" i="23"/>
  <c r="G14" i="23"/>
  <c r="J14" i="23" s="1"/>
  <c r="H14" i="23"/>
  <c r="H26" i="23" s="1"/>
  <c r="J15" i="23"/>
  <c r="J16" i="23"/>
  <c r="J17" i="23"/>
  <c r="D18" i="23"/>
  <c r="J18" i="23" s="1"/>
  <c r="E18" i="23"/>
  <c r="F18" i="23"/>
  <c r="G18" i="23"/>
  <c r="H18" i="23"/>
  <c r="J19" i="23"/>
  <c r="J20" i="23"/>
  <c r="J21" i="23"/>
  <c r="D22" i="23"/>
  <c r="J22" i="23" s="1"/>
  <c r="E22" i="23"/>
  <c r="F22" i="23"/>
  <c r="G22" i="23"/>
  <c r="H22" i="23"/>
  <c r="D23" i="23"/>
  <c r="D84" i="23" s="1"/>
  <c r="E23" i="23"/>
  <c r="F23" i="23"/>
  <c r="G23" i="23"/>
  <c r="H23" i="23"/>
  <c r="D24" i="23"/>
  <c r="E24" i="23"/>
  <c r="F24" i="23"/>
  <c r="G24" i="23"/>
  <c r="H24" i="23"/>
  <c r="J24" i="23"/>
  <c r="D25" i="23"/>
  <c r="E25" i="23"/>
  <c r="J25" i="23" s="1"/>
  <c r="F25" i="23"/>
  <c r="G25" i="23"/>
  <c r="H25" i="23"/>
  <c r="D26" i="23"/>
  <c r="J27" i="23"/>
  <c r="J28" i="23"/>
  <c r="J29" i="23"/>
  <c r="J30" i="23"/>
  <c r="J31" i="23"/>
  <c r="J32" i="23"/>
  <c r="J33" i="23"/>
  <c r="J34" i="23"/>
  <c r="J35" i="23"/>
  <c r="J36" i="23"/>
  <c r="J37" i="23"/>
  <c r="J38" i="23"/>
  <c r="J39" i="23"/>
  <c r="J40" i="23"/>
  <c r="J41" i="23"/>
  <c r="J42" i="23"/>
  <c r="J43" i="23"/>
  <c r="D44" i="23"/>
  <c r="E44" i="23"/>
  <c r="J44" i="23" s="1"/>
  <c r="F44" i="23"/>
  <c r="G44" i="23"/>
  <c r="H44" i="23"/>
  <c r="H84" i="23" s="1"/>
  <c r="I44" i="23"/>
  <c r="I84" i="23" s="1"/>
  <c r="J45" i="23"/>
  <c r="J46" i="23"/>
  <c r="J47" i="23"/>
  <c r="J48" i="23"/>
  <c r="J49" i="23"/>
  <c r="J50" i="23"/>
  <c r="J51" i="23"/>
  <c r="J52" i="23"/>
  <c r="J53" i="23"/>
  <c r="J54" i="23"/>
  <c r="J55" i="23"/>
  <c r="J56" i="23"/>
  <c r="D57" i="23"/>
  <c r="E57" i="23"/>
  <c r="F57" i="23"/>
  <c r="G57" i="23"/>
  <c r="H57" i="23"/>
  <c r="I57" i="23"/>
  <c r="J57" i="23"/>
  <c r="J58" i="23"/>
  <c r="J59" i="23"/>
  <c r="J60" i="23"/>
  <c r="J61" i="23"/>
  <c r="J62" i="23"/>
  <c r="J63" i="23"/>
  <c r="J64" i="23"/>
  <c r="J65" i="23"/>
  <c r="J66" i="23"/>
  <c r="J67" i="23"/>
  <c r="J68" i="23"/>
  <c r="J69" i="23"/>
  <c r="D70" i="23"/>
  <c r="J70" i="23" s="1"/>
  <c r="E70" i="23"/>
  <c r="F70" i="23"/>
  <c r="F84" i="23" s="1"/>
  <c r="G70" i="23"/>
  <c r="H70" i="23"/>
  <c r="I70" i="23"/>
  <c r="J71" i="23"/>
  <c r="J72" i="23"/>
  <c r="J73" i="23"/>
  <c r="J74" i="23"/>
  <c r="D75" i="23"/>
  <c r="E75" i="23"/>
  <c r="F75" i="23"/>
  <c r="G75" i="23"/>
  <c r="H75" i="23"/>
  <c r="I75" i="23"/>
  <c r="J75" i="23"/>
  <c r="J76" i="23"/>
  <c r="J77" i="23"/>
  <c r="J78" i="23"/>
  <c r="J79" i="23"/>
  <c r="J80" i="23"/>
  <c r="J81" i="23"/>
  <c r="J82" i="23"/>
  <c r="D83" i="23"/>
  <c r="J83" i="23" s="1"/>
  <c r="E83" i="23"/>
  <c r="F83" i="23"/>
  <c r="G83" i="23"/>
  <c r="H83" i="23"/>
  <c r="I83" i="23"/>
  <c r="E84" i="23"/>
  <c r="B10" i="24" s="1"/>
  <c r="D10" i="24" s="1"/>
  <c r="H10" i="24" s="1"/>
  <c r="L10" i="24" s="1"/>
  <c r="G84" i="23"/>
  <c r="B8" i="24" s="1"/>
  <c r="D8" i="24" s="1"/>
  <c r="H8" i="24" s="1"/>
  <c r="L8" i="24" s="1"/>
  <c r="J86" i="23"/>
  <c r="J87" i="23"/>
  <c r="J88" i="23"/>
  <c r="D89" i="23"/>
  <c r="E89" i="23"/>
  <c r="J89" i="23" s="1"/>
  <c r="F89" i="23"/>
  <c r="F96" i="23" s="1"/>
  <c r="G89" i="23"/>
  <c r="H89" i="23"/>
  <c r="I89" i="23"/>
  <c r="E93" i="23"/>
  <c r="F93" i="23"/>
  <c r="G93" i="23"/>
  <c r="H93" i="23"/>
  <c r="I93" i="23"/>
  <c r="J92" i="23"/>
  <c r="D96" i="23"/>
  <c r="E96" i="23"/>
  <c r="H96" i="23"/>
  <c r="I96" i="23"/>
  <c r="B25" i="22"/>
  <c r="B24" i="22"/>
  <c r="B18" i="22"/>
  <c r="B17" i="22"/>
  <c r="E15" i="22"/>
  <c r="C14" i="22"/>
  <c r="C13" i="22"/>
  <c r="C12" i="22"/>
  <c r="C11" i="22"/>
  <c r="C10" i="22"/>
  <c r="K6" i="22"/>
  <c r="H6" i="22"/>
  <c r="F6" i="22"/>
  <c r="L33" i="22"/>
  <c r="I33" i="22"/>
  <c r="F33" i="22"/>
  <c r="E30" i="22"/>
  <c r="E28" i="22"/>
  <c r="E27" i="22"/>
  <c r="E26" i="22"/>
  <c r="E22" i="22"/>
  <c r="E33" i="22" s="1"/>
  <c r="E19" i="22"/>
  <c r="J93" i="23" l="1"/>
  <c r="N12" i="24" s="1"/>
  <c r="G96" i="23"/>
  <c r="J96" i="23" s="1"/>
  <c r="J26" i="23"/>
  <c r="B11" i="24"/>
  <c r="D11" i="24" s="1"/>
  <c r="H11" i="24" s="1"/>
  <c r="L11" i="24" s="1"/>
  <c r="J84" i="23"/>
  <c r="D95" i="23"/>
  <c r="B9" i="24"/>
  <c r="D9" i="24" s="1"/>
  <c r="H9" i="24" s="1"/>
  <c r="L9" i="24" s="1"/>
  <c r="F95" i="23"/>
  <c r="F97" i="23" s="1"/>
  <c r="I95" i="23"/>
  <c r="I97" i="23" s="1"/>
  <c r="B6" i="24"/>
  <c r="H95" i="23"/>
  <c r="H97" i="23" s="1"/>
  <c r="B7" i="24"/>
  <c r="D7" i="24" s="1"/>
  <c r="H7" i="24" s="1"/>
  <c r="L7" i="24" s="1"/>
  <c r="G95" i="23"/>
  <c r="E95" i="23"/>
  <c r="E97" i="23" s="1"/>
  <c r="J91" i="23"/>
  <c r="G26" i="23"/>
  <c r="J23" i="23"/>
  <c r="B23" i="10"/>
  <c r="B22" i="10"/>
  <c r="B16" i="10"/>
  <c r="B15" i="10"/>
  <c r="C12" i="10"/>
  <c r="C11" i="10"/>
  <c r="C10" i="10"/>
  <c r="C9" i="10"/>
  <c r="C8" i="10"/>
  <c r="L32" i="21"/>
  <c r="L31" i="21"/>
  <c r="L19" i="21"/>
  <c r="L18" i="21"/>
  <c r="I14" i="21"/>
  <c r="D59" i="21"/>
  <c r="D31" i="21"/>
  <c r="D18" i="21"/>
  <c r="A44" i="21"/>
  <c r="A47" i="21"/>
  <c r="A39" i="21"/>
  <c r="A31" i="21"/>
  <c r="A26" i="21"/>
  <c r="A11" i="21" s="1"/>
  <c r="A18" i="21"/>
  <c r="L34" i="21"/>
  <c r="D27" i="18"/>
  <c r="D16" i="18"/>
  <c r="D53" i="18"/>
  <c r="A41" i="18"/>
  <c r="A38" i="18"/>
  <c r="L27" i="18"/>
  <c r="A33" i="18"/>
  <c r="V30" i="18" s="1"/>
  <c r="A27" i="18"/>
  <c r="I12" i="18"/>
  <c r="L16" i="18"/>
  <c r="A22" i="18"/>
  <c r="V16" i="18" s="1"/>
  <c r="A16" i="18"/>
  <c r="L29" i="18"/>
  <c r="V27" i="18" l="1"/>
  <c r="V29" i="18"/>
  <c r="G97" i="23"/>
  <c r="B12" i="24"/>
  <c r="D6" i="24"/>
  <c r="D97" i="23"/>
  <c r="J97" i="23" s="1"/>
  <c r="J95" i="23"/>
  <c r="A9" i="18"/>
  <c r="P19" i="21"/>
  <c r="E58" i="21"/>
  <c r="E57" i="21"/>
  <c r="E56" i="21"/>
  <c r="E55" i="21"/>
  <c r="E54" i="21"/>
  <c r="E53" i="21"/>
  <c r="E52" i="21"/>
  <c r="E51" i="21"/>
  <c r="E50" i="21"/>
  <c r="L23" i="21"/>
  <c r="L36" i="21" s="1"/>
  <c r="L22" i="21"/>
  <c r="L35" i="21" s="1"/>
  <c r="F22" i="21"/>
  <c r="P35" i="21" s="1"/>
  <c r="S21" i="21"/>
  <c r="P21" i="21"/>
  <c r="F21" i="21"/>
  <c r="S18" i="21"/>
  <c r="P18" i="21"/>
  <c r="F18" i="21"/>
  <c r="P22" i="21"/>
  <c r="Y22" i="21" s="1"/>
  <c r="S8" i="21"/>
  <c r="P8" i="21"/>
  <c r="S6" i="21"/>
  <c r="S19" i="21" s="1"/>
  <c r="S32" i="21" s="1"/>
  <c r="P5" i="21"/>
  <c r="Y5" i="21" s="1"/>
  <c r="E52" i="18"/>
  <c r="E51" i="18"/>
  <c r="E50" i="18"/>
  <c r="E49" i="18"/>
  <c r="E48" i="18"/>
  <c r="E47" i="18"/>
  <c r="E46" i="18"/>
  <c r="E45" i="18"/>
  <c r="E44" i="18"/>
  <c r="V19" i="18"/>
  <c r="L19" i="18"/>
  <c r="F19" i="18"/>
  <c r="V18" i="18"/>
  <c r="S18" i="18"/>
  <c r="P18" i="18"/>
  <c r="F18" i="18"/>
  <c r="S16" i="18"/>
  <c r="F16" i="18"/>
  <c r="P8" i="18"/>
  <c r="P7" i="18"/>
  <c r="F6" i="18"/>
  <c r="P16" i="18" s="1"/>
  <c r="P5" i="18"/>
  <c r="H24" i="13"/>
  <c r="F22" i="12"/>
  <c r="H17" i="14" s="1"/>
  <c r="G22" i="12"/>
  <c r="I37" i="14" s="1"/>
  <c r="H22" i="12"/>
  <c r="J17" i="14" s="1"/>
  <c r="E22" i="12"/>
  <c r="G17" i="14" s="1"/>
  <c r="H5" i="12"/>
  <c r="F5" i="12"/>
  <c r="E5" i="12"/>
  <c r="G4" i="14"/>
  <c r="I45" i="14"/>
  <c r="I44" i="14"/>
  <c r="I42" i="14"/>
  <c r="I41" i="14"/>
  <c r="I36" i="14"/>
  <c r="I34" i="14"/>
  <c r="I30" i="14"/>
  <c r="I24" i="14"/>
  <c r="H4" i="14"/>
  <c r="J45" i="14"/>
  <c r="H45" i="14"/>
  <c r="G45" i="14"/>
  <c r="J44" i="14"/>
  <c r="H44" i="14"/>
  <c r="G44" i="14"/>
  <c r="F44" i="14"/>
  <c r="J42" i="14"/>
  <c r="H42" i="14"/>
  <c r="F42" i="14" s="1"/>
  <c r="G42" i="14"/>
  <c r="J41" i="14"/>
  <c r="H41" i="14"/>
  <c r="F38" i="14"/>
  <c r="J36" i="14"/>
  <c r="H36" i="14"/>
  <c r="G36" i="14"/>
  <c r="F36" i="14" s="1"/>
  <c r="F35" i="14"/>
  <c r="J34" i="14"/>
  <c r="H34" i="14"/>
  <c r="G34" i="14"/>
  <c r="F33" i="14"/>
  <c r="F32" i="14"/>
  <c r="F31" i="14"/>
  <c r="J30" i="14"/>
  <c r="H30" i="14"/>
  <c r="F29" i="14"/>
  <c r="F28" i="14"/>
  <c r="F27" i="14"/>
  <c r="F26" i="14"/>
  <c r="J24" i="14"/>
  <c r="H24" i="14"/>
  <c r="G24" i="14"/>
  <c r="F23" i="14"/>
  <c r="F22" i="14"/>
  <c r="F20" i="14"/>
  <c r="F16" i="14"/>
  <c r="F15" i="14"/>
  <c r="F5" i="14"/>
  <c r="F45" i="13"/>
  <c r="F44" i="13"/>
  <c r="F42" i="13"/>
  <c r="F36" i="13"/>
  <c r="F34" i="13"/>
  <c r="F24" i="13"/>
  <c r="Y6" i="10"/>
  <c r="X6" i="10"/>
  <c r="W6" i="10"/>
  <c r="X28" i="10"/>
  <c r="Y28" i="10" s="1"/>
  <c r="X26" i="10"/>
  <c r="Y26" i="10" s="1"/>
  <c r="X25" i="10"/>
  <c r="Y25" i="10" s="1"/>
  <c r="X24" i="10"/>
  <c r="Y24" i="10" s="1"/>
  <c r="X23" i="10"/>
  <c r="X20" i="10"/>
  <c r="X18" i="10"/>
  <c r="X17" i="10"/>
  <c r="X14" i="10"/>
  <c r="X13" i="10"/>
  <c r="Y13" i="10" s="1"/>
  <c r="T6" i="10"/>
  <c r="P6" i="10"/>
  <c r="L6" i="10"/>
  <c r="M6" i="10"/>
  <c r="D22" i="12"/>
  <c r="V23" i="10"/>
  <c r="F12" i="7"/>
  <c r="F11" i="7"/>
  <c r="V31" i="10"/>
  <c r="W28" i="10"/>
  <c r="W26" i="10"/>
  <c r="W25" i="10"/>
  <c r="W24" i="10"/>
  <c r="W20" i="10"/>
  <c r="W31" i="10" s="1"/>
  <c r="W18" i="10"/>
  <c r="W14" i="10"/>
  <c r="W13" i="10"/>
  <c r="U6" i="10"/>
  <c r="S6" i="10"/>
  <c r="Q6" i="10"/>
  <c r="O6" i="10"/>
  <c r="K6" i="10"/>
  <c r="J4" i="14"/>
  <c r="G5" i="12"/>
  <c r="Y5" i="10"/>
  <c r="P6" i="21" l="1"/>
  <c r="Y6" i="21" s="1"/>
  <c r="Y7" i="21" s="1"/>
  <c r="F23" i="21"/>
  <c r="P36" i="21" s="1"/>
  <c r="Y36" i="21" s="1"/>
  <c r="D12" i="24"/>
  <c r="H6" i="24"/>
  <c r="S29" i="18"/>
  <c r="S27" i="18"/>
  <c r="P34" i="21"/>
  <c r="F34" i="21"/>
  <c r="E59" i="21"/>
  <c r="L8" i="21" s="1"/>
  <c r="Y8" i="21" s="1"/>
  <c r="F7" i="21"/>
  <c r="Y17" i="18"/>
  <c r="Y17" i="10"/>
  <c r="H46" i="14"/>
  <c r="Y35" i="21"/>
  <c r="P29" i="18"/>
  <c r="F29" i="18"/>
  <c r="Y18" i="10"/>
  <c r="S34" i="21"/>
  <c r="S31" i="21"/>
  <c r="Y14" i="10"/>
  <c r="Y20" i="10"/>
  <c r="Y31" i="10" s="1"/>
  <c r="P10" i="21"/>
  <c r="Y10" i="21" s="1"/>
  <c r="H43" i="14"/>
  <c r="J43" i="14"/>
  <c r="F19" i="21"/>
  <c r="F32" i="21" s="1"/>
  <c r="V8" i="18"/>
  <c r="V7" i="18"/>
  <c r="V5" i="18"/>
  <c r="Y23" i="10"/>
  <c r="H37" i="14"/>
  <c r="P19" i="18"/>
  <c r="F30" i="18"/>
  <c r="P30" i="18" s="1"/>
  <c r="P9" i="21"/>
  <c r="Y9" i="21" s="1"/>
  <c r="F31" i="21"/>
  <c r="F35" i="21"/>
  <c r="P31" i="21"/>
  <c r="Y31" i="21" s="1"/>
  <c r="F17" i="18"/>
  <c r="P27" i="18" s="1"/>
  <c r="F27" i="18"/>
  <c r="F28" i="18" s="1"/>
  <c r="E53" i="18"/>
  <c r="L18" i="18" s="1"/>
  <c r="I4" i="14"/>
  <c r="Y18" i="21"/>
  <c r="Y19" i="21"/>
  <c r="P23" i="21"/>
  <c r="Y23" i="21" s="1"/>
  <c r="F46" i="13"/>
  <c r="F45" i="14"/>
  <c r="G46" i="14"/>
  <c r="F46" i="14" s="1"/>
  <c r="J46" i="14"/>
  <c r="I46" i="14"/>
  <c r="I47" i="14"/>
  <c r="I39" i="14"/>
  <c r="I40" i="14" s="1"/>
  <c r="G37" i="14"/>
  <c r="F37" i="13" s="1"/>
  <c r="I17" i="14"/>
  <c r="F17" i="14" s="1"/>
  <c r="J37" i="14"/>
  <c r="I43" i="14"/>
  <c r="F34" i="14"/>
  <c r="H34" i="13"/>
  <c r="H36" i="13"/>
  <c r="F24" i="14"/>
  <c r="X31" i="10"/>
  <c r="F28" i="10"/>
  <c r="G10" i="14" s="1"/>
  <c r="F25" i="10"/>
  <c r="F24" i="10"/>
  <c r="F20" i="10"/>
  <c r="F14" i="10"/>
  <c r="N28" i="10"/>
  <c r="I10" i="14" s="1"/>
  <c r="N25" i="10"/>
  <c r="N24" i="10"/>
  <c r="N26" i="10"/>
  <c r="N14" i="10"/>
  <c r="R26" i="10"/>
  <c r="R24" i="10"/>
  <c r="R18" i="10"/>
  <c r="R13" i="10"/>
  <c r="N13" i="10"/>
  <c r="N17" i="10"/>
  <c r="N18" i="10"/>
  <c r="N23" i="10"/>
  <c r="R25" i="10"/>
  <c r="F13" i="10"/>
  <c r="R14" i="10"/>
  <c r="F17" i="10"/>
  <c r="W17" i="10"/>
  <c r="R17" i="10"/>
  <c r="F18" i="10"/>
  <c r="R20" i="10"/>
  <c r="J7" i="14" s="1"/>
  <c r="F23" i="10"/>
  <c r="W23" i="10"/>
  <c r="R23" i="10"/>
  <c r="F26" i="10"/>
  <c r="R28" i="10"/>
  <c r="J10" i="14" s="1"/>
  <c r="H12" i="24" l="1"/>
  <c r="L6" i="24"/>
  <c r="L12" i="24" s="1"/>
  <c r="D14" i="24"/>
  <c r="H47" i="14"/>
  <c r="H48" i="14" s="1"/>
  <c r="H39" i="14"/>
  <c r="H40" i="14" s="1"/>
  <c r="F39" i="13"/>
  <c r="H39" i="13" s="1"/>
  <c r="F47" i="13"/>
  <c r="J13" i="14"/>
  <c r="F33" i="21"/>
  <c r="G7" i="14"/>
  <c r="F7" i="13" s="1"/>
  <c r="F13" i="13" s="1"/>
  <c r="H11" i="18"/>
  <c r="H13" i="21"/>
  <c r="P32" i="21"/>
  <c r="Y32" i="21" s="1"/>
  <c r="Y33" i="21" s="1"/>
  <c r="Y34" i="21"/>
  <c r="L21" i="21"/>
  <c r="Y21" i="21" s="1"/>
  <c r="F36" i="21"/>
  <c r="F20" i="21"/>
  <c r="Y28" i="18"/>
  <c r="Y31" i="18" s="1"/>
  <c r="Y11" i="21"/>
  <c r="AA11" i="21" s="1"/>
  <c r="AA9" i="18"/>
  <c r="Y20" i="18"/>
  <c r="Y23" i="18" s="1"/>
  <c r="T20" i="10"/>
  <c r="S20" i="10"/>
  <c r="T17" i="10"/>
  <c r="S17" i="10"/>
  <c r="P23" i="10"/>
  <c r="P18" i="10"/>
  <c r="P13" i="10"/>
  <c r="T18" i="10"/>
  <c r="U18" i="10" s="1"/>
  <c r="S18" i="10"/>
  <c r="T26" i="10"/>
  <c r="S26" i="10"/>
  <c r="P26" i="10"/>
  <c r="P25" i="10"/>
  <c r="F10" i="13"/>
  <c r="T28" i="10"/>
  <c r="S28" i="10"/>
  <c r="T23" i="10"/>
  <c r="S23" i="10"/>
  <c r="T14" i="10"/>
  <c r="S14" i="10"/>
  <c r="T25" i="10"/>
  <c r="S25" i="10"/>
  <c r="P17" i="10"/>
  <c r="T13" i="10"/>
  <c r="S13" i="10"/>
  <c r="T24" i="10"/>
  <c r="S24" i="10"/>
  <c r="P14" i="10"/>
  <c r="P24" i="10"/>
  <c r="P28" i="10"/>
  <c r="Y20" i="21"/>
  <c r="G39" i="14"/>
  <c r="F37" i="14"/>
  <c r="G47" i="14"/>
  <c r="I48" i="14"/>
  <c r="J39" i="14"/>
  <c r="J40" i="14" s="1"/>
  <c r="J47" i="14"/>
  <c r="J48" i="14" s="1"/>
  <c r="H26" i="10"/>
  <c r="H17" i="10"/>
  <c r="H13" i="10"/>
  <c r="H20" i="10"/>
  <c r="H25" i="10"/>
  <c r="H23" i="10"/>
  <c r="I25" i="22" s="1"/>
  <c r="H18" i="10"/>
  <c r="H14" i="10"/>
  <c r="H24" i="10"/>
  <c r="H28" i="10"/>
  <c r="J17" i="10"/>
  <c r="AA17" i="10" s="1"/>
  <c r="R31" i="10"/>
  <c r="N20" i="10"/>
  <c r="I7" i="14" s="1"/>
  <c r="I13" i="14" s="1"/>
  <c r="G17" i="10"/>
  <c r="J13" i="10"/>
  <c r="AA13" i="10" s="1"/>
  <c r="G13" i="10"/>
  <c r="O17" i="10"/>
  <c r="Q17" i="10" s="1"/>
  <c r="O26" i="10"/>
  <c r="Q26" i="10" s="1"/>
  <c r="O25" i="10"/>
  <c r="Q25" i="10" s="1"/>
  <c r="G14" i="10"/>
  <c r="J14" i="10"/>
  <c r="AA14" i="10" s="1"/>
  <c r="G24" i="10"/>
  <c r="J24" i="10"/>
  <c r="AA24" i="10" s="1"/>
  <c r="J28" i="10"/>
  <c r="H10" i="14" s="1"/>
  <c r="F10" i="14" s="1"/>
  <c r="G28" i="10"/>
  <c r="J26" i="10"/>
  <c r="AA26" i="10" s="1"/>
  <c r="G26" i="10"/>
  <c r="J23" i="10"/>
  <c r="AA23" i="10" s="1"/>
  <c r="G23" i="10"/>
  <c r="J18" i="10"/>
  <c r="G18" i="10"/>
  <c r="AA18" i="10"/>
  <c r="O23" i="10"/>
  <c r="Q23" i="10" s="1"/>
  <c r="O18" i="10"/>
  <c r="Q18" i="10" s="1"/>
  <c r="O13" i="10"/>
  <c r="O14" i="10"/>
  <c r="O24" i="10"/>
  <c r="O28" i="10"/>
  <c r="G20" i="10"/>
  <c r="H26" i="21" s="1"/>
  <c r="F31" i="10"/>
  <c r="J25" i="10"/>
  <c r="G25" i="10"/>
  <c r="Y37" i="21" l="1"/>
  <c r="AA37" i="21" s="1"/>
  <c r="AC37" i="21" s="1"/>
  <c r="Y14" i="21"/>
  <c r="U25" i="10"/>
  <c r="Q28" i="10"/>
  <c r="Q14" i="10"/>
  <c r="Q24" i="10"/>
  <c r="I24" i="10"/>
  <c r="I14" i="10"/>
  <c r="D15" i="24"/>
  <c r="C14" i="24"/>
  <c r="C15" i="24" s="1"/>
  <c r="C17" i="24" s="1"/>
  <c r="E14" i="24"/>
  <c r="E15" i="24" s="1"/>
  <c r="E17" i="24" s="1"/>
  <c r="G14" i="24"/>
  <c r="G15" i="24" s="1"/>
  <c r="G17" i="24" s="1"/>
  <c r="F14" i="24"/>
  <c r="F15" i="24" s="1"/>
  <c r="F17" i="24" s="1"/>
  <c r="B14" i="24"/>
  <c r="B15" i="24" s="1"/>
  <c r="B17" i="24" s="1"/>
  <c r="H33" i="18"/>
  <c r="H39" i="21"/>
  <c r="H22" i="18"/>
  <c r="H40" i="18" s="1"/>
  <c r="G11" i="18"/>
  <c r="G13" i="21"/>
  <c r="I17" i="10"/>
  <c r="L17" i="10" s="1"/>
  <c r="G13" i="14"/>
  <c r="U14" i="10"/>
  <c r="U23" i="10"/>
  <c r="Q13" i="10"/>
  <c r="U28" i="10"/>
  <c r="U17" i="10"/>
  <c r="H46" i="21"/>
  <c r="Y24" i="21"/>
  <c r="Y27" i="21" s="1"/>
  <c r="Y12" i="18"/>
  <c r="Y41" i="18" s="1"/>
  <c r="U26" i="10"/>
  <c r="U24" i="10"/>
  <c r="U13" i="10"/>
  <c r="I23" i="10"/>
  <c r="L25" i="22" s="1"/>
  <c r="F25" i="22"/>
  <c r="E25" i="22" s="1"/>
  <c r="AA31" i="18"/>
  <c r="AC31" i="18" s="1"/>
  <c r="Y34" i="18"/>
  <c r="Y38" i="18"/>
  <c r="AA20" i="18"/>
  <c r="AC20" i="18" s="1"/>
  <c r="J20" i="10"/>
  <c r="H7" i="14" s="1"/>
  <c r="H13" i="14" s="1"/>
  <c r="P20" i="10"/>
  <c r="P31" i="10" s="1"/>
  <c r="U20" i="10"/>
  <c r="T31" i="10"/>
  <c r="I25" i="10"/>
  <c r="L25" i="10" s="1"/>
  <c r="I26" i="10"/>
  <c r="L26" i="10" s="1"/>
  <c r="I28" i="10"/>
  <c r="L28" i="10" s="1"/>
  <c r="I13" i="10"/>
  <c r="L13" i="10" s="1"/>
  <c r="S31" i="10"/>
  <c r="AC11" i="21"/>
  <c r="AC9" i="18"/>
  <c r="F47" i="14"/>
  <c r="F39" i="14"/>
  <c r="I20" i="10"/>
  <c r="I18" i="10"/>
  <c r="L18" i="10" s="1"/>
  <c r="L24" i="10"/>
  <c r="L14" i="10"/>
  <c r="H31" i="10"/>
  <c r="K25" i="10"/>
  <c r="M25" i="10" s="1"/>
  <c r="K23" i="10"/>
  <c r="M23" i="10" s="1"/>
  <c r="G31" i="10"/>
  <c r="AA20" i="10"/>
  <c r="K18" i="10"/>
  <c r="M18" i="10" s="1"/>
  <c r="AA28" i="10"/>
  <c r="K24" i="10"/>
  <c r="M24" i="10" s="1"/>
  <c r="K14" i="10"/>
  <c r="M14" i="10" s="1"/>
  <c r="K13" i="10"/>
  <c r="M13" i="10" s="1"/>
  <c r="K17" i="10"/>
  <c r="M17" i="10" s="1"/>
  <c r="AA25" i="10"/>
  <c r="K26" i="10"/>
  <c r="M26" i="10" s="1"/>
  <c r="K28" i="10"/>
  <c r="M28" i="10" s="1"/>
  <c r="N31" i="10"/>
  <c r="O20" i="10"/>
  <c r="O31" i="10" s="1"/>
  <c r="Y40" i="21" l="1"/>
  <c r="Y44" i="21"/>
  <c r="AA24" i="21"/>
  <c r="AC24" i="21" s="1"/>
  <c r="AC44" i="21" s="1"/>
  <c r="L23" i="10"/>
  <c r="H15" i="24"/>
  <c r="D17" i="24"/>
  <c r="H17" i="24" s="1"/>
  <c r="H14" i="24"/>
  <c r="G26" i="21"/>
  <c r="G22" i="18"/>
  <c r="J31" i="10"/>
  <c r="AA31" i="10" s="1"/>
  <c r="L20" i="10"/>
  <c r="L31" i="10" s="1"/>
  <c r="F13" i="14"/>
  <c r="G33" i="18"/>
  <c r="G39" i="21"/>
  <c r="U31" i="10"/>
  <c r="F7" i="14"/>
  <c r="G46" i="21"/>
  <c r="Y47" i="21"/>
  <c r="AC38" i="18"/>
  <c r="AA38" i="18"/>
  <c r="Q20" i="10"/>
  <c r="Q31" i="10" s="1"/>
  <c r="I31" i="10"/>
  <c r="K20" i="10"/>
  <c r="AA44" i="21" l="1"/>
  <c r="G40" i="18"/>
  <c r="K31" i="10"/>
  <c r="M20" i="10"/>
  <c r="M31" i="10" l="1"/>
  <c r="E17" i="7"/>
  <c r="E21" i="7"/>
  <c r="F6" i="7" l="1"/>
  <c r="F14" i="7"/>
  <c r="G14" i="7" s="1"/>
  <c r="H14" i="7" s="1"/>
  <c r="F10" i="7"/>
  <c r="G10" i="7" s="1"/>
  <c r="H10" i="7" s="1"/>
  <c r="F8" i="7"/>
  <c r="G12" i="7"/>
  <c r="H12" i="7" s="1"/>
  <c r="G6" i="7"/>
  <c r="G11" i="7"/>
  <c r="H11" i="7" s="1"/>
  <c r="F9" i="7"/>
  <c r="G9" i="7" s="1"/>
  <c r="H9" i="7" s="1"/>
  <c r="G8" i="7"/>
  <c r="H8" i="7" s="1"/>
  <c r="F7" i="7"/>
  <c r="G7" i="7" s="1"/>
  <c r="H7" i="7" s="1"/>
  <c r="E22" i="7"/>
  <c r="E23" i="7" s="1"/>
  <c r="F17" i="7" l="1"/>
  <c r="C31" i="7" s="1"/>
  <c r="E24" i="7"/>
  <c r="G17" i="7"/>
  <c r="G19" i="7" s="1"/>
  <c r="H6" i="7"/>
  <c r="H17" i="7" l="1"/>
  <c r="H19" i="7" s="1"/>
  <c r="I6" i="7"/>
  <c r="I8" i="7"/>
  <c r="J8" i="7" s="1"/>
  <c r="V10" i="10" s="1"/>
  <c r="X10" i="10" s="1"/>
  <c r="I10" i="7"/>
  <c r="J10" i="7" s="1"/>
  <c r="V12" i="10" s="1"/>
  <c r="X12" i="10" s="1"/>
  <c r="I12" i="7"/>
  <c r="J12" i="7" s="1"/>
  <c r="V16" i="10" s="1"/>
  <c r="X16" i="10" s="1"/>
  <c r="I7" i="7"/>
  <c r="J7" i="7" s="1"/>
  <c r="V9" i="10" s="1"/>
  <c r="I9" i="7"/>
  <c r="J9" i="7" s="1"/>
  <c r="V11" i="10" s="1"/>
  <c r="X11" i="10" s="1"/>
  <c r="I11" i="7"/>
  <c r="J11" i="7" s="1"/>
  <c r="V15" i="10" s="1"/>
  <c r="X15" i="10" s="1"/>
  <c r="I14" i="7"/>
  <c r="J14" i="7" s="1"/>
  <c r="V22" i="10" s="1"/>
  <c r="X22" i="10" l="1"/>
  <c r="R22" i="10"/>
  <c r="N22" i="10"/>
  <c r="V27" i="10"/>
  <c r="W22" i="10"/>
  <c r="F22" i="10"/>
  <c r="J22" i="10"/>
  <c r="Y11" i="10"/>
  <c r="Y12" i="10"/>
  <c r="X9" i="10"/>
  <c r="W9" i="10"/>
  <c r="W15" i="10"/>
  <c r="Y15" i="10" s="1"/>
  <c r="N15" i="10"/>
  <c r="F15" i="10"/>
  <c r="R15" i="10"/>
  <c r="N16" i="10"/>
  <c r="F16" i="10"/>
  <c r="R16" i="10"/>
  <c r="W16" i="10"/>
  <c r="Y16" i="10" s="1"/>
  <c r="W11" i="10"/>
  <c r="N11" i="10"/>
  <c r="F11" i="10"/>
  <c r="R11" i="10"/>
  <c r="N10" i="10"/>
  <c r="F10" i="10"/>
  <c r="R10" i="10"/>
  <c r="W10" i="10"/>
  <c r="Y10" i="10" s="1"/>
  <c r="N9" i="10"/>
  <c r="F9" i="10"/>
  <c r="R9" i="10"/>
  <c r="N12" i="10"/>
  <c r="W12" i="10"/>
  <c r="F12" i="10"/>
  <c r="R12" i="10"/>
  <c r="I17" i="7"/>
  <c r="J6" i="7"/>
  <c r="Y9" i="10" l="1"/>
  <c r="AA22" i="10"/>
  <c r="J27" i="10"/>
  <c r="H22" i="10"/>
  <c r="F27" i="10"/>
  <c r="G22" i="10"/>
  <c r="W27" i="10"/>
  <c r="V35" i="10"/>
  <c r="V29" i="10"/>
  <c r="AA27" i="10"/>
  <c r="Y22" i="10"/>
  <c r="Y27" i="10" s="1"/>
  <c r="X27" i="10"/>
  <c r="O22" i="10"/>
  <c r="P22" i="10"/>
  <c r="P27" i="10" s="1"/>
  <c r="N27" i="10"/>
  <c r="S22" i="10"/>
  <c r="S27" i="10" s="1"/>
  <c r="R27" i="10"/>
  <c r="T22" i="10"/>
  <c r="T27" i="10" s="1"/>
  <c r="P12" i="10"/>
  <c r="T11" i="10"/>
  <c r="S11" i="10"/>
  <c r="O11" i="10"/>
  <c r="P11" i="10"/>
  <c r="T15" i="10"/>
  <c r="S15" i="10"/>
  <c r="O15" i="10"/>
  <c r="P15" i="10"/>
  <c r="Q15" i="10" s="1"/>
  <c r="T12" i="10"/>
  <c r="S12" i="10"/>
  <c r="S9" i="10"/>
  <c r="K9" i="10" s="1"/>
  <c r="T9" i="10"/>
  <c r="U9" i="10" s="1"/>
  <c r="O9" i="10"/>
  <c r="P9" i="10"/>
  <c r="Q9" i="10" s="1"/>
  <c r="T10" i="10"/>
  <c r="S10" i="10"/>
  <c r="P10" i="10"/>
  <c r="T16" i="10"/>
  <c r="S16" i="10"/>
  <c r="O16" i="10"/>
  <c r="P16" i="10"/>
  <c r="H9" i="10"/>
  <c r="I11" i="22" s="1"/>
  <c r="H12" i="10"/>
  <c r="I14" i="22" s="1"/>
  <c r="H10" i="10"/>
  <c r="I12" i="22" s="1"/>
  <c r="H11" i="10"/>
  <c r="I13" i="22" s="1"/>
  <c r="H16" i="10"/>
  <c r="I18" i="22" s="1"/>
  <c r="H15" i="10"/>
  <c r="I17" i="22" s="1"/>
  <c r="J12" i="10"/>
  <c r="J16" i="10"/>
  <c r="G16" i="10"/>
  <c r="F18" i="22" s="1"/>
  <c r="J15" i="10"/>
  <c r="G15" i="10"/>
  <c r="F17" i="22" s="1"/>
  <c r="AA15" i="10"/>
  <c r="J17" i="7"/>
  <c r="J19" i="7" s="1"/>
  <c r="V8" i="10"/>
  <c r="AA12" i="10"/>
  <c r="G12" i="10"/>
  <c r="F14" i="22" s="1"/>
  <c r="O12" i="10"/>
  <c r="Q12" i="10" s="1"/>
  <c r="G10" i="10"/>
  <c r="G11" i="10"/>
  <c r="AA11" i="10"/>
  <c r="J11" i="10"/>
  <c r="J9" i="10"/>
  <c r="G9" i="10"/>
  <c r="AA9" i="10"/>
  <c r="J10" i="10"/>
  <c r="O10" i="10"/>
  <c r="I19" i="7"/>
  <c r="C30" i="7"/>
  <c r="K15" i="10" l="1"/>
  <c r="U22" i="10"/>
  <c r="U27" i="10" s="1"/>
  <c r="Q11" i="10"/>
  <c r="Q22" i="10"/>
  <c r="Q27" i="10" s="1"/>
  <c r="O27" i="10"/>
  <c r="U16" i="10"/>
  <c r="I22" i="10"/>
  <c r="F24" i="22"/>
  <c r="G27" i="10"/>
  <c r="P29" i="10"/>
  <c r="P35" i="10"/>
  <c r="Q16" i="10"/>
  <c r="X8" i="10"/>
  <c r="X7" i="10" s="1"/>
  <c r="X19" i="10" s="1"/>
  <c r="Y8" i="10"/>
  <c r="Y7" i="10" s="1"/>
  <c r="Y19" i="10" s="1"/>
  <c r="R8" i="10"/>
  <c r="N8" i="10"/>
  <c r="Y29" i="10"/>
  <c r="Y35" i="10"/>
  <c r="K22" i="10"/>
  <c r="W29" i="10"/>
  <c r="W35" i="10"/>
  <c r="U10" i="10"/>
  <c r="U29" i="10"/>
  <c r="U35" i="10"/>
  <c r="J29" i="10"/>
  <c r="H9" i="14"/>
  <c r="H11" i="14" s="1"/>
  <c r="J35" i="10"/>
  <c r="I10" i="10"/>
  <c r="L12" i="22" s="1"/>
  <c r="F12" i="22"/>
  <c r="X29" i="10"/>
  <c r="X35" i="10"/>
  <c r="Q10" i="10"/>
  <c r="H27" i="10"/>
  <c r="I24" i="22"/>
  <c r="I29" i="22" s="1"/>
  <c r="I31" i="22" s="1"/>
  <c r="S29" i="10"/>
  <c r="S35" i="10"/>
  <c r="I11" i="10"/>
  <c r="L13" i="22" s="1"/>
  <c r="F13" i="22"/>
  <c r="E13" i="22" s="1"/>
  <c r="U15" i="10"/>
  <c r="G9" i="14"/>
  <c r="F35" i="10"/>
  <c r="F29" i="10"/>
  <c r="AA29" i="10" s="1"/>
  <c r="T29" i="10"/>
  <c r="T35" i="10"/>
  <c r="I9" i="10"/>
  <c r="L11" i="22" s="1"/>
  <c r="F11" i="22"/>
  <c r="J9" i="14"/>
  <c r="J11" i="14" s="1"/>
  <c r="R35" i="10"/>
  <c r="R29" i="10"/>
  <c r="I9" i="14"/>
  <c r="I11" i="14" s="1"/>
  <c r="N35" i="10"/>
  <c r="N29" i="10"/>
  <c r="K16" i="10"/>
  <c r="M16" i="10" s="1"/>
  <c r="U12" i="10"/>
  <c r="U11" i="10"/>
  <c r="I12" i="10"/>
  <c r="I15" i="10"/>
  <c r="L11" i="10"/>
  <c r="M9" i="10"/>
  <c r="K12" i="10"/>
  <c r="M12" i="10" s="1"/>
  <c r="M15" i="10"/>
  <c r="I16" i="10"/>
  <c r="AA16" i="10"/>
  <c r="K11" i="10"/>
  <c r="M11" i="10" s="1"/>
  <c r="K10" i="10"/>
  <c r="M10" i="10" s="1"/>
  <c r="F8" i="10"/>
  <c r="W8" i="10"/>
  <c r="V7" i="10"/>
  <c r="AA10" i="10"/>
  <c r="E11" i="22" l="1"/>
  <c r="L10" i="10"/>
  <c r="L9" i="10"/>
  <c r="Y30" i="10"/>
  <c r="Y32" i="10" s="1"/>
  <c r="Y21" i="10"/>
  <c r="L15" i="10"/>
  <c r="L17" i="22"/>
  <c r="E17" i="22" s="1"/>
  <c r="G11" i="14"/>
  <c r="F11" i="14" s="1"/>
  <c r="F9" i="13"/>
  <c r="F11" i="13" s="1"/>
  <c r="F9" i="14"/>
  <c r="O8" i="10"/>
  <c r="Q8" i="10" s="1"/>
  <c r="Q7" i="10" s="1"/>
  <c r="Q19" i="10" s="1"/>
  <c r="P8" i="10"/>
  <c r="P7" i="10" s="1"/>
  <c r="P19" i="10" s="1"/>
  <c r="E12" i="22"/>
  <c r="L12" i="10"/>
  <c r="L14" i="22"/>
  <c r="E14" i="22" s="1"/>
  <c r="F29" i="22"/>
  <c r="F31" i="22" s="1"/>
  <c r="K27" i="10"/>
  <c r="M22" i="10"/>
  <c r="M27" i="10" s="1"/>
  <c r="O29" i="10"/>
  <c r="O35" i="10"/>
  <c r="L16" i="10"/>
  <c r="L18" i="22"/>
  <c r="E18" i="22" s="1"/>
  <c r="T8" i="10"/>
  <c r="T7" i="10" s="1"/>
  <c r="T19" i="10" s="1"/>
  <c r="S8" i="10"/>
  <c r="S7" i="10" s="1"/>
  <c r="S19" i="10" s="1"/>
  <c r="X21" i="10"/>
  <c r="X30" i="10"/>
  <c r="X32" i="10" s="1"/>
  <c r="G29" i="10"/>
  <c r="G35" i="10"/>
  <c r="L24" i="22"/>
  <c r="L29" i="22" s="1"/>
  <c r="L31" i="22" s="1"/>
  <c r="L22" i="10"/>
  <c r="L27" i="10" s="1"/>
  <c r="I27" i="10"/>
  <c r="Q29" i="10"/>
  <c r="Q35" i="10"/>
  <c r="J8" i="10"/>
  <c r="H8" i="10"/>
  <c r="G8" i="10"/>
  <c r="F10" i="22" s="1"/>
  <c r="G7" i="10"/>
  <c r="J7" i="10"/>
  <c r="J19" i="10" s="1"/>
  <c r="H6" i="14" s="1"/>
  <c r="V19" i="10"/>
  <c r="V34" i="10" s="1"/>
  <c r="N7" i="10"/>
  <c r="R7" i="10"/>
  <c r="W7" i="10"/>
  <c r="F7" i="10"/>
  <c r="AA8" i="10"/>
  <c r="U8" i="10" l="1"/>
  <c r="U7" i="10" s="1"/>
  <c r="U19" i="10" s="1"/>
  <c r="U30" i="10" s="1"/>
  <c r="U32" i="10" s="1"/>
  <c r="Q21" i="10"/>
  <c r="Q30" i="10"/>
  <c r="Q32" i="10" s="1"/>
  <c r="I29" i="10"/>
  <c r="I35" i="10"/>
  <c r="O7" i="10"/>
  <c r="L35" i="10"/>
  <c r="L29" i="10"/>
  <c r="H8" i="14"/>
  <c r="H12" i="14"/>
  <c r="H14" i="14" s="1"/>
  <c r="H18" i="14" s="1"/>
  <c r="P21" i="10"/>
  <c r="P30" i="10"/>
  <c r="P32" i="10" s="1"/>
  <c r="H7" i="10"/>
  <c r="I10" i="22"/>
  <c r="I8" i="22" s="1"/>
  <c r="I21" i="22" s="1"/>
  <c r="E24" i="22"/>
  <c r="E29" i="22" s="1"/>
  <c r="E31" i="22" s="1"/>
  <c r="S21" i="10"/>
  <c r="S30" i="10"/>
  <c r="S32" i="10" s="1"/>
  <c r="T21" i="10"/>
  <c r="T30" i="10"/>
  <c r="T32" i="10" s="1"/>
  <c r="F8" i="22"/>
  <c r="F21" i="22" s="1"/>
  <c r="M29" i="10"/>
  <c r="M35" i="10"/>
  <c r="K35" i="10"/>
  <c r="K29" i="10"/>
  <c r="I8" i="10"/>
  <c r="I7" i="10" s="1"/>
  <c r="I19" i="10" s="1"/>
  <c r="I21" i="10" s="1"/>
  <c r="K8" i="10"/>
  <c r="M8" i="10" s="1"/>
  <c r="H19" i="10"/>
  <c r="H34" i="10" s="1"/>
  <c r="F19" i="10"/>
  <c r="R19" i="10"/>
  <c r="N19" i="10"/>
  <c r="G19" i="10"/>
  <c r="W19" i="10"/>
  <c r="Y34" i="10"/>
  <c r="O19" i="10"/>
  <c r="V21" i="10"/>
  <c r="V30" i="10"/>
  <c r="V32" i="10" s="1"/>
  <c r="J34" i="10"/>
  <c r="J30" i="10"/>
  <c r="J32" i="10" s="1"/>
  <c r="J21" i="10"/>
  <c r="U21" i="10" l="1"/>
  <c r="I32" i="22"/>
  <c r="I34" i="22" s="1"/>
  <c r="I23" i="22"/>
  <c r="F32" i="22"/>
  <c r="F34" i="22" s="1"/>
  <c r="F23" i="22"/>
  <c r="H21" i="10"/>
  <c r="H32" i="18"/>
  <c r="H34" i="18" s="1"/>
  <c r="AA34" i="18" s="1"/>
  <c r="AC34" i="18" s="1"/>
  <c r="H38" i="21"/>
  <c r="H40" i="21" s="1"/>
  <c r="AA40" i="21" s="1"/>
  <c r="AC40" i="21" s="1"/>
  <c r="L8" i="10"/>
  <c r="L7" i="10" s="1"/>
  <c r="L19" i="10" s="1"/>
  <c r="L30" i="10" s="1"/>
  <c r="L32" i="10" s="1"/>
  <c r="L10" i="22"/>
  <c r="L8" i="22" s="1"/>
  <c r="L21" i="22" s="1"/>
  <c r="H21" i="18"/>
  <c r="H23" i="18" s="1"/>
  <c r="AA23" i="18" s="1"/>
  <c r="AC23" i="18" s="1"/>
  <c r="H25" i="21"/>
  <c r="H27" i="21" s="1"/>
  <c r="AA27" i="21" s="1"/>
  <c r="AC27" i="21" s="1"/>
  <c r="N34" i="10"/>
  <c r="I6" i="14"/>
  <c r="R34" i="10"/>
  <c r="J6" i="14"/>
  <c r="H10" i="18"/>
  <c r="H12" i="21"/>
  <c r="F34" i="10"/>
  <c r="G6" i="14"/>
  <c r="U34" i="10"/>
  <c r="T34" i="10"/>
  <c r="K7" i="10"/>
  <c r="K19" i="10" s="1"/>
  <c r="K34" i="10" s="1"/>
  <c r="M7" i="10"/>
  <c r="I30" i="10"/>
  <c r="I32" i="10" s="1"/>
  <c r="L34" i="10"/>
  <c r="L21" i="10"/>
  <c r="D40" i="10"/>
  <c r="I34" i="10"/>
  <c r="O30" i="10"/>
  <c r="O32" i="10" s="1"/>
  <c r="O21" i="10"/>
  <c r="W30" i="10"/>
  <c r="W32" i="10" s="1"/>
  <c r="W21" i="10"/>
  <c r="G21" i="10"/>
  <c r="D39" i="10"/>
  <c r="G30" i="10"/>
  <c r="O34" i="10"/>
  <c r="S34" i="10"/>
  <c r="W34" i="10"/>
  <c r="G34" i="10"/>
  <c r="M19" i="10"/>
  <c r="N30" i="10"/>
  <c r="N21" i="10"/>
  <c r="Q34" i="10"/>
  <c r="R21" i="10"/>
  <c r="R30" i="10"/>
  <c r="R32" i="10" s="1"/>
  <c r="F21" i="10"/>
  <c r="AA21" i="10" s="1"/>
  <c r="F30" i="10"/>
  <c r="AA19" i="10"/>
  <c r="I12" i="14" l="1"/>
  <c r="I14" i="14" s="1"/>
  <c r="I18" i="14" s="1"/>
  <c r="I8" i="14"/>
  <c r="J12" i="14"/>
  <c r="J14" i="14" s="1"/>
  <c r="J18" i="14" s="1"/>
  <c r="J8" i="14"/>
  <c r="L32" i="22"/>
  <c r="L34" i="22" s="1"/>
  <c r="L23" i="22"/>
  <c r="G32" i="10"/>
  <c r="G21" i="18"/>
  <c r="G23" i="18" s="1"/>
  <c r="J23" i="18" s="1"/>
  <c r="G25" i="21"/>
  <c r="G27" i="21" s="1"/>
  <c r="J27" i="21" s="1"/>
  <c r="E10" i="22"/>
  <c r="E8" i="22" s="1"/>
  <c r="E21" i="22" s="1"/>
  <c r="H45" i="21"/>
  <c r="H47" i="21" s="1"/>
  <c r="AA47" i="21" s="1"/>
  <c r="AC47" i="21" s="1"/>
  <c r="H14" i="21"/>
  <c r="AA14" i="21" s="1"/>
  <c r="AC14" i="21" s="1"/>
  <c r="G12" i="21"/>
  <c r="G10" i="18"/>
  <c r="H39" i="18"/>
  <c r="H41" i="18" s="1"/>
  <c r="AA41" i="18" s="1"/>
  <c r="AC41" i="18" s="1"/>
  <c r="H12" i="18"/>
  <c r="AA12" i="18" s="1"/>
  <c r="AC12" i="18" s="1"/>
  <c r="F6" i="13"/>
  <c r="G12" i="14"/>
  <c r="G8" i="14"/>
  <c r="F8" i="14" s="1"/>
  <c r="F6" i="14"/>
  <c r="X34" i="10"/>
  <c r="P34" i="10"/>
  <c r="K21" i="10"/>
  <c r="K30" i="10"/>
  <c r="K32" i="10" s="1"/>
  <c r="F32" i="10"/>
  <c r="AA32" i="10" s="1"/>
  <c r="AA30" i="10"/>
  <c r="N32" i="10"/>
  <c r="M21" i="10"/>
  <c r="M30" i="10"/>
  <c r="M34" i="10"/>
  <c r="G45" i="21" l="1"/>
  <c r="G47" i="21" s="1"/>
  <c r="J47" i="21" s="1"/>
  <c r="G14" i="21"/>
  <c r="J14" i="21" s="1"/>
  <c r="E23" i="22"/>
  <c r="J23" i="22" s="1"/>
  <c r="E32" i="22"/>
  <c r="E34" i="22" s="1"/>
  <c r="G12" i="18"/>
  <c r="J12" i="18" s="1"/>
  <c r="G39" i="18"/>
  <c r="G41" i="18" s="1"/>
  <c r="J41" i="18" s="1"/>
  <c r="M23" i="22"/>
  <c r="G25" i="14"/>
  <c r="F12" i="14"/>
  <c r="G14" i="14"/>
  <c r="F12" i="13"/>
  <c r="F8" i="13"/>
  <c r="M32" i="10"/>
  <c r="G30" i="14" l="1"/>
  <c r="F25" i="14"/>
  <c r="G41" i="14"/>
  <c r="F25" i="13"/>
  <c r="G18" i="14"/>
  <c r="F18" i="14" s="1"/>
  <c r="F14" i="14"/>
  <c r="F14" i="13"/>
  <c r="H30" i="10"/>
  <c r="H32" i="10" l="1"/>
  <c r="G38" i="21"/>
  <c r="G40" i="21" s="1"/>
  <c r="J40" i="21" s="1"/>
  <c r="G32" i="18"/>
  <c r="G34" i="18" s="1"/>
  <c r="J34" i="18" s="1"/>
  <c r="F30" i="13"/>
  <c r="H30" i="13" s="1"/>
  <c r="F41" i="13"/>
  <c r="F43" i="13" s="1"/>
  <c r="F48" i="13" s="1"/>
  <c r="G43" i="14"/>
  <c r="F41" i="14"/>
  <c r="F30" i="14"/>
  <c r="G40" i="14"/>
  <c r="F40" i="14" s="1"/>
  <c r="F18" i="13"/>
  <c r="H35" i="10"/>
  <c r="H29" i="10"/>
  <c r="F43" i="14" l="1"/>
  <c r="G48" i="14"/>
  <c r="F48" i="14" s="1"/>
  <c r="F40" i="13"/>
  <c r="G30" i="13" s="1"/>
  <c r="G5" i="13"/>
  <c r="G18" i="13"/>
  <c r="G15" i="13"/>
  <c r="G13" i="13"/>
  <c r="G16" i="13"/>
  <c r="G17" i="13"/>
  <c r="G11" i="13"/>
  <c r="G8" i="13"/>
  <c r="G12" i="13"/>
  <c r="G14" i="13"/>
  <c r="H40" i="13" l="1"/>
  <c r="G34" i="13"/>
  <c r="G26" i="13"/>
  <c r="G42" i="13" s="1"/>
  <c r="G39" i="13"/>
  <c r="G35" i="13"/>
  <c r="G28" i="13"/>
  <c r="G31" i="13"/>
  <c r="G24" i="13"/>
  <c r="G27" i="13"/>
  <c r="G38" i="13"/>
  <c r="G36" i="13"/>
  <c r="G37" i="13"/>
  <c r="G21" i="13"/>
  <c r="G40" i="13"/>
  <c r="G23" i="13"/>
  <c r="G32" i="13"/>
  <c r="G22" i="13"/>
  <c r="H48" i="13"/>
  <c r="G33" i="13"/>
  <c r="G29" i="13"/>
  <c r="G20" i="13"/>
  <c r="G25" i="13"/>
  <c r="G45" i="13" l="1"/>
  <c r="G47" i="13"/>
  <c r="G44" i="13"/>
  <c r="G46" i="13" s="1"/>
  <c r="G41" i="13"/>
  <c r="G43" i="13" s="1"/>
  <c r="G48"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3" authorId="0" shapeId="0" xr:uid="{2FD210E4-83BF-46CB-81D4-C827EEB18871}">
      <text>
        <r>
          <rPr>
            <b/>
            <sz val="9"/>
            <color indexed="81"/>
            <rFont val="MS P ゴシック"/>
            <family val="3"/>
            <charset val="128"/>
          </rPr>
          <t>入力してください</t>
        </r>
      </text>
    </comment>
    <comment ref="G3" authorId="0" shapeId="0" xr:uid="{75C3C378-485B-472E-ACA6-8FF5C1BFA835}">
      <text>
        <r>
          <rPr>
            <b/>
            <sz val="9"/>
            <color indexed="81"/>
            <rFont val="MS P ゴシック"/>
            <family val="3"/>
            <charset val="128"/>
          </rPr>
          <t>入力してください</t>
        </r>
      </text>
    </comment>
    <comment ref="H5" authorId="0" shapeId="0" xr:uid="{8F57B38C-4303-4483-A813-0D2AA8ED2128}">
      <text>
        <r>
          <rPr>
            <b/>
            <sz val="9"/>
            <color indexed="81"/>
            <rFont val="MS P ゴシック"/>
            <family val="3"/>
            <charset val="128"/>
          </rPr>
          <t>（東京都使用欄）
※審査時に確認が必要な資料に✔を付けてください。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B20" authorId="0" shapeId="0" xr:uid="{00000000-0006-0000-0100-000001000000}">
      <text>
        <r>
          <rPr>
            <b/>
            <sz val="9"/>
            <color indexed="81"/>
            <rFont val="MS P ゴシック"/>
            <family val="3"/>
            <charset val="128"/>
          </rPr>
          <t>設計監理業務委託契約費の一部を補助対象経費に算入できる(内示後の契約に限る。) 
その算入額は、各年度ごとに、工事費又は工事請負費の2.6％相当の額を限度とする。</t>
        </r>
      </text>
    </comment>
    <comment ref="V31" authorId="0" shapeId="0" xr:uid="{00000000-0006-0000-0100-000002000000}">
      <text>
        <r>
          <rPr>
            <b/>
            <sz val="9"/>
            <color indexed="81"/>
            <rFont val="MS P ゴシック"/>
            <family val="3"/>
            <charset val="128"/>
          </rPr>
          <t>設計監理業務委託契約の契約金額と合致します。</t>
        </r>
        <r>
          <rPr>
            <sz val="9"/>
            <color indexed="81"/>
            <rFont val="MS P ゴシック"/>
            <family val="3"/>
            <charset val="128"/>
          </rPr>
          <t xml:space="preserve">
</t>
        </r>
      </text>
    </comment>
  </commentList>
</comments>
</file>

<file path=xl/sharedStrings.xml><?xml version="1.0" encoding="utf-8"?>
<sst xmlns="http://schemas.openxmlformats.org/spreadsheetml/2006/main" count="1192" uniqueCount="590">
  <si>
    <t>消費税</t>
    <rPh sb="0" eb="2">
      <t>ショウヒ</t>
    </rPh>
    <rPh sb="2" eb="3">
      <t>ゼイ</t>
    </rPh>
    <phoneticPr fontId="2"/>
  </si>
  <si>
    <t>消費税</t>
    <rPh sb="0" eb="3">
      <t>ショウヒゼイ</t>
    </rPh>
    <phoneticPr fontId="2"/>
  </si>
  <si>
    <t>構成比</t>
    <rPh sb="0" eb="3">
      <t>コウセイヒ</t>
    </rPh>
    <phoneticPr fontId="2"/>
  </si>
  <si>
    <t>共通経費</t>
    <rPh sb="0" eb="2">
      <t>キョウツウ</t>
    </rPh>
    <rPh sb="2" eb="4">
      <t>ケイヒ</t>
    </rPh>
    <phoneticPr fontId="2"/>
  </si>
  <si>
    <t>共通経費　計</t>
    <rPh sb="0" eb="2">
      <t>キョウツウ</t>
    </rPh>
    <rPh sb="2" eb="4">
      <t>ケイヒ</t>
    </rPh>
    <rPh sb="5" eb="6">
      <t>ケイ</t>
    </rPh>
    <phoneticPr fontId="2"/>
  </si>
  <si>
    <t>合計（消費税抜き）</t>
    <rPh sb="0" eb="2">
      <t>ゴウケイ</t>
    </rPh>
    <rPh sb="3" eb="6">
      <t>ショウヒゼイ</t>
    </rPh>
    <rPh sb="6" eb="7">
      <t>ヌ</t>
    </rPh>
    <phoneticPr fontId="2"/>
  </si>
  <si>
    <t>契約額合計</t>
    <rPh sb="0" eb="2">
      <t>ケイヤク</t>
    </rPh>
    <rPh sb="2" eb="3">
      <t>ガク</t>
    </rPh>
    <rPh sb="3" eb="5">
      <t>ゴウケイ</t>
    </rPh>
    <phoneticPr fontId="2"/>
  </si>
  <si>
    <t>注）　</t>
    <rPh sb="0" eb="1">
      <t>チュウ</t>
    </rPh>
    <phoneticPr fontId="2"/>
  </si>
  <si>
    <t>費　　目</t>
    <rPh sb="0" eb="1">
      <t>ヒ</t>
    </rPh>
    <rPh sb="3" eb="4">
      <t>メ</t>
    </rPh>
    <phoneticPr fontId="2"/>
  </si>
  <si>
    <t>共通
 経費</t>
    <rPh sb="0" eb="2">
      <t>キョウツウ</t>
    </rPh>
    <rPh sb="4" eb="6">
      <t>ケイヒ</t>
    </rPh>
    <phoneticPr fontId="2"/>
  </si>
  <si>
    <t>合計
（消費税抜き）</t>
    <rPh sb="0" eb="2">
      <t>ゴウケイ</t>
    </rPh>
    <rPh sb="4" eb="6">
      <t>ショウヒ</t>
    </rPh>
    <rPh sb="6" eb="7">
      <t>ゼイ</t>
    </rPh>
    <rPh sb="7" eb="8">
      <t>ヌ</t>
    </rPh>
    <phoneticPr fontId="2"/>
  </si>
  <si>
    <t>工事費　計（共通経費除く）</t>
    <rPh sb="0" eb="2">
      <t>コウジ</t>
    </rPh>
    <rPh sb="2" eb="3">
      <t>ヒ</t>
    </rPh>
    <rPh sb="4" eb="5">
      <t>ケイ</t>
    </rPh>
    <rPh sb="6" eb="8">
      <t>キョウツウ</t>
    </rPh>
    <rPh sb="8" eb="10">
      <t>ケイヒ</t>
    </rPh>
    <rPh sb="10" eb="11">
      <t>ノゾ</t>
    </rPh>
    <phoneticPr fontId="2"/>
  </si>
  <si>
    <t>共通仮設費</t>
    <rPh sb="0" eb="2">
      <t>キョウツウ</t>
    </rPh>
    <rPh sb="2" eb="4">
      <t>カセツ</t>
    </rPh>
    <rPh sb="4" eb="5">
      <t>ヒ</t>
    </rPh>
    <phoneticPr fontId="2"/>
  </si>
  <si>
    <t>建築工事費</t>
    <rPh sb="0" eb="2">
      <t>ケンチク</t>
    </rPh>
    <rPh sb="2" eb="5">
      <t>コウジヒ</t>
    </rPh>
    <phoneticPr fontId="2"/>
  </si>
  <si>
    <t>a</t>
    <phoneticPr fontId="2"/>
  </si>
  <si>
    <t>(=b)</t>
    <phoneticPr fontId="2"/>
  </si>
  <si>
    <t>(=c)</t>
    <phoneticPr fontId="2"/>
  </si>
  <si>
    <t>(=d)</t>
    <phoneticPr fontId="2"/>
  </si>
  <si>
    <t>(=e)</t>
    <phoneticPr fontId="2"/>
  </si>
  <si>
    <t>b</t>
    <phoneticPr fontId="2"/>
  </si>
  <si>
    <t>c(a+b)</t>
    <phoneticPr fontId="2"/>
  </si>
  <si>
    <t>d</t>
    <phoneticPr fontId="2"/>
  </si>
  <si>
    <t>e(c+d)</t>
    <phoneticPr fontId="2"/>
  </si>
  <si>
    <t>（単位：円）</t>
    <rPh sb="1" eb="3">
      <t>タンイ</t>
    </rPh>
    <rPh sb="4" eb="5">
      <t>エン</t>
    </rPh>
    <phoneticPr fontId="2"/>
  </si>
  <si>
    <t>・割振後の各費目の金額(F欄)を監督数字とし、別様「事業費目別内訳」を作成すること。</t>
    <rPh sb="1" eb="3">
      <t>ワリフ</t>
    </rPh>
    <rPh sb="3" eb="4">
      <t>ゴ</t>
    </rPh>
    <rPh sb="5" eb="6">
      <t>カク</t>
    </rPh>
    <rPh sb="6" eb="8">
      <t>ヒモク</t>
    </rPh>
    <rPh sb="9" eb="11">
      <t>キンガク</t>
    </rPh>
    <rPh sb="13" eb="14">
      <t>ラン</t>
    </rPh>
    <rPh sb="16" eb="18">
      <t>カントク</t>
    </rPh>
    <rPh sb="18" eb="20">
      <t>スウジ</t>
    </rPh>
    <rPh sb="23" eb="25">
      <t>ベツヨウ</t>
    </rPh>
    <rPh sb="26" eb="28">
      <t>ジギョウ</t>
    </rPh>
    <rPh sb="28" eb="30">
      <t>ヒモク</t>
    </rPh>
    <rPh sb="30" eb="31">
      <t>ベツ</t>
    </rPh>
    <rPh sb="31" eb="33">
      <t>ウチワケ</t>
    </rPh>
    <rPh sb="35" eb="37">
      <t>サクセイ</t>
    </rPh>
    <phoneticPr fontId="2"/>
  </si>
  <si>
    <r>
      <t>★提出前に必ず</t>
    </r>
    <r>
      <rPr>
        <b/>
        <u/>
        <sz val="11"/>
        <rFont val="ＭＳ Ｐゴシック"/>
        <family val="3"/>
        <charset val="128"/>
      </rPr>
      <t>電卓で検算のこと</t>
    </r>
    <rPh sb="1" eb="3">
      <t>テイシュツ</t>
    </rPh>
    <rPh sb="3" eb="4">
      <t>マエ</t>
    </rPh>
    <rPh sb="5" eb="6">
      <t>カナラ</t>
    </rPh>
    <rPh sb="7" eb="9">
      <t>デンタク</t>
    </rPh>
    <rPh sb="10" eb="12">
      <t>ケンザン</t>
    </rPh>
    <phoneticPr fontId="2"/>
  </si>
  <si>
    <t>金　　　額</t>
    <rPh sb="0" eb="1">
      <t>キン</t>
    </rPh>
    <rPh sb="4" eb="5">
      <t>ガク</t>
    </rPh>
    <phoneticPr fontId="2"/>
  </si>
  <si>
    <t>費目別内訳表</t>
    <rPh sb="0" eb="2">
      <t>ヒモク</t>
    </rPh>
    <rPh sb="2" eb="3">
      <t>ベツ</t>
    </rPh>
    <rPh sb="3" eb="5">
      <t>ウチワケ</t>
    </rPh>
    <rPh sb="5" eb="6">
      <t>ヒョウ</t>
    </rPh>
    <phoneticPr fontId="2"/>
  </si>
  <si>
    <t>・この表は、工事見積書の各費目に共通する経費（諸経費等）及び消費税について、各費目の構成比に応じて割り振るための計算表です。</t>
    <rPh sb="3" eb="4">
      <t>ヒョウ</t>
    </rPh>
    <rPh sb="6" eb="8">
      <t>コウジ</t>
    </rPh>
    <rPh sb="8" eb="11">
      <t>ミツモリショ</t>
    </rPh>
    <rPh sb="56" eb="58">
      <t>ケイサン</t>
    </rPh>
    <rPh sb="58" eb="59">
      <t>ヒョウ</t>
    </rPh>
    <phoneticPr fontId="2"/>
  </si>
  <si>
    <t>合　　　計</t>
    <rPh sb="0" eb="1">
      <t>ゴウ</t>
    </rPh>
    <rPh sb="4" eb="5">
      <t>ケイ</t>
    </rPh>
    <phoneticPr fontId="2"/>
  </si>
  <si>
    <t>A</t>
    <phoneticPr fontId="2"/>
  </si>
  <si>
    <t>B(A/a）</t>
    <phoneticPr fontId="2"/>
  </si>
  <si>
    <t>C(b×B)</t>
    <phoneticPr fontId="2"/>
  </si>
  <si>
    <t>D(A+C)</t>
    <phoneticPr fontId="2"/>
  </si>
  <si>
    <t>E(d×B)</t>
    <phoneticPr fontId="2"/>
  </si>
  <si>
    <t>F(D+E)</t>
    <phoneticPr fontId="2"/>
  </si>
  <si>
    <t>　</t>
    <phoneticPr fontId="2"/>
  </si>
  <si>
    <t>諸経費</t>
    <phoneticPr fontId="2"/>
  </si>
  <si>
    <t>補助対象工事</t>
    <rPh sb="0" eb="2">
      <t>ホジョ</t>
    </rPh>
    <rPh sb="2" eb="4">
      <t>タイショウ</t>
    </rPh>
    <rPh sb="4" eb="6">
      <t>コウジ</t>
    </rPh>
    <phoneticPr fontId="2"/>
  </si>
  <si>
    <t>対象外
工事</t>
    <rPh sb="0" eb="2">
      <t>タイショウ</t>
    </rPh>
    <rPh sb="2" eb="3">
      <t>ガイ</t>
    </rPh>
    <rPh sb="4" eb="6">
      <t>コウジ</t>
    </rPh>
    <phoneticPr fontId="2"/>
  </si>
  <si>
    <t xml:space="preserve">（様式１０－１） </t>
    <rPh sb="1" eb="3">
      <t>ヨウシキ</t>
    </rPh>
    <phoneticPr fontId="2"/>
  </si>
  <si>
    <t>・下のセルに「ok」がでること。</t>
    <rPh sb="1" eb="2">
      <t>シタ</t>
    </rPh>
    <phoneticPr fontId="2"/>
  </si>
  <si>
    <t>→×が出る場合、数式が壊れているか、入力した数字が間違っています。</t>
    <rPh sb="3" eb="4">
      <t>デ</t>
    </rPh>
    <rPh sb="5" eb="7">
      <t>バアイ</t>
    </rPh>
    <rPh sb="8" eb="10">
      <t>スウシキ</t>
    </rPh>
    <rPh sb="11" eb="12">
      <t>コワ</t>
    </rPh>
    <rPh sb="18" eb="20">
      <t>ニュウリョク</t>
    </rPh>
    <rPh sb="22" eb="24">
      <t>スウジ</t>
    </rPh>
    <rPh sb="25" eb="27">
      <t>マチガ</t>
    </rPh>
    <phoneticPr fontId="2"/>
  </si>
  <si>
    <t>・「構成比」は、小数点以下第２位（小数点以下第３位を四捨五入）までとし、端数が生じる場合（合計が100.01%となる等）は合計が100.00%となるよう対象外経費で調整すること。   B欄「構成比」＝A欄の各費目の金額÷a欄の工事費計</t>
    <rPh sb="76" eb="79">
      <t>タイショウガイ</t>
    </rPh>
    <rPh sb="79" eb="81">
      <t>ケイヒ</t>
    </rPh>
    <phoneticPr fontId="2"/>
  </si>
  <si>
    <t>区分</t>
    <rPh sb="0" eb="2">
      <t>クブン</t>
    </rPh>
    <phoneticPr fontId="2"/>
  </si>
  <si>
    <t>費　　　目</t>
    <rPh sb="0" eb="1">
      <t>ヒ</t>
    </rPh>
    <rPh sb="4" eb="5">
      <t>メ</t>
    </rPh>
    <phoneticPr fontId="2"/>
  </si>
  <si>
    <t>計</t>
    <rPh sb="0" eb="1">
      <t>ケイ</t>
    </rPh>
    <phoneticPr fontId="2"/>
  </si>
  <si>
    <t>主体工事費</t>
    <rPh sb="0" eb="2">
      <t>シュタイ</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</si>
  <si>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</si>
  <si>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</si>
  <si>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冷暖房設備工事費</t>
    <rPh sb="0" eb="3">
      <t>レイダンボウ</t>
    </rPh>
    <rPh sb="3" eb="5">
      <t>セツビ</t>
    </rPh>
    <rPh sb="5" eb="8">
      <t>コウジヒ</t>
    </rPh>
    <phoneticPr fontId="2"/>
  </si>
  <si>
    <t>昇降機設備工事費</t>
    <rPh sb="0" eb="3">
      <t>ショウコウキ</t>
    </rPh>
    <rPh sb="3" eb="5">
      <t>セツビ</t>
    </rPh>
    <rPh sb="5" eb="8">
      <t>コウジヒ</t>
    </rPh>
    <phoneticPr fontId="2"/>
  </si>
  <si>
    <t>スプリンクラー工事費</t>
    <rPh sb="7" eb="10">
      <t>コウジヒ</t>
    </rPh>
    <phoneticPr fontId="2"/>
  </si>
  <si>
    <t>工事事務費１</t>
    <rPh sb="0" eb="2">
      <t>コウジ</t>
    </rPh>
    <rPh sb="2" eb="5">
      <t>ジムヒ</t>
    </rPh>
    <phoneticPr fontId="2"/>
  </si>
  <si>
    <t>合　　　　計</t>
    <rPh sb="0" eb="1">
      <t>ゴウ</t>
    </rPh>
    <rPh sb="5" eb="6">
      <t>ケイ</t>
    </rPh>
    <phoneticPr fontId="2"/>
  </si>
  <si>
    <t>合計</t>
    <rPh sb="0" eb="2">
      <t>ゴウケイ</t>
    </rPh>
    <phoneticPr fontId="2"/>
  </si>
  <si>
    <t>【出来高率】</t>
    <rPh sb="1" eb="4">
      <t>デキダカ</t>
    </rPh>
    <rPh sb="4" eb="5">
      <t>リツ</t>
    </rPh>
    <phoneticPr fontId="2"/>
  </si>
  <si>
    <t>※小数点以下第3位切り捨て</t>
    <rPh sb="1" eb="4">
      <t>ショウスウテン</t>
    </rPh>
    <rPh sb="4" eb="6">
      <t>イカ</t>
    </rPh>
    <rPh sb="6" eb="7">
      <t>ダイ</t>
    </rPh>
    <rPh sb="8" eb="9">
      <t>イ</t>
    </rPh>
    <rPh sb="9" eb="10">
      <t>キ</t>
    </rPh>
    <rPh sb="11" eb="12">
      <t>ス</t>
    </rPh>
    <phoneticPr fontId="2"/>
  </si>
  <si>
    <t>初年度</t>
    <rPh sb="0" eb="3">
      <t>ショネンド</t>
    </rPh>
    <phoneticPr fontId="2"/>
  </si>
  <si>
    <t>次年度</t>
    <rPh sb="0" eb="3">
      <t>ジネンド</t>
    </rPh>
    <phoneticPr fontId="2"/>
  </si>
  <si>
    <t>３年度目</t>
    <rPh sb="1" eb="3">
      <t>ネンド</t>
    </rPh>
    <rPh sb="3" eb="4">
      <t>メ</t>
    </rPh>
    <phoneticPr fontId="2"/>
  </si>
  <si>
    <t>法人名：　</t>
    <rPh sb="0" eb="2">
      <t>ホウジン</t>
    </rPh>
    <rPh sb="2" eb="3">
      <t>メイ</t>
    </rPh>
    <phoneticPr fontId="2"/>
  </si>
  <si>
    <t>横・
端数処理</t>
    <rPh sb="0" eb="1">
      <t>ヨコ</t>
    </rPh>
    <rPh sb="3" eb="5">
      <t>ハスウ</t>
    </rPh>
    <rPh sb="5" eb="7">
      <t>ショリ</t>
    </rPh>
    <phoneticPr fontId="2"/>
  </si>
  <si>
    <t>令和〇年度</t>
    <rPh sb="0" eb="2">
      <t>レイワ</t>
    </rPh>
    <rPh sb="3" eb="5">
      <t>ネンド</t>
    </rPh>
    <phoneticPr fontId="2"/>
  </si>
  <si>
    <t>補助対象経費</t>
    <rPh sb="0" eb="2">
      <t>ホジョ</t>
    </rPh>
    <rPh sb="2" eb="4">
      <t>タイショウ</t>
    </rPh>
    <rPh sb="4" eb="5">
      <t>ケイ</t>
    </rPh>
    <rPh sb="5" eb="6">
      <t>ヒ</t>
    </rPh>
    <phoneticPr fontId="2"/>
  </si>
  <si>
    <t>〇〇</t>
    <phoneticPr fontId="2"/>
  </si>
  <si>
    <t>小　　　計</t>
    <rPh sb="0" eb="1">
      <t>ショウ</t>
    </rPh>
    <rPh sb="4" eb="5">
      <t>ケイ</t>
    </rPh>
    <phoneticPr fontId="2"/>
  </si>
  <si>
    <t>ａ</t>
    <phoneticPr fontId="2"/>
  </si>
  <si>
    <t>ｂ</t>
    <phoneticPr fontId="2"/>
  </si>
  <si>
    <t>補助対象外経費</t>
    <rPh sb="0" eb="2">
      <t>ホジョ</t>
    </rPh>
    <rPh sb="2" eb="5">
      <t>タイショウガイ</t>
    </rPh>
    <rPh sb="5" eb="7">
      <t>ケイヒ</t>
    </rPh>
    <phoneticPr fontId="2"/>
  </si>
  <si>
    <t>ｃ</t>
    <phoneticPr fontId="2"/>
  </si>
  <si>
    <t>工事事務費２           d</t>
    <rPh sb="0" eb="2">
      <t>コウジ</t>
    </rPh>
    <rPh sb="2" eb="5">
      <t>ジムヒ</t>
    </rPh>
    <phoneticPr fontId="2"/>
  </si>
  <si>
    <t>ｄ</t>
    <phoneticPr fontId="2"/>
  </si>
  <si>
    <t>工事費計(a+c)</t>
    <rPh sb="0" eb="2">
      <t>コウジ</t>
    </rPh>
    <rPh sb="2" eb="3">
      <t>ヒ</t>
    </rPh>
    <rPh sb="3" eb="4">
      <t>ケイ</t>
    </rPh>
    <phoneticPr fontId="2"/>
  </si>
  <si>
    <t>工事事務費計(b+d)</t>
    <rPh sb="0" eb="2">
      <t>コウジ</t>
    </rPh>
    <rPh sb="2" eb="4">
      <t>ジム</t>
    </rPh>
    <rPh sb="4" eb="5">
      <t>ヒ</t>
    </rPh>
    <rPh sb="5" eb="6">
      <t>ケイ</t>
    </rPh>
    <phoneticPr fontId="2"/>
  </si>
  <si>
    <t>縦・端数処理（対象）</t>
    <rPh sb="0" eb="1">
      <t>タテ</t>
    </rPh>
    <rPh sb="2" eb="4">
      <t>ハスウ</t>
    </rPh>
    <rPh sb="4" eb="6">
      <t>ショリ</t>
    </rPh>
    <rPh sb="7" eb="9">
      <t>タイショウ</t>
    </rPh>
    <phoneticPr fontId="2"/>
  </si>
  <si>
    <t>縦・端数処理（対象外）</t>
    <rPh sb="0" eb="1">
      <t>タテ</t>
    </rPh>
    <rPh sb="2" eb="4">
      <t>ハスウ</t>
    </rPh>
    <rPh sb="4" eb="6">
      <t>ショリ</t>
    </rPh>
    <rPh sb="7" eb="9">
      <t>タイショウ</t>
    </rPh>
    <rPh sb="9" eb="10">
      <t>ガイ</t>
    </rPh>
    <phoneticPr fontId="2"/>
  </si>
  <si>
    <t>【工事事務費✔】</t>
    <rPh sb="1" eb="3">
      <t>コウジ</t>
    </rPh>
    <rPh sb="3" eb="5">
      <t>ジム</t>
    </rPh>
    <rPh sb="5" eb="6">
      <t>ヒ</t>
    </rPh>
    <phoneticPr fontId="2"/>
  </si>
  <si>
    <t>工事費又は工事請負費の2.6％相当額が限度</t>
    <rPh sb="0" eb="3">
      <t>コウジヒ</t>
    </rPh>
    <rPh sb="3" eb="4">
      <t>マタ</t>
    </rPh>
    <rPh sb="5" eb="7">
      <t>コウジ</t>
    </rPh>
    <rPh sb="7" eb="9">
      <t>ウケオイ</t>
    </rPh>
    <rPh sb="9" eb="10">
      <t>ヒ</t>
    </rPh>
    <rPh sb="15" eb="17">
      <t>ソウトウ</t>
    </rPh>
    <rPh sb="17" eb="18">
      <t>ガク</t>
    </rPh>
    <rPh sb="19" eb="21">
      <t>ゲンド</t>
    </rPh>
    <phoneticPr fontId="2"/>
  </si>
  <si>
    <t>初年度：</t>
    <rPh sb="0" eb="3">
      <t>ショネンド</t>
    </rPh>
    <phoneticPr fontId="2"/>
  </si>
  <si>
    <t>次年度：</t>
    <rPh sb="0" eb="3">
      <t>ジネンド</t>
    </rPh>
    <phoneticPr fontId="2"/>
  </si>
  <si>
    <t>外構工事費</t>
    <phoneticPr fontId="2"/>
  </si>
  <si>
    <t>緑化工事</t>
  </si>
  <si>
    <t>法人事務費内訳</t>
    <rPh sb="0" eb="2">
      <t>ホウジン</t>
    </rPh>
    <rPh sb="2" eb="5">
      <t>ジムヒ</t>
    </rPh>
    <rPh sb="5" eb="7">
      <t>ウチワケ</t>
    </rPh>
    <phoneticPr fontId="2"/>
  </si>
  <si>
    <t>＜記載例＞</t>
    <rPh sb="1" eb="3">
      <t>キサイ</t>
    </rPh>
    <rPh sb="3" eb="4">
      <t>レイ</t>
    </rPh>
    <phoneticPr fontId="2"/>
  </si>
  <si>
    <t>調査関係費</t>
    <rPh sb="0" eb="2">
      <t>チョウサ</t>
    </rPh>
    <rPh sb="2" eb="5">
      <t>カンケイヒ</t>
    </rPh>
    <phoneticPr fontId="2"/>
  </si>
  <si>
    <t>測量費</t>
    <rPh sb="0" eb="2">
      <t>ソクリョウ</t>
    </rPh>
    <rPh sb="2" eb="3">
      <t>ヒ</t>
    </rPh>
    <phoneticPr fontId="2"/>
  </si>
  <si>
    <t>地質調査費</t>
    <rPh sb="0" eb="2">
      <t>チシツ</t>
    </rPh>
    <rPh sb="2" eb="5">
      <t>チョウサヒ</t>
    </rPh>
    <phoneticPr fontId="2"/>
  </si>
  <si>
    <t>募集関係費</t>
    <rPh sb="0" eb="2">
      <t>ボシュウ</t>
    </rPh>
    <rPh sb="2" eb="5">
      <t>カンケイヒ</t>
    </rPh>
    <phoneticPr fontId="2"/>
  </si>
  <si>
    <t>広告宣伝費</t>
    <rPh sb="0" eb="2">
      <t>コウコク</t>
    </rPh>
    <rPh sb="2" eb="5">
      <t>センデンヒ</t>
    </rPh>
    <phoneticPr fontId="2"/>
  </si>
  <si>
    <t>○○○費</t>
    <rPh sb="3" eb="4">
      <t>ヒ</t>
    </rPh>
    <phoneticPr fontId="2"/>
  </si>
  <si>
    <t>開設準備関係費</t>
    <rPh sb="0" eb="2">
      <t>カイセツ</t>
    </rPh>
    <rPh sb="2" eb="4">
      <t>ジュンビ</t>
    </rPh>
    <rPh sb="4" eb="7">
      <t>カンケイヒ</t>
    </rPh>
    <phoneticPr fontId="2"/>
  </si>
  <si>
    <t>研修費</t>
    <rPh sb="0" eb="3">
      <t>ケンシュウヒ</t>
    </rPh>
    <phoneticPr fontId="2"/>
  </si>
  <si>
    <t>事務所代</t>
    <rPh sb="0" eb="2">
      <t>ジム</t>
    </rPh>
    <rPh sb="2" eb="4">
      <t>ショダイ</t>
    </rPh>
    <phoneticPr fontId="2"/>
  </si>
  <si>
    <t>土地関係費</t>
    <rPh sb="0" eb="2">
      <t>トチ</t>
    </rPh>
    <rPh sb="2" eb="5">
      <t>カンケイヒ</t>
    </rPh>
    <phoneticPr fontId="2"/>
  </si>
  <si>
    <t>開設前地代</t>
    <rPh sb="0" eb="2">
      <t>カイセツ</t>
    </rPh>
    <rPh sb="2" eb="3">
      <t>マエ</t>
    </rPh>
    <rPh sb="3" eb="5">
      <t>チダイ</t>
    </rPh>
    <phoneticPr fontId="2"/>
  </si>
  <si>
    <t>公共負担金</t>
    <rPh sb="0" eb="2">
      <t>コウキョウ</t>
    </rPh>
    <rPh sb="2" eb="5">
      <t>フタンキン</t>
    </rPh>
    <phoneticPr fontId="2"/>
  </si>
  <si>
    <t>開発負担金</t>
    <rPh sb="0" eb="2">
      <t>カイハツ</t>
    </rPh>
    <rPh sb="2" eb="5">
      <t>フタンキン</t>
    </rPh>
    <phoneticPr fontId="2"/>
  </si>
  <si>
    <t>○○負担金</t>
    <rPh sb="2" eb="5">
      <t>フタンキン</t>
    </rPh>
    <phoneticPr fontId="2"/>
  </si>
  <si>
    <t>租税公課</t>
    <rPh sb="0" eb="2">
      <t>ソゼイ</t>
    </rPh>
    <rPh sb="2" eb="4">
      <t>コウカ</t>
    </rPh>
    <phoneticPr fontId="2"/>
  </si>
  <si>
    <t>不動産取得税・登録免許税</t>
    <rPh sb="0" eb="3">
      <t>フドウサン</t>
    </rPh>
    <rPh sb="3" eb="5">
      <t>シュトク</t>
    </rPh>
    <rPh sb="5" eb="6">
      <t>ゼイ</t>
    </rPh>
    <rPh sb="7" eb="9">
      <t>トウロク</t>
    </rPh>
    <rPh sb="9" eb="12">
      <t>メンキョゼイ</t>
    </rPh>
    <phoneticPr fontId="2"/>
  </si>
  <si>
    <t>収入印紙代</t>
    <rPh sb="0" eb="2">
      <t>シュウニュウ</t>
    </rPh>
    <rPh sb="2" eb="4">
      <t>インシ</t>
    </rPh>
    <rPh sb="4" eb="5">
      <t>ダイ</t>
    </rPh>
    <phoneticPr fontId="2"/>
  </si>
  <si>
    <t>期中金利</t>
    <rPh sb="0" eb="2">
      <t>キチュウ</t>
    </rPh>
    <rPh sb="2" eb="4">
      <t>キンリ</t>
    </rPh>
    <phoneticPr fontId="2"/>
  </si>
  <si>
    <t>○○銀行借入利息</t>
    <rPh sb="2" eb="4">
      <t>ギンコウ</t>
    </rPh>
    <rPh sb="4" eb="6">
      <t>カリイレ</t>
    </rPh>
    <rPh sb="6" eb="8">
      <t>リソク</t>
    </rPh>
    <phoneticPr fontId="2"/>
  </si>
  <si>
    <t>■■銀行借入利息</t>
    <rPh sb="2" eb="4">
      <t>ギンコウ</t>
    </rPh>
    <rPh sb="4" eb="6">
      <t>カリイレ</t>
    </rPh>
    <rPh sb="6" eb="8">
      <t>リソク</t>
    </rPh>
    <phoneticPr fontId="2"/>
  </si>
  <si>
    <t>予備費</t>
    <rPh sb="0" eb="3">
      <t>ヨビヒ</t>
    </rPh>
    <phoneticPr fontId="2"/>
  </si>
  <si>
    <t>法人事務費　計</t>
    <rPh sb="0" eb="2">
      <t>ホウジン</t>
    </rPh>
    <rPh sb="2" eb="5">
      <t>ジムヒ</t>
    </rPh>
    <rPh sb="6" eb="7">
      <t>ケイ</t>
    </rPh>
    <phoneticPr fontId="2"/>
  </si>
  <si>
    <t>事業費・資金調達内訳等一覧表</t>
    <rPh sb="0" eb="3">
      <t>ジギョウヒ</t>
    </rPh>
    <rPh sb="4" eb="6">
      <t>シキン</t>
    </rPh>
    <rPh sb="6" eb="8">
      <t>チョウタツ</t>
    </rPh>
    <rPh sb="8" eb="10">
      <t>ウチワケ</t>
    </rPh>
    <rPh sb="10" eb="11">
      <t>トウ</t>
    </rPh>
    <rPh sb="11" eb="13">
      <t>イチラン</t>
    </rPh>
    <rPh sb="13" eb="14">
      <t>ヒョウ</t>
    </rPh>
    <phoneticPr fontId="2"/>
  </si>
  <si>
    <t>金額（単位：円）</t>
    <rPh sb="0" eb="1">
      <t>キン</t>
    </rPh>
    <rPh sb="1" eb="2">
      <t>ガク</t>
    </rPh>
    <rPh sb="3" eb="5">
      <t>タンイ</t>
    </rPh>
    <rPh sb="6" eb="7">
      <t>エン</t>
    </rPh>
    <phoneticPr fontId="2"/>
  </si>
  <si>
    <t>比　率</t>
    <rPh sb="0" eb="1">
      <t>ヒ</t>
    </rPh>
    <rPh sb="2" eb="3">
      <t>リツ</t>
    </rPh>
    <phoneticPr fontId="2"/>
  </si>
  <si>
    <t>１　事業費</t>
    <rPh sb="2" eb="5">
      <t>ジギョウヒ</t>
    </rPh>
    <phoneticPr fontId="2"/>
  </si>
  <si>
    <t>用地費</t>
    <rPh sb="0" eb="3">
      <t>ヨウチヒ</t>
    </rPh>
    <phoneticPr fontId="2"/>
  </si>
  <si>
    <t>施設整備費</t>
    <rPh sb="0" eb="2">
      <t>シセツ</t>
    </rPh>
    <rPh sb="2" eb="4">
      <t>セイビ</t>
    </rPh>
    <rPh sb="4" eb="5">
      <t>ヒ</t>
    </rPh>
    <phoneticPr fontId="2"/>
  </si>
  <si>
    <t>補助対象
経費</t>
    <rPh sb="0" eb="2">
      <t>ホジョ</t>
    </rPh>
    <rPh sb="2" eb="4">
      <t>タイショウ</t>
    </rPh>
    <rPh sb="5" eb="7">
      <t>ケイヒ</t>
    </rPh>
    <phoneticPr fontId="2"/>
  </si>
  <si>
    <t>工事請負費</t>
    <rPh sb="0" eb="2">
      <t>コウジ</t>
    </rPh>
    <rPh sb="2" eb="4">
      <t>ウケオイ</t>
    </rPh>
    <rPh sb="4" eb="5">
      <t>ヒ</t>
    </rPh>
    <phoneticPr fontId="2"/>
  </si>
  <si>
    <t>工事事務費（設計監理）</t>
    <rPh sb="0" eb="2">
      <t>コウジ</t>
    </rPh>
    <rPh sb="2" eb="5">
      <t>ジムヒ</t>
    </rPh>
    <rPh sb="6" eb="8">
      <t>セッケイ</t>
    </rPh>
    <rPh sb="8" eb="10">
      <t>カンリ</t>
    </rPh>
    <phoneticPr fontId="2"/>
  </si>
  <si>
    <t>補助対象外
経費</t>
    <rPh sb="0" eb="2">
      <t>ホジョ</t>
    </rPh>
    <rPh sb="2" eb="5">
      <t>タイショウガイ</t>
    </rPh>
    <rPh sb="6" eb="8">
      <t>ケイヒ</t>
    </rPh>
    <phoneticPr fontId="2"/>
  </si>
  <si>
    <t>合計</t>
    <rPh sb="0" eb="1">
      <t>ゴウ</t>
    </rPh>
    <rPh sb="1" eb="2">
      <t>ケイ</t>
    </rPh>
    <phoneticPr fontId="2"/>
  </si>
  <si>
    <t>設備（備品）費</t>
    <rPh sb="0" eb="2">
      <t>セツビ</t>
    </rPh>
    <rPh sb="3" eb="5">
      <t>ビヒン</t>
    </rPh>
    <rPh sb="6" eb="7">
      <t>ヒ</t>
    </rPh>
    <phoneticPr fontId="2"/>
  </si>
  <si>
    <r>
      <t>運転資金</t>
    </r>
    <r>
      <rPr>
        <sz val="9"/>
        <rFont val="ＭＳ 明朝"/>
        <family val="1"/>
        <charset val="128"/>
      </rPr>
      <t>（開設後2か月分）</t>
    </r>
    <rPh sb="0" eb="2">
      <t>ウンテン</t>
    </rPh>
    <rPh sb="2" eb="4">
      <t>シキン</t>
    </rPh>
    <rPh sb="5" eb="7">
      <t>カイセツ</t>
    </rPh>
    <rPh sb="7" eb="8">
      <t>ゴ</t>
    </rPh>
    <rPh sb="10" eb="11">
      <t>ゲツ</t>
    </rPh>
    <rPh sb="11" eb="12">
      <t>ブン</t>
    </rPh>
    <phoneticPr fontId="2"/>
  </si>
  <si>
    <t>法人事務費</t>
    <rPh sb="0" eb="2">
      <t>ホウジン</t>
    </rPh>
    <rPh sb="2" eb="5">
      <t>ジムヒ</t>
    </rPh>
    <phoneticPr fontId="2"/>
  </si>
  <si>
    <t>合　　　　　　　　　計</t>
    <rPh sb="0" eb="1">
      <t>ゴウ</t>
    </rPh>
    <rPh sb="10" eb="11">
      <t>ケイ</t>
    </rPh>
    <phoneticPr fontId="2"/>
  </si>
  <si>
    <t>２　資金調達内訳</t>
  </si>
  <si>
    <t>東京都補助金</t>
    <rPh sb="0" eb="3">
      <t>トウキョウト</t>
    </rPh>
    <rPh sb="3" eb="6">
      <t>ホジョキン</t>
    </rPh>
    <phoneticPr fontId="2"/>
  </si>
  <si>
    <t>福祉医療機構借入金</t>
    <phoneticPr fontId="2"/>
  </si>
  <si>
    <t>市中金融機関借入金</t>
    <rPh sb="0" eb="2">
      <t>シチュウ</t>
    </rPh>
    <rPh sb="2" eb="4">
      <t>キンユウ</t>
    </rPh>
    <rPh sb="4" eb="6">
      <t>キカン</t>
    </rPh>
    <rPh sb="6" eb="8">
      <t>カリイ</t>
    </rPh>
    <rPh sb="8" eb="9">
      <t>カネ</t>
    </rPh>
    <phoneticPr fontId="2"/>
  </si>
  <si>
    <t>自己資金</t>
    <rPh sb="0" eb="2">
      <t>ジコ</t>
    </rPh>
    <rPh sb="2" eb="4">
      <t>シキン</t>
    </rPh>
    <phoneticPr fontId="2"/>
  </si>
  <si>
    <t>区市町村補助金</t>
    <rPh sb="0" eb="4">
      <t>クシチョウソン</t>
    </rPh>
    <rPh sb="4" eb="7">
      <t>ホジョキン</t>
    </rPh>
    <phoneticPr fontId="2"/>
  </si>
  <si>
    <t>福祉医療機構借入金</t>
    <rPh sb="0" eb="2">
      <t>フクシ</t>
    </rPh>
    <rPh sb="2" eb="4">
      <t>イリョウ</t>
    </rPh>
    <rPh sb="4" eb="6">
      <t>キコウ</t>
    </rPh>
    <rPh sb="6" eb="8">
      <t>カリイレ</t>
    </rPh>
    <rPh sb="8" eb="9">
      <t>キン</t>
    </rPh>
    <phoneticPr fontId="2"/>
  </si>
  <si>
    <r>
      <t xml:space="preserve">運転資金
</t>
    </r>
    <r>
      <rPr>
        <sz val="9"/>
        <rFont val="ＭＳ 明朝"/>
        <family val="1"/>
        <charset val="128"/>
      </rPr>
      <t>（開設後2か月分）</t>
    </r>
    <rPh sb="0" eb="2">
      <t>ウンテン</t>
    </rPh>
    <rPh sb="2" eb="4">
      <t>シキン</t>
    </rPh>
    <rPh sb="6" eb="8">
      <t>カイセツ</t>
    </rPh>
    <rPh sb="8" eb="9">
      <t>ゴ</t>
    </rPh>
    <rPh sb="11" eb="12">
      <t>ゲツ</t>
    </rPh>
    <rPh sb="12" eb="13">
      <t>ブン</t>
    </rPh>
    <phoneticPr fontId="2"/>
  </si>
  <si>
    <t>補助金内訳（再掲）</t>
    <rPh sb="0" eb="3">
      <t>ホジョキン</t>
    </rPh>
    <rPh sb="3" eb="5">
      <t>ウチワケ</t>
    </rPh>
    <rPh sb="6" eb="8">
      <t>サイケイ</t>
    </rPh>
    <phoneticPr fontId="2"/>
  </si>
  <si>
    <t>東京都補助金</t>
    <rPh sb="0" eb="2">
      <t>トウキョウ</t>
    </rPh>
    <rPh sb="2" eb="3">
      <t>ト</t>
    </rPh>
    <rPh sb="3" eb="6">
      <t>ホジョキン</t>
    </rPh>
    <phoneticPr fontId="2"/>
  </si>
  <si>
    <t>借入金内訳（再掲）</t>
    <rPh sb="0" eb="2">
      <t>カリイレ</t>
    </rPh>
    <rPh sb="2" eb="3">
      <t>キン</t>
    </rPh>
    <rPh sb="3" eb="5">
      <t>ウチワケ</t>
    </rPh>
    <rPh sb="6" eb="8">
      <t>サイケイ</t>
    </rPh>
    <phoneticPr fontId="2"/>
  </si>
  <si>
    <t>市中金融機関</t>
    <rPh sb="0" eb="2">
      <t>シチュウ</t>
    </rPh>
    <rPh sb="2" eb="4">
      <t>キンユウ</t>
    </rPh>
    <rPh sb="4" eb="6">
      <t>キカン</t>
    </rPh>
    <phoneticPr fontId="2"/>
  </si>
  <si>
    <t>自己資金計（再掲）</t>
    <rPh sb="0" eb="2">
      <t>ジコ</t>
    </rPh>
    <rPh sb="2" eb="4">
      <t>シキン</t>
    </rPh>
    <rPh sb="4" eb="5">
      <t>ケイ</t>
    </rPh>
    <rPh sb="6" eb="8">
      <t>サイケイ</t>
    </rPh>
    <phoneticPr fontId="2"/>
  </si>
  <si>
    <t>（注記）</t>
    <rPh sb="1" eb="3">
      <t>チュウキ</t>
    </rPh>
    <phoneticPr fontId="2"/>
  </si>
  <si>
    <t>① 運転資金として年間事業費の１２分の２以上を「自己資金」で確保すること。</t>
    <phoneticPr fontId="2"/>
  </si>
  <si>
    <t>② 法人事務費として、開設までに必要な額(※)を用意すること。　　
　 また、別紙（様式任意）によりその内訳を添付すること。
　 (※)例として、事務所代、入札準備代、収入印紙代、開設前人件費、登記手数料、固定資産税等</t>
    <rPh sb="97" eb="99">
      <t>トウキ</t>
    </rPh>
    <rPh sb="99" eb="102">
      <t>テスウリョウ</t>
    </rPh>
    <phoneticPr fontId="2"/>
  </si>
  <si>
    <t>③「自己資金」は、総事業費に対し、少なくとも５％以上であること。</t>
    <phoneticPr fontId="2"/>
  </si>
  <si>
    <t>④ 借入金の総額は、総事業費の2分の1を超えないようにすること。</t>
    <rPh sb="2" eb="4">
      <t>カリイレ</t>
    </rPh>
    <rPh sb="4" eb="5">
      <t>キン</t>
    </rPh>
    <rPh sb="6" eb="8">
      <t>ソウガク</t>
    </rPh>
    <rPh sb="10" eb="14">
      <t>ソウジギョウヒ</t>
    </rPh>
    <rPh sb="16" eb="17">
      <t>ブン</t>
    </rPh>
    <rPh sb="20" eb="21">
      <t>コ</t>
    </rPh>
    <phoneticPr fontId="2"/>
  </si>
  <si>
    <t>事業費・資金調達内訳等一覧表（事業別）</t>
    <rPh sb="0" eb="3">
      <t>ジギョウヒ</t>
    </rPh>
    <rPh sb="4" eb="6">
      <t>シキン</t>
    </rPh>
    <rPh sb="6" eb="8">
      <t>チョウタツ</t>
    </rPh>
    <rPh sb="8" eb="10">
      <t>ウチワケ</t>
    </rPh>
    <rPh sb="10" eb="11">
      <t>トウ</t>
    </rPh>
    <rPh sb="11" eb="13">
      <t>イチラン</t>
    </rPh>
    <rPh sb="13" eb="14">
      <t>ヒョウ</t>
    </rPh>
    <rPh sb="15" eb="17">
      <t>ジギョウ</t>
    </rPh>
    <rPh sb="17" eb="18">
      <t>ベツ</t>
    </rPh>
    <phoneticPr fontId="2"/>
  </si>
  <si>
    <t>補助対象外
経費</t>
    <rPh sb="0" eb="2">
      <t>ホジョ</t>
    </rPh>
    <rPh sb="2" eb="4">
      <t>タイショウ</t>
    </rPh>
    <rPh sb="4" eb="5">
      <t>ガイ</t>
    </rPh>
    <rPh sb="6" eb="8">
      <t>ケイヒ</t>
    </rPh>
    <phoneticPr fontId="2"/>
  </si>
  <si>
    <t>２　資金調達内訳</t>
    <phoneticPr fontId="2"/>
  </si>
  <si>
    <t>自 己 資 金 計（再掲）</t>
    <rPh sb="0" eb="1">
      <t>ジ</t>
    </rPh>
    <rPh sb="2" eb="3">
      <t>オノレ</t>
    </rPh>
    <rPh sb="4" eb="5">
      <t>シ</t>
    </rPh>
    <rPh sb="6" eb="7">
      <t>カネ</t>
    </rPh>
    <rPh sb="8" eb="9">
      <t>ケイ</t>
    </rPh>
    <rPh sb="10" eb="12">
      <t>サイケイ</t>
    </rPh>
    <phoneticPr fontId="2"/>
  </si>
  <si>
    <t>様式７－３</t>
    <rPh sb="0" eb="2">
      <t>ヨウシキ</t>
    </rPh>
    <phoneticPr fontId="2"/>
  </si>
  <si>
    <t>施設種別</t>
    <rPh sb="0" eb="2">
      <t>シセツ</t>
    </rPh>
    <rPh sb="2" eb="4">
      <t>シュベツ</t>
    </rPh>
    <phoneticPr fontId="2"/>
  </si>
  <si>
    <t>定員</t>
    <rPh sb="0" eb="2">
      <t>テイイン</t>
    </rPh>
    <phoneticPr fontId="2"/>
  </si>
  <si>
    <t>総事業費</t>
    <rPh sb="0" eb="1">
      <t>ソウ</t>
    </rPh>
    <rPh sb="1" eb="4">
      <t>ジギョウヒ</t>
    </rPh>
    <phoneticPr fontId="2"/>
  </si>
  <si>
    <t>対象経費</t>
    <rPh sb="0" eb="2">
      <t>タイショウ</t>
    </rPh>
    <rPh sb="2" eb="4">
      <t>ケイヒ</t>
    </rPh>
    <phoneticPr fontId="2"/>
  </si>
  <si>
    <t>寄付金その他の収入額</t>
    <rPh sb="0" eb="3">
      <t>キフキン</t>
    </rPh>
    <rPh sb="5" eb="6">
      <t>ホカ</t>
    </rPh>
    <rPh sb="7" eb="10">
      <t>シュウニュウガク</t>
    </rPh>
    <phoneticPr fontId="2"/>
  </si>
  <si>
    <t>差引額</t>
    <rPh sb="0" eb="3">
      <t>サシヒキガク</t>
    </rPh>
    <phoneticPr fontId="2"/>
  </si>
  <si>
    <t>算定基準による算定額</t>
    <rPh sb="0" eb="2">
      <t>サンテイ</t>
    </rPh>
    <rPh sb="2" eb="4">
      <t>キジュン</t>
    </rPh>
    <rPh sb="7" eb="10">
      <t>サンテイガク</t>
    </rPh>
    <phoneticPr fontId="2"/>
  </si>
  <si>
    <t>補助基本額</t>
    <rPh sb="0" eb="2">
      <t>ホジョ</t>
    </rPh>
    <rPh sb="2" eb="4">
      <t>キホン</t>
    </rPh>
    <rPh sb="4" eb="5">
      <t>ガク</t>
    </rPh>
    <phoneticPr fontId="2"/>
  </si>
  <si>
    <t>控除する　　　　交付金額</t>
    <rPh sb="0" eb="2">
      <t>コウジョ</t>
    </rPh>
    <rPh sb="8" eb="10">
      <t>コウフ</t>
    </rPh>
    <rPh sb="10" eb="12">
      <t>キンガク</t>
    </rPh>
    <phoneticPr fontId="2"/>
  </si>
  <si>
    <t>補助額</t>
    <rPh sb="0" eb="2">
      <t>ホジョ</t>
    </rPh>
    <rPh sb="2" eb="3">
      <t>ガク</t>
    </rPh>
    <phoneticPr fontId="2"/>
  </si>
  <si>
    <t>整備区分</t>
    <phoneticPr fontId="2"/>
  </si>
  <si>
    <t>類型</t>
    <rPh sb="0" eb="2">
      <t>ルイケイ</t>
    </rPh>
    <phoneticPr fontId="2"/>
  </si>
  <si>
    <t>Ａ</t>
    <phoneticPr fontId="2"/>
  </si>
  <si>
    <t>Ｂ（≦A）</t>
    <phoneticPr fontId="2"/>
  </si>
  <si>
    <t>Ｃ</t>
    <phoneticPr fontId="2"/>
  </si>
  <si>
    <t>Ｄ(=Ａ-Ｃ)</t>
    <phoneticPr fontId="2"/>
  </si>
  <si>
    <t>(単価)</t>
    <rPh sb="1" eb="3">
      <t>タンカ</t>
    </rPh>
    <phoneticPr fontId="2"/>
  </si>
  <si>
    <t>(定員)</t>
    <rPh sb="1" eb="3">
      <t>テイイン</t>
    </rPh>
    <phoneticPr fontId="2"/>
  </si>
  <si>
    <t>(促進係数)</t>
    <rPh sb="1" eb="3">
      <t>ソクシン</t>
    </rPh>
    <rPh sb="3" eb="5">
      <t>ケイスウ</t>
    </rPh>
    <phoneticPr fontId="2"/>
  </si>
  <si>
    <t>(出来高％)</t>
    <rPh sb="1" eb="4">
      <t>デキダカ</t>
    </rPh>
    <phoneticPr fontId="2"/>
  </si>
  <si>
    <t>Ｅ</t>
    <phoneticPr fontId="2"/>
  </si>
  <si>
    <t>Ｆ</t>
    <phoneticPr fontId="2"/>
  </si>
  <si>
    <t>Ｇ</t>
    <phoneticPr fontId="2"/>
  </si>
  <si>
    <r>
      <t xml:space="preserve">Ｈ（Ｆ-Ｇ)       </t>
    </r>
    <r>
      <rPr>
        <b/>
        <sz val="11"/>
        <rFont val="ＭＳ Ｐゴシック"/>
        <family val="3"/>
        <charset val="128"/>
      </rPr>
      <t>千円未満切捨</t>
    </r>
    <rPh sb="13" eb="14">
      <t>セン</t>
    </rPh>
    <rPh sb="14" eb="15">
      <t>エン</t>
    </rPh>
    <rPh sb="15" eb="17">
      <t>ミマン</t>
    </rPh>
    <rPh sb="17" eb="18">
      <t>キ</t>
    </rPh>
    <rPh sb="18" eb="19">
      <t>ス</t>
    </rPh>
    <phoneticPr fontId="2"/>
  </si>
  <si>
    <t>ユニット型</t>
    <rPh sb="4" eb="5">
      <t>ガタ</t>
    </rPh>
    <phoneticPr fontId="2"/>
  </si>
  <si>
    <t>円</t>
    <rPh sb="0" eb="1">
      <t>エン</t>
    </rPh>
    <phoneticPr fontId="2"/>
  </si>
  <si>
    <t>×</t>
    <phoneticPr fontId="2"/>
  </si>
  <si>
    <t>床</t>
    <rPh sb="0" eb="1">
      <t>ユカ</t>
    </rPh>
    <phoneticPr fontId="2"/>
  </si>
  <si>
    <t>％</t>
    <phoneticPr fontId="2"/>
  </si>
  <si>
    <t>＝</t>
    <phoneticPr fontId="2"/>
  </si>
  <si>
    <t>全</t>
    <rPh sb="0" eb="1">
      <t>ゼン</t>
    </rPh>
    <phoneticPr fontId="2"/>
  </si>
  <si>
    <t>小　　計</t>
    <rPh sb="0" eb="1">
      <t>ショウ</t>
    </rPh>
    <rPh sb="3" eb="4">
      <t>ケイ</t>
    </rPh>
    <phoneticPr fontId="2"/>
  </si>
  <si>
    <t>体</t>
    <rPh sb="0" eb="1">
      <t>タイ</t>
    </rPh>
    <phoneticPr fontId="2"/>
  </si>
  <si>
    <t>併設加算</t>
    <rPh sb="0" eb="4">
      <t>ヘイセツカサン</t>
    </rPh>
    <phoneticPr fontId="2"/>
  </si>
  <si>
    <t>％</t>
  </si>
  <si>
    <t>合　　計</t>
    <rPh sb="0" eb="1">
      <t>ゴウ</t>
    </rPh>
    <rPh sb="3" eb="4">
      <t>ケイ</t>
    </rPh>
    <phoneticPr fontId="2"/>
  </si>
  <si>
    <t>工　事　請　負　費</t>
    <rPh sb="0" eb="1">
      <t>コウ</t>
    </rPh>
    <rPh sb="2" eb="3">
      <t>コト</t>
    </rPh>
    <rPh sb="4" eb="5">
      <t>ショウ</t>
    </rPh>
    <rPh sb="6" eb="7">
      <t>フ</t>
    </rPh>
    <rPh sb="8" eb="9">
      <t>ヒ</t>
    </rPh>
    <phoneticPr fontId="2"/>
  </si>
  <si>
    <t>工　事　事　務　費</t>
    <rPh sb="0" eb="1">
      <t>コウ</t>
    </rPh>
    <rPh sb="2" eb="3">
      <t>コト</t>
    </rPh>
    <rPh sb="4" eb="5">
      <t>コト</t>
    </rPh>
    <rPh sb="6" eb="7">
      <t>ツトム</t>
    </rPh>
    <rPh sb="8" eb="9">
      <t>ヒ</t>
    </rPh>
    <phoneticPr fontId="2"/>
  </si>
  <si>
    <t>整備年度</t>
    <rPh sb="0" eb="2">
      <t>セイビ</t>
    </rPh>
    <rPh sb="2" eb="4">
      <t>ネンド</t>
    </rPh>
    <phoneticPr fontId="2"/>
  </si>
  <si>
    <t>（併設加算）</t>
    <rPh sb="1" eb="3">
      <t>ヘイセツ</t>
    </rPh>
    <rPh sb="3" eb="5">
      <t>カサン</t>
    </rPh>
    <phoneticPr fontId="2"/>
  </si>
  <si>
    <t>併設</t>
    <rPh sb="0" eb="2">
      <t>ヘイセツ</t>
    </rPh>
    <phoneticPr fontId="2"/>
  </si>
  <si>
    <t>加算額</t>
    <rPh sb="0" eb="3">
      <t>カサンガク</t>
    </rPh>
    <phoneticPr fontId="2"/>
  </si>
  <si>
    <t>単価</t>
    <rPh sb="0" eb="2">
      <t>タンカ</t>
    </rPh>
    <phoneticPr fontId="2"/>
  </si>
  <si>
    <t>（注１）事業費は年度出来高で按分する。</t>
    <rPh sb="1" eb="2">
      <t>チュウ</t>
    </rPh>
    <rPh sb="4" eb="7">
      <t>ジギョウヒ</t>
    </rPh>
    <rPh sb="8" eb="10">
      <t>ネンド</t>
    </rPh>
    <rPh sb="10" eb="13">
      <t>デキダカ</t>
    </rPh>
    <rPh sb="14" eb="16">
      <t>アンブン</t>
    </rPh>
    <phoneticPr fontId="2"/>
  </si>
  <si>
    <t>看護小規模多機能型居宅介護事業所</t>
    <rPh sb="0" eb="2">
      <t>カンゴ</t>
    </rPh>
    <rPh sb="2" eb="5">
      <t>ショウキボ</t>
    </rPh>
    <rPh sb="5" eb="9">
      <t>タキノウガタ</t>
    </rPh>
    <rPh sb="9" eb="11">
      <t>キョタク</t>
    </rPh>
    <rPh sb="11" eb="13">
      <t>カイゴ</t>
    </rPh>
    <phoneticPr fontId="2"/>
  </si>
  <si>
    <t>（注２）対象経費（Ｂ欄）には対象外工事費（土地造成等）は含めない。</t>
    <rPh sb="1" eb="2">
      <t>チュウ</t>
    </rPh>
    <rPh sb="4" eb="6">
      <t>タイショウ</t>
    </rPh>
    <rPh sb="6" eb="8">
      <t>ケイヒ</t>
    </rPh>
    <rPh sb="10" eb="11">
      <t>ラン</t>
    </rPh>
    <rPh sb="14" eb="17">
      <t>タイショウガイ</t>
    </rPh>
    <rPh sb="17" eb="20">
      <t>コウジヒ</t>
    </rPh>
    <rPh sb="21" eb="23">
      <t>トチ</t>
    </rPh>
    <rPh sb="23" eb="25">
      <t>ゾウセイ</t>
    </rPh>
    <rPh sb="25" eb="26">
      <t>トウ</t>
    </rPh>
    <rPh sb="28" eb="29">
      <t>フク</t>
    </rPh>
    <phoneticPr fontId="2"/>
  </si>
  <si>
    <t>認知症高齢者グループホーム</t>
  </si>
  <si>
    <t>（注３）工事事務費の対象経費（Ｂ欄）は、工事請負費の対象経費（Ｂ欄）の２．６％を限度とする。</t>
    <rPh sb="1" eb="2">
      <t>チュウ</t>
    </rPh>
    <rPh sb="32" eb="33">
      <t>ラン</t>
    </rPh>
    <phoneticPr fontId="2"/>
  </si>
  <si>
    <t>小規模多機能型居宅介護事業所</t>
  </si>
  <si>
    <t>（注４）Ｆ欄は、Ｂ、Ｄ、Ｅ欄のいずれか少ない金額となる。</t>
    <rPh sb="1" eb="2">
      <t>チュウ</t>
    </rPh>
    <rPh sb="5" eb="6">
      <t>ラン</t>
    </rPh>
    <phoneticPr fontId="2"/>
  </si>
  <si>
    <t>認知症対応型デイサービスセンター</t>
  </si>
  <si>
    <t>介護予防拠点</t>
    <rPh sb="0" eb="2">
      <t>カイゴ</t>
    </rPh>
    <rPh sb="2" eb="4">
      <t>ヨボウ</t>
    </rPh>
    <rPh sb="4" eb="6">
      <t>キョテン</t>
    </rPh>
    <phoneticPr fontId="2"/>
  </si>
  <si>
    <t>整備区分</t>
    <rPh sb="0" eb="2">
      <t>セイビ</t>
    </rPh>
    <rPh sb="2" eb="4">
      <t>クブン</t>
    </rPh>
    <phoneticPr fontId="2"/>
  </si>
  <si>
    <t>訪問看護ステーション</t>
    <rPh sb="0" eb="2">
      <t>ホウモン</t>
    </rPh>
    <rPh sb="2" eb="4">
      <t>カンゴ</t>
    </rPh>
    <phoneticPr fontId="2"/>
  </si>
  <si>
    <t>夜間対応型訪問介護事業所</t>
  </si>
  <si>
    <t>併設加算</t>
    <rPh sb="0" eb="2">
      <t>ヘイセツ</t>
    </rPh>
    <rPh sb="2" eb="4">
      <t>カサン</t>
    </rPh>
    <phoneticPr fontId="2"/>
  </si>
  <si>
    <t>・・・併設する場合、「併設」欄で「○」を選択。</t>
    <rPh sb="3" eb="5">
      <t>ヘイセツ</t>
    </rPh>
    <rPh sb="7" eb="9">
      <t>バアイ</t>
    </rPh>
    <rPh sb="11" eb="13">
      <t>ヘイセツ</t>
    </rPh>
    <rPh sb="14" eb="15">
      <t>ラン</t>
    </rPh>
    <rPh sb="20" eb="22">
      <t>センタク</t>
    </rPh>
    <phoneticPr fontId="2"/>
  </si>
  <si>
    <t>定期巡回・随時対応型訪問介護看護事業所</t>
  </si>
  <si>
    <t>・・・定員一人当たりの加算額の上限は５０万円。</t>
    <rPh sb="3" eb="5">
      <t>テイイン</t>
    </rPh>
    <rPh sb="5" eb="7">
      <t>ヒトリ</t>
    </rPh>
    <rPh sb="7" eb="8">
      <t>ア</t>
    </rPh>
    <rPh sb="11" eb="14">
      <t>カサンガク</t>
    </rPh>
    <rPh sb="15" eb="17">
      <t>ジョウゲン</t>
    </rPh>
    <rPh sb="20" eb="22">
      <t>マンエン</t>
    </rPh>
    <phoneticPr fontId="2"/>
  </si>
  <si>
    <t>地域包括支援センター</t>
    <rPh sb="0" eb="2">
      <t>チイキ</t>
    </rPh>
    <rPh sb="2" eb="4">
      <t>ホウカツ</t>
    </rPh>
    <rPh sb="4" eb="6">
      <t>シエン</t>
    </rPh>
    <phoneticPr fontId="2"/>
  </si>
  <si>
    <t>合　　　　計</t>
    <rPh sb="0" eb="1">
      <t>ア</t>
    </rPh>
    <rPh sb="5" eb="6">
      <t>ケイ</t>
    </rPh>
    <phoneticPr fontId="2"/>
  </si>
  <si>
    <t>　　ては、加算を行わない。</t>
    <phoneticPr fontId="2"/>
  </si>
  <si>
    <t>様式７－４</t>
    <rPh sb="0" eb="2">
      <t>ヨウシキ</t>
    </rPh>
    <phoneticPr fontId="2"/>
  </si>
  <si>
    <t>従来型個室</t>
    <rPh sb="0" eb="3">
      <t>ジュウライガタ</t>
    </rPh>
    <rPh sb="3" eb="5">
      <t>コシツ</t>
    </rPh>
    <phoneticPr fontId="2"/>
  </si>
  <si>
    <t>多床室</t>
    <rPh sb="0" eb="3">
      <t>タショウシツ</t>
    </rPh>
    <phoneticPr fontId="2"/>
  </si>
  <si>
    <t>円</t>
  </si>
  <si>
    <t>×</t>
  </si>
  <si>
    <t>床</t>
  </si>
  <si>
    <t>＝</t>
  </si>
  <si>
    <t>令和〇年度</t>
    <rPh sb="0" eb="2">
      <t>レイワ</t>
    </rPh>
    <rPh sb="3" eb="5">
      <t>ネンド</t>
    </rPh>
    <phoneticPr fontId="2"/>
  </si>
  <si>
    <t>(促進係数・島しょ指数)</t>
    <rPh sb="1" eb="3">
      <t>ソクシン</t>
    </rPh>
    <rPh sb="3" eb="5">
      <t>ケイスウ</t>
    </rPh>
    <rPh sb="6" eb="7">
      <t>トウ</t>
    </rPh>
    <rPh sb="9" eb="11">
      <t>シスウ</t>
    </rPh>
    <phoneticPr fontId="2"/>
  </si>
  <si>
    <t>(島しょのみ適用）</t>
    <rPh sb="1" eb="2">
      <t>トウ</t>
    </rPh>
    <rPh sb="6" eb="8">
      <t>テキヨウ</t>
    </rPh>
    <phoneticPr fontId="2"/>
  </si>
  <si>
    <t>協議用</t>
    <rPh sb="0" eb="2">
      <t>キョウギ</t>
    </rPh>
    <rPh sb="2" eb="3">
      <t>ヨウ</t>
    </rPh>
    <phoneticPr fontId="2"/>
  </si>
  <si>
    <t>交付申請用</t>
    <rPh sb="0" eb="2">
      <t>コウフ</t>
    </rPh>
    <rPh sb="2" eb="5">
      <t>シンセイヨウ</t>
    </rPh>
    <phoneticPr fontId="2"/>
  </si>
  <si>
    <t>実績報告用</t>
    <rPh sb="0" eb="2">
      <t>ジッセキ</t>
    </rPh>
    <rPh sb="2" eb="4">
      <t>ホウコク</t>
    </rPh>
    <rPh sb="4" eb="5">
      <t>ヨウ</t>
    </rPh>
    <phoneticPr fontId="2"/>
  </si>
  <si>
    <t>・・・「創設」「増築」「改築」等から選択。</t>
    <rPh sb="8" eb="10">
      <t>ゾウチク</t>
    </rPh>
    <rPh sb="12" eb="14">
      <t>カイチク</t>
    </rPh>
    <rPh sb="15" eb="16">
      <t>ナド</t>
    </rPh>
    <phoneticPr fontId="2"/>
  </si>
  <si>
    <t>（様式９）</t>
    <rPh sb="1" eb="3">
      <t>ヨウシキ</t>
    </rPh>
    <phoneticPr fontId="2"/>
  </si>
  <si>
    <t>年度別施設整備計画</t>
    <rPh sb="0" eb="2">
      <t>ネンド</t>
    </rPh>
    <rPh sb="2" eb="3">
      <t>ベツ</t>
    </rPh>
    <rPh sb="3" eb="5">
      <t>シセツ</t>
    </rPh>
    <rPh sb="5" eb="7">
      <t>セイビ</t>
    </rPh>
    <rPh sb="7" eb="9">
      <t>ケイカク</t>
    </rPh>
    <phoneticPr fontId="2"/>
  </si>
  <si>
    <t>費目</t>
    <rPh sb="0" eb="2">
      <t>ヒモク</t>
    </rPh>
    <phoneticPr fontId="2"/>
  </si>
  <si>
    <t>総事業</t>
    <rPh sb="0" eb="1">
      <t>ソウ</t>
    </rPh>
    <rPh sb="1" eb="3">
      <t>ジギョウ</t>
    </rPh>
    <phoneticPr fontId="2"/>
  </si>
  <si>
    <t>年度別内訳</t>
    <rPh sb="0" eb="2">
      <t>ネンド</t>
    </rPh>
    <rPh sb="2" eb="3">
      <t>ベツ</t>
    </rPh>
    <rPh sb="3" eb="5">
      <t>ウチワケ</t>
    </rPh>
    <phoneticPr fontId="2"/>
  </si>
  <si>
    <t>金額</t>
    <rPh sb="0" eb="2">
      <t>キンガク</t>
    </rPh>
    <phoneticPr fontId="2"/>
  </si>
  <si>
    <t>進捗率（％）</t>
    <rPh sb="0" eb="2">
      <t>シンチョク</t>
    </rPh>
    <rPh sb="2" eb="3">
      <t>リツ</t>
    </rPh>
    <phoneticPr fontId="2"/>
  </si>
  <si>
    <t>補助対象経費</t>
    <rPh sb="0" eb="2">
      <t>ホジョ</t>
    </rPh>
    <rPh sb="2" eb="4">
      <t>タイショウ</t>
    </rPh>
    <rPh sb="4" eb="6">
      <t>ケイヒ</t>
    </rPh>
    <phoneticPr fontId="2"/>
  </si>
  <si>
    <t>工事費小計</t>
    <rPh sb="0" eb="3">
      <t>コウジヒ</t>
    </rPh>
    <rPh sb="3" eb="4">
      <t>ショウ</t>
    </rPh>
    <rPh sb="4" eb="5">
      <t>ケイ</t>
    </rPh>
    <phoneticPr fontId="2"/>
  </si>
  <si>
    <t>（Ａ）</t>
    <phoneticPr fontId="2"/>
  </si>
  <si>
    <t>（Ｂ）</t>
    <phoneticPr fontId="2"/>
  </si>
  <si>
    <t>補助対象経費　計</t>
    <rPh sb="0" eb="2">
      <t>ホジョ</t>
    </rPh>
    <rPh sb="2" eb="4">
      <t>タイショウ</t>
    </rPh>
    <rPh sb="4" eb="6">
      <t>ケイヒ</t>
    </rPh>
    <rPh sb="7" eb="8">
      <t>ケイ</t>
    </rPh>
    <phoneticPr fontId="2"/>
  </si>
  <si>
    <t>（Ｃ）</t>
    <phoneticPr fontId="2"/>
  </si>
  <si>
    <t>（Ｃ1）</t>
    <phoneticPr fontId="2"/>
  </si>
  <si>
    <t>（Ｃ2）</t>
    <phoneticPr fontId="2"/>
  </si>
  <si>
    <t>（Ｄ）</t>
    <phoneticPr fontId="2"/>
  </si>
  <si>
    <t>工事事務費２</t>
    <rPh sb="0" eb="2">
      <t>コウジ</t>
    </rPh>
    <rPh sb="2" eb="5">
      <t>ジムヒ</t>
    </rPh>
    <phoneticPr fontId="2"/>
  </si>
  <si>
    <t>（Ｅ）</t>
    <phoneticPr fontId="2"/>
  </si>
  <si>
    <t>補助対象外経費　計</t>
    <rPh sb="0" eb="2">
      <t>ホジョ</t>
    </rPh>
    <rPh sb="2" eb="5">
      <t>タイショウガイ</t>
    </rPh>
    <rPh sb="5" eb="7">
      <t>ケイヒ</t>
    </rPh>
    <rPh sb="8" eb="9">
      <t>ケイ</t>
    </rPh>
    <phoneticPr fontId="2"/>
  </si>
  <si>
    <t>　工事費 計　（Ａ＋Ｄ）</t>
    <rPh sb="1" eb="4">
      <t>コウジヒ</t>
    </rPh>
    <rPh sb="5" eb="6">
      <t>ケイ</t>
    </rPh>
    <phoneticPr fontId="2"/>
  </si>
  <si>
    <t>　工事事務費 計　（Ｂ＋Ｅ）</t>
    <rPh sb="1" eb="3">
      <t>コウジ</t>
    </rPh>
    <rPh sb="3" eb="5">
      <t>ジム</t>
    </rPh>
    <rPh sb="5" eb="6">
      <t>ヒ</t>
    </rPh>
    <rPh sb="7" eb="8">
      <t>ケイ</t>
    </rPh>
    <phoneticPr fontId="2"/>
  </si>
  <si>
    <r>
      <t>※工事事務費１</t>
    </r>
    <r>
      <rPr>
        <sz val="10"/>
        <rFont val="ＭＳ Ｐゴシック"/>
        <family val="3"/>
        <charset val="128"/>
      </rPr>
      <t>（Ｂ）</t>
    </r>
    <r>
      <rPr>
        <sz val="10"/>
        <rFont val="ＭＳ Ｐ明朝"/>
        <family val="1"/>
        <charset val="128"/>
      </rPr>
      <t xml:space="preserve"> ÷ 補助対象工事費</t>
    </r>
    <r>
      <rPr>
        <sz val="10"/>
        <rFont val="ＭＳ Ｐゴシック"/>
        <family val="3"/>
        <charset val="128"/>
      </rPr>
      <t>（Ａ）</t>
    </r>
    <r>
      <rPr>
        <sz val="10"/>
        <rFont val="ＭＳ Ｐ明朝"/>
        <family val="1"/>
        <charset val="128"/>
      </rPr>
      <t xml:space="preserve"> ≦ 2.6％　　</t>
    </r>
    <r>
      <rPr>
        <u/>
        <sz val="10"/>
        <rFont val="ＭＳ Ｐ明朝"/>
        <family val="1"/>
        <charset val="128"/>
      </rPr>
      <t>★各年度ごとに、工事費の2.6％を限度</t>
    </r>
    <r>
      <rPr>
        <sz val="10"/>
        <rFont val="ＭＳ Ｐ明朝"/>
        <family val="1"/>
        <charset val="128"/>
      </rPr>
      <t xml:space="preserve">に工事事務費の一部を補助対象にできる … </t>
    </r>
    <r>
      <rPr>
        <b/>
        <u/>
        <sz val="10"/>
        <rFont val="ＭＳ Ｐ明朝"/>
        <family val="1"/>
        <charset val="128"/>
      </rPr>
      <t xml:space="preserve">(内示後の契約に限る） </t>
    </r>
    <rPh sb="1" eb="3">
      <t>コウジ</t>
    </rPh>
    <rPh sb="3" eb="6">
      <t>ジムヒ</t>
    </rPh>
    <rPh sb="13" eb="15">
      <t>ホジョ</t>
    </rPh>
    <rPh sb="15" eb="17">
      <t>タイショウ</t>
    </rPh>
    <rPh sb="17" eb="20">
      <t>コウジヒ</t>
    </rPh>
    <rPh sb="33" eb="36">
      <t>カクネンド</t>
    </rPh>
    <rPh sb="40" eb="43">
      <t>コウジヒ</t>
    </rPh>
    <rPh sb="49" eb="51">
      <t>ゲンド</t>
    </rPh>
    <rPh sb="52" eb="54">
      <t>コウジ</t>
    </rPh>
    <rPh sb="54" eb="57">
      <t>ジムヒ</t>
    </rPh>
    <rPh sb="58" eb="60">
      <t>イチブ</t>
    </rPh>
    <rPh sb="61" eb="63">
      <t>ホジョ</t>
    </rPh>
    <rPh sb="63" eb="65">
      <t>タイショウ</t>
    </rPh>
    <rPh sb="73" eb="75">
      <t>ナイジ</t>
    </rPh>
    <rPh sb="75" eb="76">
      <t>ゴ</t>
    </rPh>
    <rPh sb="77" eb="79">
      <t>ケイヤク</t>
    </rPh>
    <rPh sb="80" eb="81">
      <t>カギ</t>
    </rPh>
    <phoneticPr fontId="2"/>
  </si>
  <si>
    <t>※工事事務費計　＝　設計・工事監理契約金額</t>
    <rPh sb="1" eb="3">
      <t>コウジ</t>
    </rPh>
    <rPh sb="3" eb="6">
      <t>ジムヒ</t>
    </rPh>
    <rPh sb="6" eb="7">
      <t>ケイ</t>
    </rPh>
    <rPh sb="10" eb="12">
      <t>セッケイ</t>
    </rPh>
    <rPh sb="13" eb="15">
      <t>コウジ</t>
    </rPh>
    <rPh sb="15" eb="17">
      <t>カンリ</t>
    </rPh>
    <rPh sb="17" eb="19">
      <t>ケイヤク</t>
    </rPh>
    <rPh sb="19" eb="21">
      <t>キンガク</t>
    </rPh>
    <phoneticPr fontId="2"/>
  </si>
  <si>
    <r>
      <t>※進捗率（％） ＝ 当該年度に係る補助対象経費（</t>
    </r>
    <r>
      <rPr>
        <sz val="10"/>
        <rFont val="ＭＳ Ｐゴシック"/>
        <family val="3"/>
        <charset val="128"/>
      </rPr>
      <t>C1</t>
    </r>
    <r>
      <rPr>
        <sz val="10"/>
        <rFont val="ＭＳ Ｐ明朝"/>
        <family val="1"/>
        <charset val="128"/>
      </rPr>
      <t>又は</t>
    </r>
    <r>
      <rPr>
        <sz val="10"/>
        <rFont val="ＭＳ Ｐゴシック"/>
        <family val="3"/>
        <charset val="128"/>
      </rPr>
      <t>C2</t>
    </r>
    <r>
      <rPr>
        <sz val="10"/>
        <rFont val="ＭＳ Ｐ明朝"/>
        <family val="1"/>
        <charset val="128"/>
      </rPr>
      <t xml:space="preserve">） ÷ 補助対象経費総額 </t>
    </r>
    <r>
      <rPr>
        <sz val="10"/>
        <rFont val="ＭＳ Ｐゴシック"/>
        <family val="3"/>
        <charset val="128"/>
      </rPr>
      <t>（Ｃ）</t>
    </r>
    <r>
      <rPr>
        <sz val="10"/>
        <rFont val="ＭＳ Ｐ明朝"/>
        <family val="1"/>
        <charset val="128"/>
      </rPr>
      <t xml:space="preserve"> … （小数点以下第３位を</t>
    </r>
    <r>
      <rPr>
        <sz val="10"/>
        <color indexed="10"/>
        <rFont val="ＭＳ Ｐ明朝"/>
        <family val="1"/>
        <charset val="128"/>
      </rPr>
      <t>切り捨て</t>
    </r>
    <r>
      <rPr>
        <sz val="10"/>
        <rFont val="ＭＳ Ｐ明朝"/>
        <family val="1"/>
        <charset val="128"/>
      </rPr>
      <t>）</t>
    </r>
    <r>
      <rPr>
        <sz val="10"/>
        <color indexed="10"/>
        <rFont val="ＭＳ Ｐ明朝"/>
        <family val="1"/>
        <charset val="128"/>
      </rPr>
      <t>　⇒　初年度</t>
    </r>
    <rPh sb="1" eb="3">
      <t>シンチョク</t>
    </rPh>
    <rPh sb="3" eb="4">
      <t>リツ</t>
    </rPh>
    <rPh sb="10" eb="12">
      <t>トウガイ</t>
    </rPh>
    <rPh sb="12" eb="14">
      <t>ネンド</t>
    </rPh>
    <rPh sb="15" eb="16">
      <t>カカ</t>
    </rPh>
    <rPh sb="17" eb="19">
      <t>ホジョ</t>
    </rPh>
    <rPh sb="19" eb="21">
      <t>タイショウ</t>
    </rPh>
    <rPh sb="21" eb="23">
      <t>ケイヒ</t>
    </rPh>
    <rPh sb="26" eb="27">
      <t>マタ</t>
    </rPh>
    <rPh sb="34" eb="36">
      <t>ホジョ</t>
    </rPh>
    <rPh sb="36" eb="38">
      <t>タイショウ</t>
    </rPh>
    <rPh sb="38" eb="40">
      <t>ケイヒ</t>
    </rPh>
    <rPh sb="40" eb="42">
      <t>ソウガク</t>
    </rPh>
    <rPh sb="50" eb="53">
      <t>ショウスウテン</t>
    </rPh>
    <rPh sb="53" eb="55">
      <t>イカ</t>
    </rPh>
    <rPh sb="55" eb="56">
      <t>ダイ</t>
    </rPh>
    <rPh sb="57" eb="58">
      <t>イ</t>
    </rPh>
    <rPh sb="59" eb="60">
      <t>キ</t>
    </rPh>
    <rPh sb="61" eb="62">
      <t>ス</t>
    </rPh>
    <phoneticPr fontId="2"/>
  </si>
  <si>
    <t>　　　　　　　　　 ＝ １００％　－　初年度出来高　　⇒　次年度</t>
    <rPh sb="19" eb="22">
      <t>ショネンド</t>
    </rPh>
    <rPh sb="22" eb="25">
      <t>デキダカ</t>
    </rPh>
    <rPh sb="29" eb="32">
      <t>ジネンド</t>
    </rPh>
    <phoneticPr fontId="2"/>
  </si>
  <si>
    <t>法人名</t>
    <rPh sb="0" eb="2">
      <t>ホウジン</t>
    </rPh>
    <rPh sb="2" eb="3">
      <t>メイ</t>
    </rPh>
    <phoneticPr fontId="2"/>
  </si>
  <si>
    <t>その他工事費</t>
    <rPh sb="2" eb="3">
      <t>タ</t>
    </rPh>
    <rPh sb="3" eb="6">
      <t>コウジヒ</t>
    </rPh>
    <phoneticPr fontId="2"/>
  </si>
  <si>
    <t>介護医療院施設整備費補助金　算出内訳（ユニット型）</t>
    <rPh sb="2" eb="4">
      <t>イリョウ</t>
    </rPh>
    <rPh sb="4" eb="5">
      <t>イン</t>
    </rPh>
    <phoneticPr fontId="2"/>
  </si>
  <si>
    <t>介護医療院</t>
    <rPh sb="0" eb="2">
      <t>カイゴ</t>
    </rPh>
    <rPh sb="2" eb="4">
      <t>イリョウ</t>
    </rPh>
    <rPh sb="4" eb="5">
      <t>イン</t>
    </rPh>
    <phoneticPr fontId="2"/>
  </si>
  <si>
    <t>・・・介護医療院の定員が１００人を超える場合、１００人を超える基準単価に対し</t>
    <rPh sb="3" eb="5">
      <t>カイゴ</t>
    </rPh>
    <rPh sb="5" eb="7">
      <t>イリョウ</t>
    </rPh>
    <rPh sb="7" eb="8">
      <t>イン</t>
    </rPh>
    <rPh sb="9" eb="11">
      <t>テイイン</t>
    </rPh>
    <rPh sb="15" eb="16">
      <t>ニン</t>
    </rPh>
    <rPh sb="17" eb="18">
      <t>コ</t>
    </rPh>
    <rPh sb="20" eb="22">
      <t>バアイ</t>
    </rPh>
    <rPh sb="26" eb="27">
      <t>ニン</t>
    </rPh>
    <rPh sb="28" eb="29">
      <t>コ</t>
    </rPh>
    <rPh sb="31" eb="33">
      <t>キジュン</t>
    </rPh>
    <rPh sb="33" eb="35">
      <t>タンカ</t>
    </rPh>
    <phoneticPr fontId="2"/>
  </si>
  <si>
    <t>介護医療院設整備費補助金　算出内訳（従来型）</t>
    <rPh sb="2" eb="4">
      <t>イリョウ</t>
    </rPh>
    <rPh sb="4" eb="5">
      <t>イン</t>
    </rPh>
    <rPh sb="18" eb="20">
      <t>ジュウライ</t>
    </rPh>
    <phoneticPr fontId="2"/>
  </si>
  <si>
    <t>介護医療院</t>
    <rPh sb="0" eb="5">
      <t>カイゴイリョウ</t>
    </rPh>
    <phoneticPr fontId="2"/>
  </si>
  <si>
    <t>　縦横の数値の合計が一致するよう、必ず検算をすること。</t>
    <rPh sb="1" eb="3">
      <t>タテヨコ</t>
    </rPh>
    <rPh sb="4" eb="6">
      <t>スウチ</t>
    </rPh>
    <rPh sb="7" eb="9">
      <t>ゴウケイ</t>
    </rPh>
    <rPh sb="10" eb="12">
      <t>イッチ</t>
    </rPh>
    <rPh sb="17" eb="18">
      <t>カナラ</t>
    </rPh>
    <rPh sb="19" eb="21">
      <t>ケンザン</t>
    </rPh>
    <phoneticPr fontId="2"/>
  </si>
  <si>
    <t>・</t>
    <phoneticPr fontId="2"/>
  </si>
  <si>
    <t>　端数は適宜調整をし、全ての数値は、平面図・求積図、その他の各種資料の数値と一致するように作成すること。</t>
    <rPh sb="28" eb="29">
      <t>タ</t>
    </rPh>
    <phoneticPr fontId="2"/>
  </si>
  <si>
    <t>　任意設置の施設がある場合や、複数事業を行う合築施設の場合など、項目が不足する場合は必要に応じて行を増やして記入すること。</t>
    <rPh sb="1" eb="3">
      <t>ニンイ</t>
    </rPh>
    <rPh sb="3" eb="5">
      <t>セッチ</t>
    </rPh>
    <rPh sb="6" eb="8">
      <t>シセツ</t>
    </rPh>
    <rPh sb="11" eb="13">
      <t>バアイ</t>
    </rPh>
    <rPh sb="15" eb="17">
      <t>フクスウ</t>
    </rPh>
    <rPh sb="17" eb="19">
      <t>ジギョウ</t>
    </rPh>
    <rPh sb="20" eb="21">
      <t>オコナ</t>
    </rPh>
    <rPh sb="22" eb="23">
      <t>ゴウ</t>
    </rPh>
    <rPh sb="23" eb="24">
      <t>キズク</t>
    </rPh>
    <rPh sb="24" eb="26">
      <t>シセツ</t>
    </rPh>
    <rPh sb="27" eb="29">
      <t>バアイ</t>
    </rPh>
    <rPh sb="32" eb="34">
      <t>コウモク</t>
    </rPh>
    <rPh sb="35" eb="37">
      <t>フソク</t>
    </rPh>
    <rPh sb="39" eb="41">
      <t>バアイ</t>
    </rPh>
    <rPh sb="42" eb="44">
      <t>ヒツヨウ</t>
    </rPh>
    <rPh sb="45" eb="46">
      <t>オウ</t>
    </rPh>
    <rPh sb="48" eb="49">
      <t>ギョウ</t>
    </rPh>
    <rPh sb="50" eb="51">
      <t>フ</t>
    </rPh>
    <rPh sb="54" eb="56">
      <t>キニュウ</t>
    </rPh>
    <phoneticPr fontId="2"/>
  </si>
  <si>
    <t xml:space="preserve">・
</t>
    <phoneticPr fontId="2"/>
  </si>
  <si>
    <r>
      <t>　</t>
    </r>
    <r>
      <rPr>
        <u/>
        <sz val="11"/>
        <rFont val="ＭＳ Ｐ明朝"/>
        <family val="1"/>
        <charset val="128"/>
      </rPr>
      <t>共用部分の面積</t>
    </r>
    <r>
      <rPr>
        <sz val="11"/>
        <rFont val="ＭＳ Ｐ明朝"/>
        <family val="1"/>
        <charset val="128"/>
      </rPr>
      <t>は、「東京都介護医療院　施設整備費補助における面積按分について（別表）」で求めた数値と一致すること。</t>
    </r>
    <rPh sb="1" eb="3">
      <t>キョウヨウ</t>
    </rPh>
    <rPh sb="3" eb="5">
      <t>ブブン</t>
    </rPh>
    <rPh sb="6" eb="8">
      <t>メンセキ</t>
    </rPh>
    <rPh sb="14" eb="16">
      <t>カイゴ</t>
    </rPh>
    <rPh sb="16" eb="18">
      <t>イリョウ</t>
    </rPh>
    <rPh sb="18" eb="19">
      <t>イン</t>
    </rPh>
    <rPh sb="40" eb="42">
      <t>ベッピョウ</t>
    </rPh>
    <rPh sb="45" eb="46">
      <t>モト</t>
    </rPh>
    <rPh sb="48" eb="50">
      <t>スウチ</t>
    </rPh>
    <rPh sb="51" eb="53">
      <t>イッチ</t>
    </rPh>
    <phoneticPr fontId="2"/>
  </si>
  <si>
    <t>※
　</t>
    <phoneticPr fontId="2"/>
  </si>
  <si>
    <t>◎：面積基準のある施設等　　　◆：認知症専門棟を設ける場合は、必置かつ面積基準のある施設</t>
    <rPh sb="2" eb="4">
      <t>メンセキ</t>
    </rPh>
    <rPh sb="4" eb="6">
      <t>キジュン</t>
    </rPh>
    <rPh sb="9" eb="11">
      <t>シセツ</t>
    </rPh>
    <rPh sb="11" eb="12">
      <t>ナド</t>
    </rPh>
    <rPh sb="17" eb="19">
      <t>ニンチ</t>
    </rPh>
    <rPh sb="19" eb="20">
      <t>ショウ</t>
    </rPh>
    <rPh sb="20" eb="22">
      <t>センモン</t>
    </rPh>
    <rPh sb="22" eb="23">
      <t>トウ</t>
    </rPh>
    <rPh sb="24" eb="25">
      <t>モウ</t>
    </rPh>
    <rPh sb="27" eb="29">
      <t>バアイ</t>
    </rPh>
    <rPh sb="31" eb="32">
      <t>カナラ</t>
    </rPh>
    <rPh sb="32" eb="33">
      <t>チ</t>
    </rPh>
    <rPh sb="35" eb="37">
      <t>メンセキ</t>
    </rPh>
    <rPh sb="37" eb="39">
      <t>キジュン</t>
    </rPh>
    <rPh sb="42" eb="44">
      <t>シセツ</t>
    </rPh>
    <phoneticPr fontId="2"/>
  </si>
  <si>
    <t>（注）</t>
    <rPh sb="1" eb="2">
      <t>チュウ</t>
    </rPh>
    <phoneticPr fontId="2"/>
  </si>
  <si>
    <t>建物全体合計(A+B+C)</t>
    <rPh sb="0" eb="2">
      <t>タテモノ</t>
    </rPh>
    <rPh sb="2" eb="4">
      <t>ゼンタイ</t>
    </rPh>
    <rPh sb="4" eb="6">
      <t>ゴウケイ</t>
    </rPh>
    <phoneticPr fontId="2"/>
  </si>
  <si>
    <t>その他部分合計(B+b)</t>
    <rPh sb="2" eb="3">
      <t>タ</t>
    </rPh>
    <rPh sb="3" eb="5">
      <t>ブブン</t>
    </rPh>
    <rPh sb="5" eb="7">
      <t>ゴウケイ</t>
    </rPh>
    <phoneticPr fontId="2"/>
  </si>
  <si>
    <t>医療院合計(A+a)</t>
    <rPh sb="0" eb="2">
      <t>イリョウ</t>
    </rPh>
    <rPh sb="2" eb="3">
      <t>イン</t>
    </rPh>
    <rPh sb="3" eb="5">
      <t>ゴウケイ</t>
    </rPh>
    <phoneticPr fontId="2"/>
  </si>
  <si>
    <t>共用部分 計（C）</t>
    <rPh sb="0" eb="2">
      <t>キョウヨウ</t>
    </rPh>
    <rPh sb="2" eb="4">
      <t>ブブン</t>
    </rPh>
    <rPh sb="5" eb="6">
      <t>ケイ</t>
    </rPh>
    <phoneticPr fontId="2"/>
  </si>
  <si>
    <t>その他事業部分(b)</t>
    <rPh sb="2" eb="3">
      <t>タ</t>
    </rPh>
    <rPh sb="3" eb="5">
      <t>ジギョウ</t>
    </rPh>
    <rPh sb="5" eb="7">
      <t>ブブン</t>
    </rPh>
    <phoneticPr fontId="2"/>
  </si>
  <si>
    <r>
      <t>※</t>
    </r>
    <r>
      <rPr>
        <sz val="9"/>
        <rFont val="ＭＳ 明朝"/>
        <family val="1"/>
        <charset val="128"/>
      </rPr>
      <t>→下段（注）参照</t>
    </r>
    <rPh sb="2" eb="4">
      <t>カダン</t>
    </rPh>
    <rPh sb="5" eb="6">
      <t>チュウ</t>
    </rPh>
    <rPh sb="7" eb="9">
      <t>サンショウ</t>
    </rPh>
    <phoneticPr fontId="2"/>
  </si>
  <si>
    <t>医療院部分(a)</t>
    <rPh sb="0" eb="2">
      <t>イリョウ</t>
    </rPh>
    <rPh sb="2" eb="3">
      <t>イン</t>
    </rPh>
    <rPh sb="3" eb="5">
      <t>ブブン</t>
    </rPh>
    <phoneticPr fontId="2"/>
  </si>
  <si>
    <t>共用</t>
    <rPh sb="0" eb="2">
      <t>キョウヨウ</t>
    </rPh>
    <phoneticPr fontId="2"/>
  </si>
  <si>
    <t>その他部分 計(B)</t>
    <rPh sb="2" eb="3">
      <t>ホカ</t>
    </rPh>
    <rPh sb="3" eb="5">
      <t>ブブン</t>
    </rPh>
    <rPh sb="6" eb="7">
      <t>ケイ</t>
    </rPh>
    <phoneticPr fontId="2"/>
  </si>
  <si>
    <t>その他</t>
    <rPh sb="2" eb="3">
      <t>タ</t>
    </rPh>
    <phoneticPr fontId="2"/>
  </si>
  <si>
    <t>通所リハ含む</t>
    <rPh sb="0" eb="2">
      <t>ツウショ</t>
    </rPh>
    <rPh sb="4" eb="5">
      <t>フク</t>
    </rPh>
    <phoneticPr fontId="2"/>
  </si>
  <si>
    <t>医療院専用 計(A)</t>
    <rPh sb="0" eb="2">
      <t>イリョウ</t>
    </rPh>
    <rPh sb="2" eb="3">
      <t>イン</t>
    </rPh>
    <rPh sb="3" eb="5">
      <t>センヨウ</t>
    </rPh>
    <rPh sb="6" eb="7">
      <t>ケイ</t>
    </rPh>
    <phoneticPr fontId="2"/>
  </si>
  <si>
    <t>中廊下　  m ～   m</t>
    <rPh sb="0" eb="1">
      <t>ナカ</t>
    </rPh>
    <rPh sb="1" eb="3">
      <t>ロウカ</t>
    </rPh>
    <phoneticPr fontId="2"/>
  </si>
  <si>
    <t>片廊下　  m ～   m</t>
    <rPh sb="0" eb="1">
      <t>カタ</t>
    </rPh>
    <rPh sb="1" eb="3">
      <t>ロウカ</t>
    </rPh>
    <phoneticPr fontId="2"/>
  </si>
  <si>
    <t>　 PS</t>
    <phoneticPr fontId="2"/>
  </si>
  <si>
    <t>(ﾕﾆｯﾄ型基準緩和部分)</t>
    <rPh sb="5" eb="6">
      <t>カタ</t>
    </rPh>
    <rPh sb="6" eb="8">
      <t>キジュン</t>
    </rPh>
    <rPh sb="8" eb="10">
      <t>カンワ</t>
    </rPh>
    <rPh sb="10" eb="12">
      <t>ブブン</t>
    </rPh>
    <phoneticPr fontId="2"/>
  </si>
  <si>
    <t>　 玄関ホール</t>
    <rPh sb="2" eb="4">
      <t>ゲンカン</t>
    </rPh>
    <phoneticPr fontId="2"/>
  </si>
  <si>
    <t>　 廊下</t>
    <rPh sb="2" eb="4">
      <t>ロウカ</t>
    </rPh>
    <phoneticPr fontId="2"/>
  </si>
  <si>
    <t xml:space="preserve"> 　EV</t>
    <phoneticPr fontId="2"/>
  </si>
  <si>
    <t>廊下幅 ：</t>
    <rPh sb="0" eb="2">
      <t>ロウカ</t>
    </rPh>
    <rPh sb="2" eb="3">
      <t>ハバ</t>
    </rPh>
    <phoneticPr fontId="2"/>
  </si>
  <si>
    <t>　 階段</t>
    <rPh sb="2" eb="4">
      <t>カイダン</t>
    </rPh>
    <phoneticPr fontId="2"/>
  </si>
  <si>
    <t>その他部門</t>
    <rPh sb="2" eb="5">
      <t>タブモン</t>
    </rPh>
    <phoneticPr fontId="2"/>
  </si>
  <si>
    <t>　 機械室</t>
    <rPh sb="2" eb="5">
      <t>キカイシツ</t>
    </rPh>
    <phoneticPr fontId="2"/>
  </si>
  <si>
    <t xml:space="preserve"> 　洗濯室</t>
    <rPh sb="2" eb="4">
      <t>センタク</t>
    </rPh>
    <rPh sb="4" eb="5">
      <t>シツ</t>
    </rPh>
    <phoneticPr fontId="2"/>
  </si>
  <si>
    <t>　 配膳室</t>
    <rPh sb="2" eb="5">
      <t>ハイゼンシツ</t>
    </rPh>
    <phoneticPr fontId="2"/>
  </si>
  <si>
    <t>　 調理室</t>
    <rPh sb="2" eb="5">
      <t>チョウリシツ</t>
    </rPh>
    <phoneticPr fontId="2"/>
  </si>
  <si>
    <t>サービス部門</t>
    <rPh sb="4" eb="6">
      <t>ブモン</t>
    </rPh>
    <phoneticPr fontId="2"/>
  </si>
  <si>
    <t xml:space="preserve"> 　応接室　</t>
    <rPh sb="2" eb="5">
      <t>オウセツシツ</t>
    </rPh>
    <phoneticPr fontId="2"/>
  </si>
  <si>
    <t xml:space="preserve">   倉庫・物品庫</t>
    <rPh sb="3" eb="5">
      <t>ソウコ</t>
    </rPh>
    <rPh sb="6" eb="8">
      <t>ブッピン</t>
    </rPh>
    <rPh sb="8" eb="9">
      <t>コ</t>
    </rPh>
    <phoneticPr fontId="2"/>
  </si>
  <si>
    <t>　 リネン庫</t>
    <rPh sb="5" eb="6">
      <t>コ</t>
    </rPh>
    <phoneticPr fontId="2"/>
  </si>
  <si>
    <t>　 休憩室･仮眠室</t>
    <rPh sb="2" eb="5">
      <t>キュウケイシツ</t>
    </rPh>
    <rPh sb="6" eb="9">
      <t>カミンシツ</t>
    </rPh>
    <phoneticPr fontId="2"/>
  </si>
  <si>
    <t>　 職員便所</t>
    <rPh sb="2" eb="4">
      <t>ショクイン</t>
    </rPh>
    <rPh sb="4" eb="6">
      <t>ベンジョ</t>
    </rPh>
    <phoneticPr fontId="2"/>
  </si>
  <si>
    <t xml:space="preserve"> 　会議室</t>
    <rPh sb="2" eb="5">
      <t>カイギシツ</t>
    </rPh>
    <phoneticPr fontId="2"/>
  </si>
  <si>
    <t>　 事務室</t>
    <rPh sb="2" eb="5">
      <t>ジムシツ</t>
    </rPh>
    <phoneticPr fontId="2"/>
  </si>
  <si>
    <t>　 ﾎﾞﾗﾝﾃｨｱ･ﾙｰﾑ</t>
    <phoneticPr fontId="2"/>
  </si>
  <si>
    <t>芯々面積のみで可</t>
    <rPh sb="0" eb="2">
      <t>シンシン</t>
    </rPh>
    <rPh sb="2" eb="4">
      <t>メンセキ</t>
    </rPh>
    <rPh sb="7" eb="8">
      <t>カ</t>
    </rPh>
    <phoneticPr fontId="2"/>
  </si>
  <si>
    <t>認知症専門棟でない場合は、</t>
    <rPh sb="0" eb="2">
      <t>ニンチ</t>
    </rPh>
    <rPh sb="2" eb="3">
      <t>ショウ</t>
    </rPh>
    <rPh sb="3" eb="5">
      <t>センモン</t>
    </rPh>
    <rPh sb="5" eb="6">
      <t>トウ</t>
    </rPh>
    <rPh sb="9" eb="11">
      <t>バアイ</t>
    </rPh>
    <phoneticPr fontId="2"/>
  </si>
  <si>
    <t>◎◆ 家族介護教室</t>
    <rPh sb="3" eb="5">
      <t>カゾク</t>
    </rPh>
    <rPh sb="5" eb="7">
      <t>カイゴ</t>
    </rPh>
    <rPh sb="7" eb="9">
      <t>キョウシツ</t>
    </rPh>
    <phoneticPr fontId="2"/>
  </si>
  <si>
    <t>　 家族相談室</t>
    <rPh sb="2" eb="4">
      <t>カゾク</t>
    </rPh>
    <rPh sb="4" eb="7">
      <t>ソウダンシツ</t>
    </rPh>
    <phoneticPr fontId="2"/>
  </si>
  <si>
    <t>　 ｻｰﾋﾞｽ･ｽﾃｰｼｮﾝ</t>
    <phoneticPr fontId="2"/>
  </si>
  <si>
    <t>管　理　部　門</t>
    <rPh sb="0" eb="1">
      <t>カン</t>
    </rPh>
    <rPh sb="2" eb="3">
      <t>リ</t>
    </rPh>
    <rPh sb="4" eb="5">
      <t>ブ</t>
    </rPh>
    <rPh sb="6" eb="7">
      <t>モン</t>
    </rPh>
    <phoneticPr fontId="2"/>
  </si>
  <si>
    <t>　 リハスタッフ室</t>
    <rPh sb="8" eb="9">
      <t>シツ</t>
    </rPh>
    <phoneticPr fontId="2"/>
  </si>
  <si>
    <t xml:space="preserve"> 　調剤所</t>
    <rPh sb="2" eb="4">
      <t>チョウザイ</t>
    </rPh>
    <rPh sb="4" eb="5">
      <t>ショ</t>
    </rPh>
    <phoneticPr fontId="2"/>
  </si>
  <si>
    <t>　 診察室</t>
    <rPh sb="2" eb="5">
      <t>シンサツシツ</t>
    </rPh>
    <phoneticPr fontId="2"/>
  </si>
  <si>
    <t>浴室（特殊）</t>
    <phoneticPr fontId="2"/>
  </si>
  <si>
    <t xml:space="preserve"> 浴室（一般）</t>
    <rPh sb="4" eb="6">
      <t>イッパン</t>
    </rPh>
    <phoneticPr fontId="2"/>
  </si>
  <si>
    <t xml:space="preserve"> 浴室（個浴）</t>
    <phoneticPr fontId="2"/>
  </si>
  <si>
    <t xml:space="preserve">  通所専用スペースの
内数</t>
    <rPh sb="2" eb="4">
      <t>ツウショ</t>
    </rPh>
    <rPh sb="4" eb="6">
      <t>センヨウ</t>
    </rPh>
    <rPh sb="12" eb="13">
      <t>ウチ</t>
    </rPh>
    <rPh sb="13" eb="14">
      <t>カズ</t>
    </rPh>
    <phoneticPr fontId="2"/>
  </si>
  <si>
    <t>(うち通所食堂)</t>
    <rPh sb="3" eb="5">
      <t>ツウショ</t>
    </rPh>
    <rPh sb="5" eb="7">
      <t>ショクドウ</t>
    </rPh>
    <phoneticPr fontId="2"/>
  </si>
  <si>
    <t>◎ 通所専用スペース</t>
    <rPh sb="2" eb="4">
      <t>ツウショ</t>
    </rPh>
    <rPh sb="4" eb="6">
      <t>センヨウ</t>
    </rPh>
    <phoneticPr fontId="2"/>
  </si>
  <si>
    <t>◎ 機能訓練室(入所)</t>
    <rPh sb="2" eb="4">
      <t>キノウ</t>
    </rPh>
    <rPh sb="4" eb="6">
      <t>クンレン</t>
    </rPh>
    <rPh sb="6" eb="7">
      <t>シツ</t>
    </rPh>
    <rPh sb="8" eb="10">
      <t>ニュウショ</t>
    </rPh>
    <phoneticPr fontId="2"/>
  </si>
  <si>
    <t>医療･リハ部門</t>
    <rPh sb="0" eb="2">
      <t>イリョウ</t>
    </rPh>
    <rPh sb="5" eb="7">
      <t>ブモン</t>
    </rPh>
    <phoneticPr fontId="2"/>
  </si>
  <si>
    <t>　 汚物処理室</t>
    <rPh sb="2" eb="4">
      <t>オブツ</t>
    </rPh>
    <rPh sb="4" eb="7">
      <t>ショリシツ</t>
    </rPh>
    <phoneticPr fontId="2"/>
  </si>
  <si>
    <t>　 便所（車椅子）</t>
    <rPh sb="2" eb="4">
      <t>ベンジョ</t>
    </rPh>
    <rPh sb="5" eb="8">
      <t>クルマイス</t>
    </rPh>
    <phoneticPr fontId="2"/>
  </si>
  <si>
    <t>　 便所（一般）</t>
    <rPh sb="2" eb="4">
      <t>ベンジョ</t>
    </rPh>
    <rPh sb="5" eb="7">
      <t>イッパン</t>
    </rPh>
    <phoneticPr fontId="2"/>
  </si>
  <si>
    <t>　 洗面所（集中型）</t>
    <rPh sb="2" eb="4">
      <t>センメン</t>
    </rPh>
    <rPh sb="4" eb="5">
      <t>ショ</t>
    </rPh>
    <rPh sb="6" eb="9">
      <t>シュウチュウガタ</t>
    </rPh>
    <phoneticPr fontId="2"/>
  </si>
  <si>
    <t>　 浴室（特殊）</t>
    <rPh sb="2" eb="4">
      <t>ヨクシツ</t>
    </rPh>
    <rPh sb="5" eb="7">
      <t>トクシュ</t>
    </rPh>
    <phoneticPr fontId="2"/>
  </si>
  <si>
    <t>脱衣室含む</t>
    <rPh sb="0" eb="3">
      <t>ダツイシツ</t>
    </rPh>
    <rPh sb="3" eb="4">
      <t>フク</t>
    </rPh>
    <phoneticPr fontId="2"/>
  </si>
  <si>
    <t>　 浴室（個浴）</t>
    <rPh sb="2" eb="4">
      <t>ヨクシツ</t>
    </rPh>
    <rPh sb="5" eb="6">
      <t>コ</t>
    </rPh>
    <rPh sb="6" eb="7">
      <t>ヨク</t>
    </rPh>
    <phoneticPr fontId="2"/>
  </si>
  <si>
    <t>◎◆ 認知症ﾃﾞｲﾙｰﾑ
   〈認知症専門棟〉</t>
    <rPh sb="3" eb="5">
      <t>ニンチ</t>
    </rPh>
    <rPh sb="5" eb="6">
      <t>ショウ</t>
    </rPh>
    <phoneticPr fontId="2"/>
  </si>
  <si>
    <t>◎ ﾚｸﾘｴｰｼｮﾝ･ﾙｰﾑ
　 〈従来型〉</t>
    <phoneticPr fontId="2"/>
  </si>
  <si>
    <t>◎ 談話室
　 〈従来型〉</t>
    <rPh sb="2" eb="5">
      <t>ダンワシツ</t>
    </rPh>
    <phoneticPr fontId="2"/>
  </si>
  <si>
    <t>◎ 食堂（入所）
　 〈従来型〉</t>
    <rPh sb="2" eb="4">
      <t>ショクドウ</t>
    </rPh>
    <rPh sb="5" eb="7">
      <t>ニュウショ</t>
    </rPh>
    <rPh sb="12" eb="15">
      <t>ジュウライガタ</t>
    </rPh>
    <phoneticPr fontId="2"/>
  </si>
  <si>
    <t>◎ 共同生活室
　 〈ユニット型〉</t>
    <rPh sb="2" eb="4">
      <t>キョウドウ</t>
    </rPh>
    <rPh sb="4" eb="6">
      <t>セイカツ</t>
    </rPh>
    <rPh sb="6" eb="7">
      <t>シツ</t>
    </rPh>
    <rPh sb="15" eb="16">
      <t>ガタ</t>
    </rPh>
    <phoneticPr fontId="2"/>
  </si>
  <si>
    <t>生活部門</t>
    <rPh sb="0" eb="2">
      <t>セイカツ</t>
    </rPh>
    <rPh sb="2" eb="4">
      <t>ブモン</t>
    </rPh>
    <phoneticPr fontId="2"/>
  </si>
  <si>
    <t>小計</t>
    <rPh sb="0" eb="2">
      <t>ショウケイ</t>
    </rPh>
    <phoneticPr fontId="2"/>
  </si>
  <si>
    <t>4床室(      ～      ㎡）</t>
    <rPh sb="1" eb="2">
      <t>ユカ</t>
    </rPh>
    <rPh sb="2" eb="3">
      <t>シツ</t>
    </rPh>
    <phoneticPr fontId="2"/>
  </si>
  <si>
    <t>3床室(      ～      ㎡）</t>
    <rPh sb="1" eb="2">
      <t>ユカ</t>
    </rPh>
    <rPh sb="2" eb="3">
      <t>シツ</t>
    </rPh>
    <phoneticPr fontId="2"/>
  </si>
  <si>
    <t>2床室(      ～      ㎡）</t>
    <rPh sb="1" eb="2">
      <t>ユカ</t>
    </rPh>
    <rPh sb="2" eb="3">
      <t>シツ</t>
    </rPh>
    <phoneticPr fontId="2"/>
  </si>
  <si>
    <t>個室(      ～      ㎡）</t>
    <rPh sb="0" eb="2">
      <t>コシツ</t>
    </rPh>
    <phoneticPr fontId="2"/>
  </si>
  <si>
    <t>〈１人当り内法面積〉</t>
    <rPh sb="2" eb="3">
      <t>ニン</t>
    </rPh>
    <rPh sb="3" eb="4">
      <t>アタ</t>
    </rPh>
    <rPh sb="5" eb="7">
      <t>ウチノリ</t>
    </rPh>
    <rPh sb="7" eb="9">
      <t>メンセキ</t>
    </rPh>
    <phoneticPr fontId="2"/>
  </si>
  <si>
    <t>ユニット
又は
個室</t>
    <rPh sb="5" eb="6">
      <t>マタ</t>
    </rPh>
    <rPh sb="8" eb="10">
      <t>コシツ</t>
    </rPh>
    <phoneticPr fontId="2"/>
  </si>
  <si>
    <t>療養室</t>
    <rPh sb="0" eb="2">
      <t>リョウヨウ</t>
    </rPh>
    <rPh sb="2" eb="3">
      <t>シツ</t>
    </rPh>
    <phoneticPr fontId="2"/>
  </si>
  <si>
    <t>塔屋</t>
    <rPh sb="0" eb="1">
      <t>トウ</t>
    </rPh>
    <rPh sb="1" eb="2">
      <t>ヤ</t>
    </rPh>
    <phoneticPr fontId="2"/>
  </si>
  <si>
    <t>４階</t>
    <rPh sb="1" eb="2">
      <t>カイ</t>
    </rPh>
    <phoneticPr fontId="2"/>
  </si>
  <si>
    <t>３階</t>
    <rPh sb="1" eb="2">
      <t>カイ</t>
    </rPh>
    <phoneticPr fontId="2"/>
  </si>
  <si>
    <t>２階</t>
    <rPh sb="1" eb="2">
      <t>カイ</t>
    </rPh>
    <phoneticPr fontId="2"/>
  </si>
  <si>
    <t>１階</t>
    <rPh sb="1" eb="2">
      <t>カイ</t>
    </rPh>
    <phoneticPr fontId="2"/>
  </si>
  <si>
    <t>地下１階</t>
    <rPh sb="0" eb="2">
      <t>チカ</t>
    </rPh>
    <rPh sb="3" eb="4">
      <t>カイ</t>
    </rPh>
    <phoneticPr fontId="2"/>
  </si>
  <si>
    <t>備　　考</t>
    <rPh sb="0" eb="1">
      <t>ソナエ</t>
    </rPh>
    <rPh sb="3" eb="4">
      <t>コウ</t>
    </rPh>
    <phoneticPr fontId="2"/>
  </si>
  <si>
    <t>面　　積</t>
    <rPh sb="0" eb="1">
      <t>メン</t>
    </rPh>
    <rPh sb="3" eb="4">
      <t>セキ</t>
    </rPh>
    <phoneticPr fontId="2"/>
  </si>
  <si>
    <t>施設設備名</t>
    <rPh sb="0" eb="2">
      <t>シセツ</t>
    </rPh>
    <rPh sb="2" eb="4">
      <t>セツビ</t>
    </rPh>
    <rPh sb="4" eb="5">
      <t>メイ</t>
    </rPh>
    <phoneticPr fontId="2"/>
  </si>
  <si>
    <t>（単位：㎡）</t>
    <rPh sb="1" eb="3">
      <t>タンイ</t>
    </rPh>
    <phoneticPr fontId="2"/>
  </si>
  <si>
    <r>
      <t>※</t>
    </r>
    <r>
      <rPr>
        <i/>
        <u/>
        <sz val="10"/>
        <rFont val="ＭＳ 明朝"/>
        <family val="1"/>
        <charset val="128"/>
      </rPr>
      <t>芯々面積</t>
    </r>
    <r>
      <rPr>
        <i/>
        <sz val="10"/>
        <rFont val="ＭＳ 明朝"/>
        <family val="1"/>
        <charset val="128"/>
      </rPr>
      <t>で記入。ただし、基準面積のある施設等は、</t>
    </r>
    <r>
      <rPr>
        <i/>
        <u/>
        <sz val="10"/>
        <rFont val="ＭＳ 明朝"/>
        <family val="1"/>
        <charset val="128"/>
      </rPr>
      <t>（ ）内に内法面積</t>
    </r>
    <r>
      <rPr>
        <i/>
        <sz val="10"/>
        <rFont val="ＭＳ 明朝"/>
        <family val="1"/>
        <charset val="128"/>
      </rPr>
      <t>も記入すること。</t>
    </r>
    <rPh sb="1" eb="3">
      <t>シンシン</t>
    </rPh>
    <rPh sb="3" eb="5">
      <t>メンセキ</t>
    </rPh>
    <rPh sb="6" eb="8">
      <t>キニュウ</t>
    </rPh>
    <rPh sb="13" eb="15">
      <t>キジュン</t>
    </rPh>
    <rPh sb="15" eb="17">
      <t>メンセキ</t>
    </rPh>
    <rPh sb="20" eb="22">
      <t>シセツ</t>
    </rPh>
    <rPh sb="22" eb="23">
      <t>ナド</t>
    </rPh>
    <rPh sb="28" eb="29">
      <t>ナイ</t>
    </rPh>
    <rPh sb="30" eb="32">
      <t>ウチノリ</t>
    </rPh>
    <rPh sb="32" eb="34">
      <t>メンセキ</t>
    </rPh>
    <rPh sb="35" eb="37">
      <t>キニュウ</t>
    </rPh>
    <phoneticPr fontId="2"/>
  </si>
  <si>
    <t>施設名</t>
    <rPh sb="0" eb="2">
      <t>シセツ</t>
    </rPh>
    <rPh sb="2" eb="3">
      <t>メイ</t>
    </rPh>
    <phoneticPr fontId="2"/>
  </si>
  <si>
    <t>施 設 の 部 門 別 面 積 表</t>
    <rPh sb="0" eb="1">
      <t>シ</t>
    </rPh>
    <rPh sb="2" eb="3">
      <t>セツ</t>
    </rPh>
    <rPh sb="6" eb="7">
      <t>ブ</t>
    </rPh>
    <rPh sb="8" eb="9">
      <t>モン</t>
    </rPh>
    <rPh sb="10" eb="11">
      <t>ベツ</t>
    </rPh>
    <rPh sb="12" eb="13">
      <t>メン</t>
    </rPh>
    <rPh sb="14" eb="15">
      <t>セキ</t>
    </rPh>
    <rPh sb="16" eb="17">
      <t>ヒョウ</t>
    </rPh>
    <phoneticPr fontId="2"/>
  </si>
  <si>
    <t>　　玄関、廊下、ホール、階段、エレベーター等。</t>
  </si>
  <si>
    <t xml:space="preserve">　　※4 その他部門 </t>
  </si>
  <si>
    <t>　　調理室、配膳室、洗濯室等。</t>
    <phoneticPr fontId="2"/>
  </si>
  <si>
    <t>　　※3 サービス部門</t>
    <phoneticPr fontId="2"/>
  </si>
  <si>
    <t>　　事務室、会議室、ボランティアルーム、職員浴室、宿直・休憩室、更衣室、倉庫、リネン庫、応接室、機械設備関係。</t>
    <phoneticPr fontId="2"/>
  </si>
  <si>
    <t>　　※2 管理部門</t>
    <phoneticPr fontId="2"/>
  </si>
  <si>
    <t>　　施設長室、事務室、会議室、家族相談室、ボランティアルーム、職員浴室、宿直・休憩室、更衣室、倉庫、リネン庫、応接室等。</t>
    <phoneticPr fontId="2"/>
  </si>
  <si>
    <r>
      <t>　　</t>
    </r>
    <r>
      <rPr>
        <sz val="9"/>
        <rFont val="ＭＳ Ｐゴシック"/>
        <family val="3"/>
        <charset val="128"/>
      </rPr>
      <t>※1</t>
    </r>
    <r>
      <rPr>
        <sz val="9"/>
        <rFont val="ＭＳ Ｐ明朝"/>
        <family val="1"/>
        <charset val="128"/>
      </rPr>
      <t xml:space="preserve"> 管理部門 </t>
    </r>
    <phoneticPr fontId="2"/>
  </si>
  <si>
    <t>（注）　１　付属施設である看護師宿舎、職員宿舎、保育施設、ケアハウス及び指定の目処がたっていない訪問看護ｽﾃｰｼｮﾝ予定場所等については、介護医療院以外の「その他施設」となる。
　　　　２　介護医療院部分に含めるのは、介護保険法及び関係通知に基づく施設の他、介護医療院として使用する理美容室、歯科治療室、図書室、管理部門（※1）、喫茶ｺｰﾅｰ（自動販売機設置場所等を含む）、売店である。（別紙の「施設の部門別面積」を参照のこと。）　　　　　　　　　　　　　　　　　　　　　　　　　　　　　　　　　　　　　　　　　　　　　　　　　　　
　　　　３　共用部分面積に該当するのは、介護医療院が病院等の施設と共用して使用する管理部門（※2）（ただし、ｻｰﾋﾞｽ･ｽﾃｰｼｮﾝ、洗面所、便所は含まれない）、サービス部門（※3）、その他部門（※4）とする。
　　　　４　介護医療院と併設施設双方の施設基準を満たし、かつ、当該施設の余力及び利用計画からみて両施設の入所者の処遇に支障がない場合に限り共用を認める施設については、按分せず、主として所有する施設の面積に含める。</t>
    <rPh sb="71" eb="73">
      <t>イリョウ</t>
    </rPh>
    <rPh sb="73" eb="74">
      <t>イン</t>
    </rPh>
    <rPh sb="97" eb="99">
      <t>イリョウ</t>
    </rPh>
    <rPh sb="99" eb="100">
      <t>イン</t>
    </rPh>
    <rPh sb="131" eb="133">
      <t>イリョウ</t>
    </rPh>
    <rPh sb="133" eb="134">
      <t>イン</t>
    </rPh>
    <rPh sb="289" eb="291">
      <t>イリョウ</t>
    </rPh>
    <rPh sb="291" eb="292">
      <t>イン</t>
    </rPh>
    <rPh sb="381" eb="383">
      <t>イリョウ</t>
    </rPh>
    <rPh sb="383" eb="384">
      <t>イン</t>
    </rPh>
    <phoneticPr fontId="2"/>
  </si>
  <si>
    <t>合計
（Ｆ ＝ Ａ＋Ｅ）</t>
    <rPh sb="0" eb="2">
      <t>ゴウケイ</t>
    </rPh>
    <phoneticPr fontId="2"/>
  </si>
  <si>
    <t>共用按分面積
（Ｅ ＝ Ｄ＊Ｃ）</t>
    <rPh sb="0" eb="2">
      <t>キョウヨウ</t>
    </rPh>
    <rPh sb="2" eb="4">
      <t>アンブン</t>
    </rPh>
    <rPh sb="4" eb="6">
      <t>メンセキ</t>
    </rPh>
    <phoneticPr fontId="2"/>
  </si>
  <si>
    <t>専有部分の面積比
（Ｃ ＝ Ａ／Ｂ）</t>
    <rPh sb="0" eb="2">
      <t>センユウ</t>
    </rPh>
    <rPh sb="2" eb="4">
      <t>ブブン</t>
    </rPh>
    <rPh sb="5" eb="7">
      <t>メンセキ</t>
    </rPh>
    <rPh sb="7" eb="8">
      <t>ヒ</t>
    </rPh>
    <phoneticPr fontId="2"/>
  </si>
  <si>
    <t>Ｂ１</t>
    <phoneticPr fontId="2"/>
  </si>
  <si>
    <t>ＰＨ</t>
    <phoneticPr fontId="2"/>
  </si>
  <si>
    <t>通所リハ</t>
    <phoneticPr fontId="2"/>
  </si>
  <si>
    <t>入　　所</t>
    <phoneticPr fontId="2"/>
  </si>
  <si>
    <t>介護医療院</t>
    <rPh sb="2" eb="4">
      <t>イリョウ</t>
    </rPh>
    <rPh sb="4" eb="5">
      <t>イン</t>
    </rPh>
    <phoneticPr fontId="2"/>
  </si>
  <si>
    <t>共用部分面積</t>
    <rPh sb="0" eb="2">
      <t>キョウヨウ</t>
    </rPh>
    <rPh sb="2" eb="4">
      <t>ブブン</t>
    </rPh>
    <rPh sb="4" eb="6">
      <t>メンセキ</t>
    </rPh>
    <phoneticPr fontId="2"/>
  </si>
  <si>
    <t>専有部分の面積</t>
    <rPh sb="0" eb="2">
      <t>センユウ</t>
    </rPh>
    <rPh sb="2" eb="4">
      <t>ブブン</t>
    </rPh>
    <rPh sb="5" eb="7">
      <t>メンセキ</t>
    </rPh>
    <phoneticPr fontId="2"/>
  </si>
  <si>
    <t>階</t>
    <rPh sb="0" eb="1">
      <t>カイ</t>
    </rPh>
    <phoneticPr fontId="2"/>
  </si>
  <si>
    <t>複合施設の建設における事業別面積表</t>
    <rPh sb="0" eb="2">
      <t>フクゴウ</t>
    </rPh>
    <rPh sb="2" eb="4">
      <t>シセツ</t>
    </rPh>
    <rPh sb="5" eb="7">
      <t>ケンセツ</t>
    </rPh>
    <rPh sb="11" eb="13">
      <t>ジギョウ</t>
    </rPh>
    <rPh sb="13" eb="14">
      <t>ベツ</t>
    </rPh>
    <rPh sb="14" eb="16">
      <t>メンセキ</t>
    </rPh>
    <rPh sb="16" eb="17">
      <t>ヒョウ</t>
    </rPh>
    <phoneticPr fontId="2"/>
  </si>
  <si>
    <t>東京都介護医療院　施設整備費補助における面積按分について（別表）</t>
    <rPh sb="0" eb="2">
      <t>トウキョウ</t>
    </rPh>
    <rPh sb="2" eb="3">
      <t>ト</t>
    </rPh>
    <rPh sb="3" eb="8">
      <t>カイゴイリョウ</t>
    </rPh>
    <rPh sb="9" eb="11">
      <t>シセツ</t>
    </rPh>
    <rPh sb="11" eb="13">
      <t>セイビ</t>
    </rPh>
    <rPh sb="13" eb="14">
      <t>ヒ</t>
    </rPh>
    <rPh sb="14" eb="16">
      <t>ホジョ</t>
    </rPh>
    <rPh sb="20" eb="22">
      <t>メンセキ</t>
    </rPh>
    <rPh sb="22" eb="24">
      <t>アンブン</t>
    </rPh>
    <rPh sb="29" eb="31">
      <t>ベッピョウ</t>
    </rPh>
    <phoneticPr fontId="2"/>
  </si>
  <si>
    <r>
      <t>介護医療院整備事業　提出書類一覧</t>
    </r>
    <r>
      <rPr>
        <b/>
        <sz val="11"/>
        <rFont val="ＭＳ Ｐゴシック"/>
        <family val="3"/>
        <charset val="128"/>
      </rPr>
      <t>【改修系以外】</t>
    </r>
    <rPh sb="2" eb="4">
      <t>イリョウ</t>
    </rPh>
    <rPh sb="4" eb="5">
      <t>イン</t>
    </rPh>
    <rPh sb="10" eb="12">
      <t>テイシュツ</t>
    </rPh>
    <rPh sb="12" eb="14">
      <t>ショルイ</t>
    </rPh>
    <rPh sb="14" eb="16">
      <t>イチラン</t>
    </rPh>
    <rPh sb="17" eb="19">
      <t>カイシュウ</t>
    </rPh>
    <rPh sb="19" eb="20">
      <t>ケイ</t>
    </rPh>
    <rPh sb="20" eb="22">
      <t>イガイ</t>
    </rPh>
    <phoneticPr fontId="2"/>
  </si>
  <si>
    <t>法人名：</t>
    <phoneticPr fontId="2"/>
  </si>
  <si>
    <t>施設名：</t>
    <rPh sb="0" eb="2">
      <t>シセツ</t>
    </rPh>
    <rPh sb="2" eb="3">
      <t>メイ</t>
    </rPh>
    <phoneticPr fontId="2"/>
  </si>
  <si>
    <t>✔</t>
    <phoneticPr fontId="2"/>
  </si>
  <si>
    <t>番号</t>
    <rPh sb="0" eb="2">
      <t>バンゴウ</t>
    </rPh>
    <phoneticPr fontId="2"/>
  </si>
  <si>
    <t>提　　出　　書　　類</t>
    <rPh sb="0" eb="1">
      <t>ツツミ</t>
    </rPh>
    <rPh sb="3" eb="4">
      <t>デ</t>
    </rPh>
    <rPh sb="6" eb="7">
      <t>ショ</t>
    </rPh>
    <rPh sb="9" eb="10">
      <t>タグイ</t>
    </rPh>
    <phoneticPr fontId="2"/>
  </si>
  <si>
    <t>様式・データ</t>
    <rPh sb="0" eb="2">
      <t>ヨウシキ</t>
    </rPh>
    <phoneticPr fontId="2"/>
  </si>
  <si>
    <t>提出</t>
    <rPh sb="0" eb="2">
      <t>テイシュツ</t>
    </rPh>
    <phoneticPr fontId="2"/>
  </si>
  <si>
    <t>提出にあたっての注意事項</t>
    <rPh sb="0" eb="2">
      <t>テイシュツ</t>
    </rPh>
    <rPh sb="8" eb="10">
      <t>チュウイ</t>
    </rPh>
    <rPh sb="10" eb="12">
      <t>ジコウ</t>
    </rPh>
    <phoneticPr fontId="2"/>
  </si>
  <si>
    <t>確認</t>
    <rPh sb="0" eb="2">
      <t>カクニン</t>
    </rPh>
    <phoneticPr fontId="2"/>
  </si>
  <si>
    <t>確認内容</t>
    <rPh sb="0" eb="2">
      <t>カクニン</t>
    </rPh>
    <rPh sb="2" eb="4">
      <t>ナイヨウ</t>
    </rPh>
    <phoneticPr fontId="2"/>
  </si>
  <si>
    <t>★</t>
    <phoneticPr fontId="2"/>
  </si>
  <si>
    <t>提出書類一覧（この用紙）</t>
    <rPh sb="0" eb="2">
      <t>テイシュツ</t>
    </rPh>
    <rPh sb="2" eb="4">
      <t>ショルイ</t>
    </rPh>
    <rPh sb="4" eb="6">
      <t>イチラン</t>
    </rPh>
    <rPh sb="9" eb="11">
      <t>ヨウシ</t>
    </rPh>
    <phoneticPr fontId="2"/>
  </si>
  <si>
    <t>左チェック欄（提出）にチェックの上提出のこと。</t>
    <rPh sb="0" eb="1">
      <t>サ</t>
    </rPh>
    <rPh sb="5" eb="6">
      <t>ラン</t>
    </rPh>
    <rPh sb="7" eb="9">
      <t>テイシュツ</t>
    </rPh>
    <rPh sb="16" eb="17">
      <t>ウエ</t>
    </rPh>
    <rPh sb="17" eb="19">
      <t>テイシュツ</t>
    </rPh>
    <phoneticPr fontId="2"/>
  </si>
  <si>
    <t>介護医療院等の審査基準
（兼開設許可に係る施設・人員基準調書）　</t>
    <rPh sb="2" eb="4">
      <t>イリョウ</t>
    </rPh>
    <rPh sb="4" eb="5">
      <t>イン</t>
    </rPh>
    <phoneticPr fontId="2"/>
  </si>
  <si>
    <t>別様</t>
    <rPh sb="0" eb="2">
      <t>ベツヨウ</t>
    </rPh>
    <phoneticPr fontId="2"/>
  </si>
  <si>
    <t>「確認」欄に記入の上提出のこと。</t>
    <rPh sb="1" eb="3">
      <t>カクニン</t>
    </rPh>
    <rPh sb="4" eb="5">
      <t>ラン</t>
    </rPh>
    <rPh sb="6" eb="8">
      <t>キニュウ</t>
    </rPh>
    <rPh sb="9" eb="10">
      <t>ウエ</t>
    </rPh>
    <rPh sb="10" eb="12">
      <t>テイシュツ</t>
    </rPh>
    <phoneticPr fontId="2"/>
  </si>
  <si>
    <t>令和〇年度介護医療院施設整備事業協議書の提出について（都知事あて）  　　　　　 　　　        　　</t>
    <rPh sb="0" eb="2">
      <t>レイワ</t>
    </rPh>
    <rPh sb="3" eb="5">
      <t>ネンド</t>
    </rPh>
    <rPh sb="5" eb="7">
      <t>カイゴ</t>
    </rPh>
    <rPh sb="7" eb="9">
      <t>イリョウ</t>
    </rPh>
    <rPh sb="9" eb="10">
      <t>イン</t>
    </rPh>
    <rPh sb="10" eb="12">
      <t>シセツ</t>
    </rPh>
    <rPh sb="12" eb="14">
      <t>セイビ</t>
    </rPh>
    <rPh sb="14" eb="16">
      <t>ジギョウ</t>
    </rPh>
    <rPh sb="16" eb="18">
      <t>キョウギ</t>
    </rPh>
    <rPh sb="18" eb="19">
      <t>ショ</t>
    </rPh>
    <rPh sb="20" eb="22">
      <t>テイシュツ</t>
    </rPh>
    <rPh sb="27" eb="28">
      <t>ト</t>
    </rPh>
    <rPh sb="28" eb="30">
      <t>チジ</t>
    </rPh>
    <phoneticPr fontId="2"/>
  </si>
  <si>
    <t>（例）</t>
    <rPh sb="1" eb="2">
      <t>レイ</t>
    </rPh>
    <phoneticPr fontId="2"/>
  </si>
  <si>
    <t>当該年度を記載すること</t>
    <rPh sb="0" eb="2">
      <t>トウガイ</t>
    </rPh>
    <rPh sb="2" eb="4">
      <t>ネンド</t>
    </rPh>
    <rPh sb="5" eb="7">
      <t>キサイ</t>
    </rPh>
    <phoneticPr fontId="2"/>
  </si>
  <si>
    <t>計画概要</t>
    <rPh sb="0" eb="2">
      <t>ケイカク</t>
    </rPh>
    <rPh sb="2" eb="4">
      <t>ガイヨウ</t>
    </rPh>
    <phoneticPr fontId="2"/>
  </si>
  <si>
    <t>様式1</t>
    <rPh sb="0" eb="2">
      <t>ヨウシキ</t>
    </rPh>
    <phoneticPr fontId="2"/>
  </si>
  <si>
    <t>本計画書用としてあらためて作成すること</t>
    <rPh sb="0" eb="1">
      <t>ホン</t>
    </rPh>
    <rPh sb="1" eb="3">
      <t>ケイカク</t>
    </rPh>
    <rPh sb="3" eb="4">
      <t>ショ</t>
    </rPh>
    <rPh sb="4" eb="5">
      <t>ヨウ</t>
    </rPh>
    <rPh sb="13" eb="15">
      <t>サクセイ</t>
    </rPh>
    <phoneticPr fontId="2"/>
  </si>
  <si>
    <t>整備計画に関する意見書　　※区市町村長の意見書        　　　　　             　　　　　</t>
    <rPh sb="0" eb="2">
      <t>セイビ</t>
    </rPh>
    <rPh sb="2" eb="4">
      <t>ケイカク</t>
    </rPh>
    <rPh sb="5" eb="6">
      <t>カン</t>
    </rPh>
    <rPh sb="8" eb="11">
      <t>イケンショ</t>
    </rPh>
    <rPh sb="18" eb="19">
      <t>チョウ</t>
    </rPh>
    <phoneticPr fontId="2"/>
  </si>
  <si>
    <t>様式2</t>
    <rPh sb="0" eb="2">
      <t>ヨウシキ</t>
    </rPh>
    <phoneticPr fontId="2"/>
  </si>
  <si>
    <t>※地元区市町村に依頼すること</t>
    <rPh sb="1" eb="3">
      <t>ジモト</t>
    </rPh>
    <rPh sb="3" eb="7">
      <t>クシチョウソン</t>
    </rPh>
    <rPh sb="8" eb="10">
      <t>イライ</t>
    </rPh>
    <phoneticPr fontId="2"/>
  </si>
  <si>
    <t>理事会又は準備会の活動経過及び議事録（写）</t>
    <rPh sb="0" eb="3">
      <t>リジカイ</t>
    </rPh>
    <rPh sb="3" eb="4">
      <t>マタ</t>
    </rPh>
    <rPh sb="5" eb="8">
      <t>ジュンビカイ</t>
    </rPh>
    <rPh sb="9" eb="11">
      <t>カツドウ</t>
    </rPh>
    <rPh sb="11" eb="13">
      <t>ケイカ</t>
    </rPh>
    <rPh sb="13" eb="14">
      <t>オヨ</t>
    </rPh>
    <rPh sb="15" eb="18">
      <t>ギジロク</t>
    </rPh>
    <rPh sb="19" eb="20">
      <t>ウツ</t>
    </rPh>
    <phoneticPr fontId="2"/>
  </si>
  <si>
    <t>【整備事業計画関係】【自己資金関係】【設計事務所選定理由・選定基準】を含む
※社福の場合は、寄付金関係も含む</t>
    <rPh sb="35" eb="36">
      <t>フク</t>
    </rPh>
    <phoneticPr fontId="2"/>
  </si>
  <si>
    <t>Ａ
運営理念</t>
    <phoneticPr fontId="2"/>
  </si>
  <si>
    <t>開設の理由及び運営方針</t>
    <rPh sb="5" eb="6">
      <t>オヨ</t>
    </rPh>
    <rPh sb="7" eb="9">
      <t>ウンエイ</t>
    </rPh>
    <rPh sb="9" eb="11">
      <t>ホウシン</t>
    </rPh>
    <phoneticPr fontId="2"/>
  </si>
  <si>
    <t>様式3</t>
    <rPh sb="0" eb="2">
      <t>ヨウシキ</t>
    </rPh>
    <phoneticPr fontId="2"/>
  </si>
  <si>
    <t xml:space="preserve">地域及び家庭との連携に対する考え方 </t>
    <phoneticPr fontId="2"/>
  </si>
  <si>
    <t>様式4</t>
    <rPh sb="0" eb="2">
      <t>ヨウシキ</t>
    </rPh>
    <phoneticPr fontId="2"/>
  </si>
  <si>
    <t>Ｂ
事業計画</t>
    <phoneticPr fontId="2"/>
  </si>
  <si>
    <t xml:space="preserve">日程表 </t>
    <phoneticPr fontId="2"/>
  </si>
  <si>
    <t>様式5</t>
    <rPh sb="0" eb="2">
      <t>ヨウシキ</t>
    </rPh>
    <phoneticPr fontId="2"/>
  </si>
  <si>
    <t xml:space="preserve">開設までのスケジュール計画表 </t>
    <phoneticPr fontId="2"/>
  </si>
  <si>
    <t>様式6</t>
    <rPh sb="0" eb="2">
      <t>ヨウシキ</t>
    </rPh>
    <phoneticPr fontId="2"/>
  </si>
  <si>
    <t>Ｃ
資金計画</t>
    <phoneticPr fontId="2"/>
  </si>
  <si>
    <t>事業費・資金調達内訳等一覧表</t>
    <rPh sb="0" eb="3">
      <t>ジギョウヒ</t>
    </rPh>
    <rPh sb="4" eb="6">
      <t>シキン</t>
    </rPh>
    <rPh sb="6" eb="8">
      <t>チョウタツ</t>
    </rPh>
    <rPh sb="8" eb="10">
      <t>ウチワケ</t>
    </rPh>
    <rPh sb="10" eb="11">
      <t>ナド</t>
    </rPh>
    <rPh sb="11" eb="13">
      <t>イチラン</t>
    </rPh>
    <rPh sb="13" eb="14">
      <t>ヒョウ</t>
    </rPh>
    <phoneticPr fontId="2"/>
  </si>
  <si>
    <t>様式7</t>
    <rPh sb="0" eb="2">
      <t>ヨウシキ</t>
    </rPh>
    <phoneticPr fontId="2"/>
  </si>
  <si>
    <t>事業費・資金調達内訳一覧表（事業別）</t>
    <rPh sb="0" eb="3">
      <t>ジギョウヒ</t>
    </rPh>
    <rPh sb="4" eb="6">
      <t>シキン</t>
    </rPh>
    <rPh sb="6" eb="8">
      <t>チョウタツ</t>
    </rPh>
    <rPh sb="8" eb="10">
      <t>ウチワケ</t>
    </rPh>
    <rPh sb="10" eb="12">
      <t>イチラン</t>
    </rPh>
    <rPh sb="12" eb="13">
      <t>ヒョウ</t>
    </rPh>
    <rPh sb="14" eb="16">
      <t>ジギョウ</t>
    </rPh>
    <rPh sb="16" eb="17">
      <t>ベツ</t>
    </rPh>
    <phoneticPr fontId="2"/>
  </si>
  <si>
    <t>様式7-2</t>
    <phoneticPr fontId="2"/>
  </si>
  <si>
    <t>合築の場合は作成のこと</t>
    <rPh sb="0" eb="2">
      <t>ガッチク</t>
    </rPh>
    <rPh sb="3" eb="5">
      <t>バアイ</t>
    </rPh>
    <rPh sb="6" eb="8">
      <t>サクセイ</t>
    </rPh>
    <phoneticPr fontId="2"/>
  </si>
  <si>
    <t>法人事務費の内訳</t>
    <rPh sb="0" eb="2">
      <t>ホウジン</t>
    </rPh>
    <rPh sb="2" eb="5">
      <t>ジムヒ</t>
    </rPh>
    <rPh sb="6" eb="8">
      <t>ウチワケ</t>
    </rPh>
    <phoneticPr fontId="2"/>
  </si>
  <si>
    <t>計上した法人事務費の内訳</t>
    <rPh sb="0" eb="2">
      <t>ケイジョウ</t>
    </rPh>
    <rPh sb="4" eb="6">
      <t>ホウジン</t>
    </rPh>
    <rPh sb="6" eb="9">
      <t>ジムヒ</t>
    </rPh>
    <rPh sb="10" eb="12">
      <t>ウチワケ</t>
    </rPh>
    <phoneticPr fontId="2"/>
  </si>
  <si>
    <t>補助金算出内訳（ユニット型）又は（従来型個室及び多床室）</t>
    <rPh sb="0" eb="3">
      <t>ホジョキン</t>
    </rPh>
    <rPh sb="3" eb="5">
      <t>サンシュツ</t>
    </rPh>
    <rPh sb="5" eb="7">
      <t>ウチワケ</t>
    </rPh>
    <rPh sb="12" eb="13">
      <t>ガタ</t>
    </rPh>
    <rPh sb="14" eb="15">
      <t>マタ</t>
    </rPh>
    <rPh sb="17" eb="20">
      <t>ジュウライガタ</t>
    </rPh>
    <rPh sb="20" eb="22">
      <t>コシツ</t>
    </rPh>
    <rPh sb="22" eb="23">
      <t>オヨ</t>
    </rPh>
    <rPh sb="24" eb="27">
      <t>タショウシツ</t>
    </rPh>
    <phoneticPr fontId="2"/>
  </si>
  <si>
    <t>様式7-3
様式7‐4</t>
    <rPh sb="0" eb="2">
      <t>ヨウシキ</t>
    </rPh>
    <rPh sb="6" eb="8">
      <t>ヨウシキ</t>
    </rPh>
    <phoneticPr fontId="2"/>
  </si>
  <si>
    <t>ユニット型は様式７－３を使用
従来型は様式７－４を使用</t>
    <rPh sb="4" eb="5">
      <t>ガタ</t>
    </rPh>
    <rPh sb="6" eb="8">
      <t>ヨウシキ</t>
    </rPh>
    <rPh sb="12" eb="14">
      <t>シヨウ</t>
    </rPh>
    <rPh sb="15" eb="18">
      <t>ジュウライガタ</t>
    </rPh>
    <rPh sb="19" eb="21">
      <t>ヨウシキ</t>
    </rPh>
    <rPh sb="25" eb="27">
      <t>シヨウ</t>
    </rPh>
    <phoneticPr fontId="2"/>
  </si>
  <si>
    <t>年度別資金繰り表</t>
    <rPh sb="3" eb="5">
      <t>シキン</t>
    </rPh>
    <rPh sb="5" eb="6">
      <t>グ</t>
    </rPh>
    <rPh sb="7" eb="8">
      <t>ヒョウ</t>
    </rPh>
    <phoneticPr fontId="2"/>
  </si>
  <si>
    <t>様式8</t>
    <rPh sb="0" eb="2">
      <t>ヨウシキ</t>
    </rPh>
    <phoneticPr fontId="2"/>
  </si>
  <si>
    <t>「老健分」「その他事業分」「合計」のそれぞれを作成のこと</t>
    <rPh sb="1" eb="3">
      <t>ロウケン</t>
    </rPh>
    <rPh sb="3" eb="4">
      <t>ブン</t>
    </rPh>
    <rPh sb="8" eb="9">
      <t>タ</t>
    </rPh>
    <rPh sb="9" eb="11">
      <t>ジギョウ</t>
    </rPh>
    <rPh sb="11" eb="12">
      <t>ブン</t>
    </rPh>
    <rPh sb="14" eb="15">
      <t>ゴウ</t>
    </rPh>
    <rPh sb="15" eb="16">
      <t>ケイ</t>
    </rPh>
    <rPh sb="23" eb="25">
      <t>サクセイ</t>
    </rPh>
    <phoneticPr fontId="2"/>
  </si>
  <si>
    <t>年度別施設整備計画</t>
    <phoneticPr fontId="2"/>
  </si>
  <si>
    <t>様式9</t>
    <phoneticPr fontId="2"/>
  </si>
  <si>
    <t xml:space="preserve">費目別内訳書・事業費目別内訳   </t>
    <rPh sb="0" eb="2">
      <t>ヒモク</t>
    </rPh>
    <rPh sb="2" eb="3">
      <t>ベツ</t>
    </rPh>
    <rPh sb="3" eb="5">
      <t>ウチワケ</t>
    </rPh>
    <rPh sb="5" eb="6">
      <t>ショ</t>
    </rPh>
    <phoneticPr fontId="2"/>
  </si>
  <si>
    <t>様式10-1
様式10-2</t>
    <rPh sb="7" eb="9">
      <t>ヨウシキ</t>
    </rPh>
    <phoneticPr fontId="2"/>
  </si>
  <si>
    <t xml:space="preserve">工事事務費見積書（締結していれば契約書の写し） </t>
    <phoneticPr fontId="2"/>
  </si>
  <si>
    <t>※作成上の留意事項参照</t>
    <phoneticPr fontId="2"/>
  </si>
  <si>
    <t>工事見積書</t>
    <rPh sb="0" eb="2">
      <t>コウジ</t>
    </rPh>
    <rPh sb="2" eb="4">
      <t>ミツ</t>
    </rPh>
    <rPh sb="4" eb="5">
      <t>ショ</t>
    </rPh>
    <phoneticPr fontId="2"/>
  </si>
  <si>
    <t>※作成上の留意事項参照</t>
    <rPh sb="1" eb="4">
      <t>サクセイジョウ</t>
    </rPh>
    <rPh sb="5" eb="7">
      <t>リュウイ</t>
    </rPh>
    <rPh sb="7" eb="9">
      <t>ジコウ</t>
    </rPh>
    <rPh sb="9" eb="11">
      <t>サンショウ</t>
    </rPh>
    <phoneticPr fontId="2"/>
  </si>
  <si>
    <t>工事工程表</t>
    <phoneticPr fontId="2"/>
  </si>
  <si>
    <t>初度備品見積書</t>
    <rPh sb="0" eb="2">
      <t>ショド</t>
    </rPh>
    <phoneticPr fontId="2"/>
  </si>
  <si>
    <t>工事契約に含まれるものを除く
※作成上の留意事項参照</t>
    <rPh sb="0" eb="2">
      <t>コウジ</t>
    </rPh>
    <rPh sb="2" eb="4">
      <t>ケイヤク</t>
    </rPh>
    <rPh sb="5" eb="6">
      <t>フク</t>
    </rPh>
    <rPh sb="12" eb="13">
      <t>ノゾ</t>
    </rPh>
    <phoneticPr fontId="2"/>
  </si>
  <si>
    <t>自己資金の内訳（残高証明書原本添付）
　※協議の際には、通帳の原本確認を行う</t>
    <phoneticPr fontId="2"/>
  </si>
  <si>
    <t>様式11</t>
    <rPh sb="0" eb="2">
      <t>ヨウシキ</t>
    </rPh>
    <phoneticPr fontId="2"/>
  </si>
  <si>
    <t>協議書提出締切月の月末までに提出ください。
※協議書締切期限の前月末日付のものと、同日付の過去3か年分の残高証明書を提出すること。</t>
    <phoneticPr fontId="2"/>
  </si>
  <si>
    <t>区市町村等からの補助見込み書</t>
    <rPh sb="0" eb="4">
      <t>クシチョウソン</t>
    </rPh>
    <rPh sb="4" eb="5">
      <t>ナド</t>
    </rPh>
    <rPh sb="8" eb="10">
      <t>ホジョ</t>
    </rPh>
    <rPh sb="10" eb="12">
      <t>ミコ</t>
    </rPh>
    <rPh sb="13" eb="14">
      <t>ショ</t>
    </rPh>
    <phoneticPr fontId="2"/>
  </si>
  <si>
    <t>該当がある場合は作成</t>
    <rPh sb="0" eb="2">
      <t>ガイトウ</t>
    </rPh>
    <rPh sb="5" eb="7">
      <t>バアイ</t>
    </rPh>
    <rPh sb="8" eb="10">
      <t>サクセイ</t>
    </rPh>
    <phoneticPr fontId="2"/>
  </si>
  <si>
    <t>借入金の借入先（金融機関による融資確約証明書添付）</t>
    <rPh sb="8" eb="10">
      <t>キンユウ</t>
    </rPh>
    <rPh sb="10" eb="12">
      <t>キカン</t>
    </rPh>
    <phoneticPr fontId="2"/>
  </si>
  <si>
    <t>様式12</t>
    <rPh sb="0" eb="2">
      <t>ヨウシキ</t>
    </rPh>
    <phoneticPr fontId="2"/>
  </si>
  <si>
    <t>融資証明書又は融資確約書等（任意様式）</t>
    <rPh sb="0" eb="2">
      <t>ユウシ</t>
    </rPh>
    <rPh sb="2" eb="5">
      <t>ショウメイショ</t>
    </rPh>
    <rPh sb="5" eb="6">
      <t>マタ</t>
    </rPh>
    <rPh sb="7" eb="9">
      <t>ユウシ</t>
    </rPh>
    <rPh sb="9" eb="12">
      <t>カクヤクショ</t>
    </rPh>
    <rPh sb="12" eb="13">
      <t>トウ</t>
    </rPh>
    <rPh sb="14" eb="16">
      <t>ニンイ</t>
    </rPh>
    <rPh sb="16" eb="18">
      <t>ヨウシキ</t>
    </rPh>
    <phoneticPr fontId="2"/>
  </si>
  <si>
    <t>市中金融機関から借入れをする場合</t>
    <rPh sb="0" eb="2">
      <t>シチュウ</t>
    </rPh>
    <rPh sb="2" eb="4">
      <t>キンユウ</t>
    </rPh>
    <rPh sb="4" eb="6">
      <t>キカン</t>
    </rPh>
    <rPh sb="8" eb="10">
      <t>カリイ</t>
    </rPh>
    <rPh sb="14" eb="16">
      <t>バアイ</t>
    </rPh>
    <phoneticPr fontId="2"/>
  </si>
  <si>
    <t>独立行政法人福祉医療機構への融資相談状況</t>
    <phoneticPr fontId="2"/>
  </si>
  <si>
    <t>様式13</t>
    <rPh sb="0" eb="2">
      <t>ヨウシキ</t>
    </rPh>
    <phoneticPr fontId="2"/>
  </si>
  <si>
    <t>機構へ事前相談すること。</t>
    <rPh sb="0" eb="2">
      <t>キコウ</t>
    </rPh>
    <rPh sb="3" eb="5">
      <t>ジゼン</t>
    </rPh>
    <rPh sb="5" eb="7">
      <t>ソウダン</t>
    </rPh>
    <phoneticPr fontId="2"/>
  </si>
  <si>
    <t>借入金償還計画一覧表</t>
    <rPh sb="7" eb="9">
      <t>イチラン</t>
    </rPh>
    <rPh sb="9" eb="10">
      <t>ヒョウ</t>
    </rPh>
    <phoneticPr fontId="2"/>
  </si>
  <si>
    <t>様式14</t>
    <rPh sb="0" eb="2">
      <t>ヨウシキ</t>
    </rPh>
    <phoneticPr fontId="2"/>
  </si>
  <si>
    <t>本事業にかかる新規借入れのほか、法人の既存借入についても作成のこと</t>
    <rPh sb="0" eb="1">
      <t>ホン</t>
    </rPh>
    <rPh sb="1" eb="3">
      <t>ジギョウ</t>
    </rPh>
    <rPh sb="7" eb="9">
      <t>シンキ</t>
    </rPh>
    <rPh sb="9" eb="11">
      <t>カリイレ</t>
    </rPh>
    <rPh sb="16" eb="18">
      <t>ホウジン</t>
    </rPh>
    <rPh sb="19" eb="21">
      <t>キゾン</t>
    </rPh>
    <rPh sb="21" eb="23">
      <t>カリイレ</t>
    </rPh>
    <rPh sb="28" eb="30">
      <t>サクセイ</t>
    </rPh>
    <phoneticPr fontId="2"/>
  </si>
  <si>
    <t>寄附者一覧</t>
    <phoneticPr fontId="2"/>
  </si>
  <si>
    <t>該当の場合</t>
    <rPh sb="0" eb="2">
      <t>ガイトウ</t>
    </rPh>
    <rPh sb="3" eb="5">
      <t>バアイ</t>
    </rPh>
    <phoneticPr fontId="2"/>
  </si>
  <si>
    <t>贈与契約書（写）</t>
    <phoneticPr fontId="2"/>
  </si>
  <si>
    <t>寄付者に便宜供与しない旨の誓約書（原本）</t>
    <phoneticPr fontId="2"/>
  </si>
  <si>
    <t>寄附理由書（原本）</t>
    <phoneticPr fontId="2"/>
  </si>
  <si>
    <t>預金残高証明書（寄付者）</t>
    <rPh sb="8" eb="10">
      <t>キフ</t>
    </rPh>
    <rPh sb="10" eb="11">
      <t>シャ</t>
    </rPh>
    <phoneticPr fontId="2"/>
  </si>
  <si>
    <t>該当の場合
18と同様の年月分を用意すること</t>
    <rPh sb="0" eb="2">
      <t>ガイトウ</t>
    </rPh>
    <rPh sb="3" eb="5">
      <t>バアイ</t>
    </rPh>
    <rPh sb="9" eb="11">
      <t>ドウヨウ</t>
    </rPh>
    <rPh sb="12" eb="13">
      <t>ネン</t>
    </rPh>
    <rPh sb="13" eb="14">
      <t>ゲツ</t>
    </rPh>
    <rPh sb="14" eb="15">
      <t>ブン</t>
    </rPh>
    <rPh sb="16" eb="18">
      <t>ヨウイ</t>
    </rPh>
    <phoneticPr fontId="2"/>
  </si>
  <si>
    <t>当該団体の定款等</t>
    <phoneticPr fontId="2"/>
  </si>
  <si>
    <t>※寄付者が団体の場合</t>
    <rPh sb="1" eb="3">
      <t>キフ</t>
    </rPh>
    <rPh sb="3" eb="4">
      <t>シャ</t>
    </rPh>
    <rPh sb="5" eb="7">
      <t>ダンタイ</t>
    </rPh>
    <rPh sb="8" eb="10">
      <t>バアイ</t>
    </rPh>
    <phoneticPr fontId="2"/>
  </si>
  <si>
    <t>当該団体の役員会議事録</t>
    <phoneticPr fontId="2"/>
  </si>
  <si>
    <t>当該団体の履歴事項全部証明書〔登記簿謄本〕（原本）</t>
    <phoneticPr fontId="2"/>
  </si>
  <si>
    <t>決算書（直近のものから過去３年分）</t>
    <phoneticPr fontId="2"/>
  </si>
  <si>
    <t>資金収支見込計算書総括表</t>
    <rPh sb="0" eb="2">
      <t>シキン</t>
    </rPh>
    <rPh sb="2" eb="4">
      <t>シュウシ</t>
    </rPh>
    <rPh sb="4" eb="6">
      <t>ミコミ</t>
    </rPh>
    <rPh sb="6" eb="8">
      <t>ケイサン</t>
    </rPh>
    <rPh sb="8" eb="9">
      <t>ショ</t>
    </rPh>
    <rPh sb="9" eb="12">
      <t>ソウカツヒョウ</t>
    </rPh>
    <phoneticPr fontId="2"/>
  </si>
  <si>
    <t>様式15</t>
    <rPh sb="0" eb="2">
      <t>ヨウシキ</t>
    </rPh>
    <phoneticPr fontId="2"/>
  </si>
  <si>
    <t>積算根拠〔収入〕　（入所・短期・通所・開設１年目月別）</t>
    <rPh sb="0" eb="2">
      <t>セキサン</t>
    </rPh>
    <rPh sb="2" eb="4">
      <t>コンキョ</t>
    </rPh>
    <rPh sb="5" eb="7">
      <t>シュウニュウ</t>
    </rPh>
    <rPh sb="10" eb="12">
      <t>ニュウショ</t>
    </rPh>
    <rPh sb="13" eb="15">
      <t>タンキ</t>
    </rPh>
    <rPh sb="16" eb="18">
      <t>ツウショ</t>
    </rPh>
    <rPh sb="19" eb="21">
      <t>カイセツ</t>
    </rPh>
    <rPh sb="22" eb="23">
      <t>ネン</t>
    </rPh>
    <rPh sb="23" eb="24">
      <t>メ</t>
    </rPh>
    <rPh sb="24" eb="26">
      <t>ツキベツ</t>
    </rPh>
    <phoneticPr fontId="2"/>
  </si>
  <si>
    <t>様式16</t>
    <rPh sb="0" eb="2">
      <t>ヨウシキ</t>
    </rPh>
    <phoneticPr fontId="2"/>
  </si>
  <si>
    <t>積算根拠〔支出〕</t>
    <rPh sb="0" eb="2">
      <t>セキサン</t>
    </rPh>
    <rPh sb="2" eb="4">
      <t>コンキョ</t>
    </rPh>
    <rPh sb="5" eb="7">
      <t>シシュツ</t>
    </rPh>
    <phoneticPr fontId="2"/>
  </si>
  <si>
    <t>様式17</t>
    <rPh sb="0" eb="2">
      <t>ヨウシキ</t>
    </rPh>
    <phoneticPr fontId="2"/>
  </si>
  <si>
    <t>積算根拠〔人件費〕</t>
    <rPh sb="0" eb="2">
      <t>セキサン</t>
    </rPh>
    <rPh sb="2" eb="4">
      <t>コンキョ</t>
    </rPh>
    <rPh sb="5" eb="8">
      <t>ジンケンヒ</t>
    </rPh>
    <phoneticPr fontId="2"/>
  </si>
  <si>
    <t>様式18</t>
    <rPh sb="0" eb="2">
      <t>ヨウシキ</t>
    </rPh>
    <phoneticPr fontId="2"/>
  </si>
  <si>
    <t>Ｄ
施設・設備</t>
    <phoneticPr fontId="2"/>
  </si>
  <si>
    <t>施設・設備等の状況</t>
    <phoneticPr fontId="2"/>
  </si>
  <si>
    <t>「１　介護老人保健施設等の審査基準」への記入に代える</t>
    <rPh sb="20" eb="22">
      <t>キニュウ</t>
    </rPh>
    <rPh sb="23" eb="24">
      <t>カ</t>
    </rPh>
    <phoneticPr fontId="2"/>
  </si>
  <si>
    <t xml:space="preserve">共用部分における利用計画の概要 </t>
    <phoneticPr fontId="2"/>
  </si>
  <si>
    <t>様式20</t>
    <rPh sb="0" eb="2">
      <t>ヨウシキ</t>
    </rPh>
    <phoneticPr fontId="2"/>
  </si>
  <si>
    <t>共用施設がある場合</t>
    <rPh sb="0" eb="2">
      <t>キョウヨウ</t>
    </rPh>
    <rPh sb="2" eb="4">
      <t>シセツ</t>
    </rPh>
    <rPh sb="7" eb="9">
      <t>バアイ</t>
    </rPh>
    <phoneticPr fontId="2"/>
  </si>
  <si>
    <t>施設の部門別面積表　</t>
    <phoneticPr fontId="2"/>
  </si>
  <si>
    <t>様式21</t>
    <rPh sb="0" eb="2">
      <t>ヨウシキ</t>
    </rPh>
    <phoneticPr fontId="2"/>
  </si>
  <si>
    <t xml:space="preserve">面積按分表 </t>
    <phoneticPr fontId="2"/>
  </si>
  <si>
    <t>様式22</t>
    <rPh sb="0" eb="2">
      <t>ヨウシキ</t>
    </rPh>
    <phoneticPr fontId="2"/>
  </si>
  <si>
    <t>Ｅ
協力体制</t>
    <phoneticPr fontId="2"/>
  </si>
  <si>
    <t>様式23</t>
    <rPh sb="0" eb="2">
      <t>ヨウシキ</t>
    </rPh>
    <phoneticPr fontId="2"/>
  </si>
  <si>
    <t>様式24</t>
    <rPh sb="0" eb="2">
      <t>ヨウシキ</t>
    </rPh>
    <phoneticPr fontId="2"/>
  </si>
  <si>
    <t>Ｆ
住民同意</t>
    <phoneticPr fontId="2"/>
  </si>
  <si>
    <t>住民同意に関する区市町村意見書　※区市町村長の意見書          　　　   　</t>
    <rPh sb="17" eb="21">
      <t>クシチョウソン</t>
    </rPh>
    <rPh sb="21" eb="22">
      <t>チョウ</t>
    </rPh>
    <rPh sb="23" eb="25">
      <t>イケン</t>
    </rPh>
    <rPh sb="25" eb="26">
      <t>ショ</t>
    </rPh>
    <phoneticPr fontId="2"/>
  </si>
  <si>
    <t>様式25</t>
    <rPh sb="0" eb="2">
      <t>ヨウシキ</t>
    </rPh>
    <phoneticPr fontId="2"/>
  </si>
  <si>
    <t xml:space="preserve">住民説明の状況(広域) </t>
    <phoneticPr fontId="2"/>
  </si>
  <si>
    <t>様式26</t>
    <rPh sb="0" eb="2">
      <t>ヨウシキ</t>
    </rPh>
    <phoneticPr fontId="2"/>
  </si>
  <si>
    <t>開催予定表を添付すること</t>
    <rPh sb="0" eb="2">
      <t>カイサイ</t>
    </rPh>
    <rPh sb="2" eb="4">
      <t>ヨテイ</t>
    </rPh>
    <rPh sb="4" eb="5">
      <t>ヒョウ</t>
    </rPh>
    <rPh sb="6" eb="8">
      <t>テンプ</t>
    </rPh>
    <phoneticPr fontId="2"/>
  </si>
  <si>
    <t>住民説明の状況(近隣)</t>
    <phoneticPr fontId="2"/>
  </si>
  <si>
    <t>様式27</t>
    <rPh sb="0" eb="2">
      <t>ヨウシキ</t>
    </rPh>
    <phoneticPr fontId="2"/>
  </si>
  <si>
    <t>自治会及び周辺住民に対する説明の資料等</t>
    <phoneticPr fontId="2"/>
  </si>
  <si>
    <t>住民説明会の議事録（参加者名簿を添付）</t>
    <rPh sb="0" eb="2">
      <t>ジュウミン</t>
    </rPh>
    <rPh sb="2" eb="4">
      <t>セツメイ</t>
    </rPh>
    <rPh sb="4" eb="5">
      <t>カイ</t>
    </rPh>
    <rPh sb="6" eb="9">
      <t>ギジロク</t>
    </rPh>
    <rPh sb="10" eb="12">
      <t>サンカ</t>
    </rPh>
    <rPh sb="12" eb="13">
      <t>シャ</t>
    </rPh>
    <rPh sb="13" eb="15">
      <t>メイボ</t>
    </rPh>
    <rPh sb="16" eb="18">
      <t>テンプ</t>
    </rPh>
    <phoneticPr fontId="2"/>
  </si>
  <si>
    <t>同意状況一覧表</t>
    <rPh sb="0" eb="2">
      <t>ドウイ</t>
    </rPh>
    <rPh sb="2" eb="4">
      <t>ジョウキョウ</t>
    </rPh>
    <rPh sb="4" eb="7">
      <t>イチランヒョウ</t>
    </rPh>
    <phoneticPr fontId="2"/>
  </si>
  <si>
    <t>Ｇ
法人</t>
    <phoneticPr fontId="2"/>
  </si>
  <si>
    <t xml:space="preserve">法人の沿革及び概要 </t>
    <phoneticPr fontId="2"/>
  </si>
  <si>
    <t>様式28</t>
    <rPh sb="0" eb="2">
      <t>ヨウシキ</t>
    </rPh>
    <phoneticPr fontId="2"/>
  </si>
  <si>
    <t>既存事業の一覧を添付すること</t>
    <rPh sb="0" eb="2">
      <t>キゾン</t>
    </rPh>
    <rPh sb="2" eb="4">
      <t>ジギョウ</t>
    </rPh>
    <rPh sb="5" eb="7">
      <t>イチラン</t>
    </rPh>
    <rPh sb="8" eb="10">
      <t>テンプ</t>
    </rPh>
    <phoneticPr fontId="2"/>
  </si>
  <si>
    <t>定款（寄附行為）</t>
    <phoneticPr fontId="2"/>
  </si>
  <si>
    <t>法人登記簿謄本（原本）</t>
    <rPh sb="8" eb="10">
      <t>ゲンポン</t>
    </rPh>
    <phoneticPr fontId="2"/>
  </si>
  <si>
    <t>法人組織図</t>
    <phoneticPr fontId="2"/>
  </si>
  <si>
    <t>法人、施設等のパンフレット</t>
    <phoneticPr fontId="2"/>
  </si>
  <si>
    <t>指導検査結果通知書及び改善報告書（直近のもの）</t>
    <rPh sb="0" eb="2">
      <t>シドウ</t>
    </rPh>
    <rPh sb="2" eb="4">
      <t>ケンサ</t>
    </rPh>
    <rPh sb="4" eb="6">
      <t>ケッカ</t>
    </rPh>
    <rPh sb="6" eb="9">
      <t>ツウチショ</t>
    </rPh>
    <rPh sb="9" eb="10">
      <t>オヨ</t>
    </rPh>
    <rPh sb="11" eb="13">
      <t>カイゼン</t>
    </rPh>
    <rPh sb="13" eb="15">
      <t>ホウコク</t>
    </rPh>
    <rPh sb="15" eb="16">
      <t>ショ</t>
    </rPh>
    <rPh sb="17" eb="19">
      <t>チョッキン</t>
    </rPh>
    <phoneticPr fontId="2"/>
  </si>
  <si>
    <t>協議年度に指導検査を受けた場合は、随時提出すること</t>
    <rPh sb="0" eb="2">
      <t>キョウギ</t>
    </rPh>
    <rPh sb="2" eb="4">
      <t>ネンド</t>
    </rPh>
    <rPh sb="5" eb="7">
      <t>シドウ</t>
    </rPh>
    <rPh sb="7" eb="9">
      <t>ケンサ</t>
    </rPh>
    <rPh sb="10" eb="11">
      <t>ウ</t>
    </rPh>
    <rPh sb="13" eb="15">
      <t>バアイ</t>
    </rPh>
    <rPh sb="17" eb="19">
      <t>ズイジ</t>
    </rPh>
    <rPh sb="19" eb="21">
      <t>テイシュツ</t>
    </rPh>
    <phoneticPr fontId="2"/>
  </si>
  <si>
    <t>役員一覧表　（社会福祉法人の場合は「評議員一覧」も）</t>
    <rPh sb="0" eb="2">
      <t>ヤクイン</t>
    </rPh>
    <rPh sb="2" eb="4">
      <t>イチラン</t>
    </rPh>
    <rPh sb="4" eb="5">
      <t>ヒョウ</t>
    </rPh>
    <rPh sb="7" eb="9">
      <t>シャカイ</t>
    </rPh>
    <rPh sb="9" eb="11">
      <t>フクシ</t>
    </rPh>
    <rPh sb="11" eb="13">
      <t>ホウジン</t>
    </rPh>
    <rPh sb="14" eb="16">
      <t>バアイ</t>
    </rPh>
    <rPh sb="18" eb="21">
      <t>ヒョウギイン</t>
    </rPh>
    <rPh sb="21" eb="23">
      <t>イチラン</t>
    </rPh>
    <phoneticPr fontId="2"/>
  </si>
  <si>
    <t>様式29</t>
    <rPh sb="0" eb="2">
      <t>ヨウシキ</t>
    </rPh>
    <phoneticPr fontId="2"/>
  </si>
  <si>
    <t>理事長　履歴書
※新設法人の場合は、理事長・理事・監事の就任予定者</t>
    <rPh sb="0" eb="3">
      <t>リジチョウ</t>
    </rPh>
    <rPh sb="4" eb="7">
      <t>リレキショ</t>
    </rPh>
    <phoneticPr fontId="2"/>
  </si>
  <si>
    <t>新設法人の場合、それぞれの就任承諾書（写し）も提出すること</t>
    <rPh sb="0" eb="2">
      <t>シンセツ</t>
    </rPh>
    <rPh sb="2" eb="4">
      <t>ホウジン</t>
    </rPh>
    <rPh sb="5" eb="7">
      <t>バアイ</t>
    </rPh>
    <rPh sb="13" eb="15">
      <t>シュウニン</t>
    </rPh>
    <rPh sb="19" eb="20">
      <t>ウツ</t>
    </rPh>
    <rPh sb="23" eb="25">
      <t>テイシュツ</t>
    </rPh>
    <phoneticPr fontId="2"/>
  </si>
  <si>
    <t>施設管理者（予定者）　履歴書</t>
    <rPh sb="0" eb="2">
      <t>シセツ</t>
    </rPh>
    <rPh sb="2" eb="4">
      <t>カンリ</t>
    </rPh>
    <rPh sb="4" eb="5">
      <t>シャ</t>
    </rPh>
    <rPh sb="6" eb="8">
      <t>ヨテイ</t>
    </rPh>
    <rPh sb="8" eb="9">
      <t>シャ</t>
    </rPh>
    <rPh sb="11" eb="14">
      <t>リレキショ</t>
    </rPh>
    <phoneticPr fontId="2"/>
  </si>
  <si>
    <t>様式30</t>
    <rPh sb="0" eb="2">
      <t>ヨウシキ</t>
    </rPh>
    <phoneticPr fontId="2"/>
  </si>
  <si>
    <t>創設の場合のみ</t>
    <rPh sb="0" eb="2">
      <t>ソウセツ</t>
    </rPh>
    <rPh sb="3" eb="5">
      <t>バアイ</t>
    </rPh>
    <phoneticPr fontId="2"/>
  </si>
  <si>
    <t>主な職員（事務長予定者等）　履歴書</t>
    <rPh sb="0" eb="1">
      <t>オモ</t>
    </rPh>
    <rPh sb="2" eb="4">
      <t>ショクイン</t>
    </rPh>
    <rPh sb="5" eb="7">
      <t>ジム</t>
    </rPh>
    <rPh sb="7" eb="8">
      <t>チョウ</t>
    </rPh>
    <rPh sb="8" eb="11">
      <t>ヨテイシャ</t>
    </rPh>
    <rPh sb="11" eb="12">
      <t>ナド</t>
    </rPh>
    <rPh sb="14" eb="17">
      <t>リレキショ</t>
    </rPh>
    <phoneticPr fontId="2"/>
  </si>
  <si>
    <t>職員の採用に係る計画書</t>
    <phoneticPr fontId="2"/>
  </si>
  <si>
    <t>様式31</t>
    <rPh sb="0" eb="2">
      <t>ヨウシキ</t>
    </rPh>
    <phoneticPr fontId="2"/>
  </si>
  <si>
    <t>社会福祉法人現況報告書・社会福祉充実残額算定シート・社会福祉充実計画</t>
    <rPh sb="0" eb="2">
      <t>シャカイ</t>
    </rPh>
    <rPh sb="2" eb="4">
      <t>フクシ</t>
    </rPh>
    <rPh sb="4" eb="6">
      <t>ホウジン</t>
    </rPh>
    <rPh sb="6" eb="8">
      <t>ゲンキョウ</t>
    </rPh>
    <rPh sb="8" eb="11">
      <t>ホウコクショ</t>
    </rPh>
    <rPh sb="12" eb="14">
      <t>シャカイ</t>
    </rPh>
    <rPh sb="14" eb="16">
      <t>フクシ</t>
    </rPh>
    <rPh sb="16" eb="18">
      <t>ジュウジツ</t>
    </rPh>
    <rPh sb="18" eb="20">
      <t>ザンガク</t>
    </rPh>
    <rPh sb="20" eb="22">
      <t>サンテイ</t>
    </rPh>
    <rPh sb="26" eb="28">
      <t>シャカイ</t>
    </rPh>
    <rPh sb="28" eb="30">
      <t>フクシ</t>
    </rPh>
    <rPh sb="30" eb="32">
      <t>ジュウジツ</t>
    </rPh>
    <rPh sb="32" eb="34">
      <t>ケイカク</t>
    </rPh>
    <phoneticPr fontId="2"/>
  </si>
  <si>
    <t>Ｈ
経営状況</t>
    <phoneticPr fontId="2"/>
  </si>
  <si>
    <t>決算書（直近3ヶ年分）   ※法人全体及び施設・事業別</t>
    <rPh sb="4" eb="6">
      <t>チョッキン</t>
    </rPh>
    <rPh sb="8" eb="9">
      <t>ネン</t>
    </rPh>
    <rPh sb="15" eb="17">
      <t>ホウジン</t>
    </rPh>
    <rPh sb="17" eb="19">
      <t>ゼンタイ</t>
    </rPh>
    <rPh sb="19" eb="20">
      <t>オヨ</t>
    </rPh>
    <rPh sb="21" eb="23">
      <t>シセツ</t>
    </rPh>
    <rPh sb="24" eb="26">
      <t>ジギョウ</t>
    </rPh>
    <rPh sb="26" eb="27">
      <t>ベツ</t>
    </rPh>
    <phoneticPr fontId="2"/>
  </si>
  <si>
    <t>①法人全体、②施設別、③事業別の決算書を提出すること。</t>
    <rPh sb="1" eb="3">
      <t>ホウジン</t>
    </rPh>
    <rPh sb="3" eb="5">
      <t>ゼンタイ</t>
    </rPh>
    <rPh sb="7" eb="9">
      <t>シセツ</t>
    </rPh>
    <rPh sb="9" eb="10">
      <t>ベツ</t>
    </rPh>
    <rPh sb="12" eb="14">
      <t>ジギョウ</t>
    </rPh>
    <rPh sb="14" eb="15">
      <t>ベツ</t>
    </rPh>
    <rPh sb="16" eb="19">
      <t>ケッサンショ</t>
    </rPh>
    <rPh sb="20" eb="22">
      <t>テイシュツ</t>
    </rPh>
    <phoneticPr fontId="2"/>
  </si>
  <si>
    <t>確定申告書・附属明細一式（直近3ヶ年分）</t>
    <rPh sb="0" eb="2">
      <t>カクテイ</t>
    </rPh>
    <rPh sb="2" eb="4">
      <t>シンコク</t>
    </rPh>
    <rPh sb="4" eb="5">
      <t>ショ</t>
    </rPh>
    <rPh sb="6" eb="8">
      <t>フゾク</t>
    </rPh>
    <rPh sb="8" eb="10">
      <t>メイサイ</t>
    </rPh>
    <rPh sb="10" eb="12">
      <t>イッシキ</t>
    </rPh>
    <rPh sb="13" eb="15">
      <t>チョッキン</t>
    </rPh>
    <rPh sb="17" eb="18">
      <t>ネン</t>
    </rPh>
    <rPh sb="18" eb="19">
      <t>ブン</t>
    </rPh>
    <phoneticPr fontId="2"/>
  </si>
  <si>
    <t>固定資産台帳</t>
    <rPh sb="0" eb="2">
      <t>コテイ</t>
    </rPh>
    <rPh sb="2" eb="4">
      <t>シサン</t>
    </rPh>
    <rPh sb="4" eb="6">
      <t>ダイチョウ</t>
    </rPh>
    <phoneticPr fontId="2"/>
  </si>
  <si>
    <t>48に含まれる場合は省略可</t>
    <phoneticPr fontId="2"/>
  </si>
  <si>
    <t>経営財務実態分析</t>
    <phoneticPr fontId="2"/>
  </si>
  <si>
    <t>様式32</t>
    <rPh sb="0" eb="2">
      <t>ヨウシキ</t>
    </rPh>
    <phoneticPr fontId="2"/>
  </si>
  <si>
    <t>Ｉ
用地</t>
    <phoneticPr fontId="2"/>
  </si>
  <si>
    <t>建設予定地調書</t>
    <phoneticPr fontId="2"/>
  </si>
  <si>
    <t>様式33</t>
    <rPh sb="0" eb="2">
      <t>ヨウシキ</t>
    </rPh>
    <phoneticPr fontId="2"/>
  </si>
  <si>
    <t>建設予定地及び抵当権設定状況一覧表　</t>
    <rPh sb="5" eb="6">
      <t>オヨ</t>
    </rPh>
    <phoneticPr fontId="2"/>
  </si>
  <si>
    <t>様式34</t>
    <rPh sb="0" eb="2">
      <t>ヨウシキ</t>
    </rPh>
    <phoneticPr fontId="2"/>
  </si>
  <si>
    <t>付近の案内図・住宅地図 （※自治会の範囲、近隣状況の範囲が分かるもの）</t>
    <rPh sb="14" eb="17">
      <t>ジチカイ</t>
    </rPh>
    <rPh sb="18" eb="20">
      <t>ハンイ</t>
    </rPh>
    <rPh sb="21" eb="23">
      <t>キンリン</t>
    </rPh>
    <rPh sb="23" eb="25">
      <t>ジョウキョウ</t>
    </rPh>
    <rPh sb="26" eb="28">
      <t>ハンイ</t>
    </rPh>
    <rPh sb="29" eb="30">
      <t>ワ</t>
    </rPh>
    <phoneticPr fontId="2"/>
  </si>
  <si>
    <r>
      <t>協力病院・歯科の位置、距離、所要時間も記載。最寄駅から建設予定地までの交通機関等を表示すること。</t>
    </r>
    <r>
      <rPr>
        <b/>
        <sz val="10"/>
        <rFont val="ＭＳ Ｐゴシック"/>
        <family val="3"/>
        <charset val="128"/>
      </rPr>
      <t>※作成上の留意事項参照</t>
    </r>
    <phoneticPr fontId="2"/>
  </si>
  <si>
    <t>容積率・建ぺい率が分かる資料</t>
    <rPh sb="0" eb="2">
      <t>ヨウセキ</t>
    </rPh>
    <rPh sb="2" eb="3">
      <t>リツ</t>
    </rPh>
    <rPh sb="4" eb="5">
      <t>ケン</t>
    </rPh>
    <rPh sb="7" eb="8">
      <t>リツ</t>
    </rPh>
    <rPh sb="9" eb="10">
      <t>ワ</t>
    </rPh>
    <rPh sb="12" eb="14">
      <t>シリョウ</t>
    </rPh>
    <phoneticPr fontId="2"/>
  </si>
  <si>
    <t>建設予定地及び周辺の写真（15枚程度）</t>
    <rPh sb="5" eb="6">
      <t>オヨ</t>
    </rPh>
    <rPh sb="7" eb="9">
      <t>シュウヘン</t>
    </rPh>
    <rPh sb="10" eb="12">
      <t>シャシン</t>
    </rPh>
    <rPh sb="15" eb="16">
      <t>マイ</t>
    </rPh>
    <rPh sb="16" eb="18">
      <t>テイド</t>
    </rPh>
    <phoneticPr fontId="2"/>
  </si>
  <si>
    <t>Ａ４判台紙等に貼り付けること</t>
    <phoneticPr fontId="2"/>
  </si>
  <si>
    <t>建設予定地の公図及び求積表　</t>
    <rPh sb="8" eb="9">
      <t>オヨ</t>
    </rPh>
    <rPh sb="10" eb="11">
      <t>キュウ</t>
    </rPh>
    <rPh sb="11" eb="12">
      <t>セキ</t>
    </rPh>
    <rPh sb="12" eb="13">
      <t>ヒョウ</t>
    </rPh>
    <phoneticPr fontId="2"/>
  </si>
  <si>
    <t>計画地をマーキングすること</t>
    <phoneticPr fontId="2"/>
  </si>
  <si>
    <t>登記簿謄本
（計画地の登記簿のほか、都内で老健を開設している場合は、その土地・建物の登記簿も提出のこと。）</t>
    <rPh sb="7" eb="9">
      <t>ケイカク</t>
    </rPh>
    <rPh sb="9" eb="10">
      <t>チ</t>
    </rPh>
    <rPh sb="11" eb="14">
      <t>トウキボ</t>
    </rPh>
    <rPh sb="18" eb="19">
      <t>ト</t>
    </rPh>
    <rPh sb="19" eb="20">
      <t>ナイ</t>
    </rPh>
    <rPh sb="21" eb="23">
      <t>ロウケン</t>
    </rPh>
    <rPh sb="24" eb="26">
      <t>カイセツ</t>
    </rPh>
    <rPh sb="30" eb="32">
      <t>バアイ</t>
    </rPh>
    <rPh sb="36" eb="38">
      <t>トチ</t>
    </rPh>
    <rPh sb="39" eb="41">
      <t>タテモノ</t>
    </rPh>
    <rPh sb="42" eb="45">
      <t>トウキボ</t>
    </rPh>
    <rPh sb="46" eb="48">
      <t>テイシュツ</t>
    </rPh>
    <phoneticPr fontId="2"/>
  </si>
  <si>
    <t>原本</t>
    <rPh sb="0" eb="2">
      <t>ゲンポン</t>
    </rPh>
    <phoneticPr fontId="2"/>
  </si>
  <si>
    <r>
      <t>抵当権が設定されている場合は</t>
    </r>
    <r>
      <rPr>
        <sz val="11"/>
        <rFont val="ＭＳ Ｐゴシック"/>
        <family val="3"/>
        <charset val="128"/>
      </rPr>
      <t>抹消確約書を添付すること。
※複数筆の場合は、一覧表を添付すること</t>
    </r>
    <rPh sb="0" eb="3">
      <t>テイトウケン</t>
    </rPh>
    <rPh sb="4" eb="6">
      <t>セッテイ</t>
    </rPh>
    <rPh sb="11" eb="13">
      <t>バアイ</t>
    </rPh>
    <rPh sb="14" eb="16">
      <t>マッショウ</t>
    </rPh>
    <rPh sb="16" eb="18">
      <t>カクヤク</t>
    </rPh>
    <rPh sb="18" eb="19">
      <t>ショ</t>
    </rPh>
    <rPh sb="20" eb="22">
      <t>テンプ</t>
    </rPh>
    <rPh sb="29" eb="31">
      <t>フクスウ</t>
    </rPh>
    <rPh sb="31" eb="32">
      <t>ヒツ</t>
    </rPh>
    <rPh sb="33" eb="35">
      <t>バアイ</t>
    </rPh>
    <rPh sb="37" eb="40">
      <t>イチランヒョウ</t>
    </rPh>
    <rPh sb="41" eb="43">
      <t>テンプ</t>
    </rPh>
    <phoneticPr fontId="2"/>
  </si>
  <si>
    <t>土地売買契約書又は確約書</t>
    <rPh sb="0" eb="2">
      <t>トチ</t>
    </rPh>
    <rPh sb="2" eb="4">
      <t>バイバイ</t>
    </rPh>
    <rPh sb="4" eb="6">
      <t>ケイヤク</t>
    </rPh>
    <rPh sb="6" eb="7">
      <t>ショ</t>
    </rPh>
    <rPh sb="7" eb="8">
      <t>マタ</t>
    </rPh>
    <rPh sb="9" eb="11">
      <t>カクヤク</t>
    </rPh>
    <rPh sb="11" eb="12">
      <t>ショ</t>
    </rPh>
    <phoneticPr fontId="2"/>
  </si>
  <si>
    <t>例</t>
    <rPh sb="0" eb="1">
      <t>レイ</t>
    </rPh>
    <phoneticPr fontId="2"/>
  </si>
  <si>
    <t>土地賃借契約書又は確約書</t>
    <rPh sb="7" eb="8">
      <t>マタ</t>
    </rPh>
    <rPh sb="9" eb="11">
      <t>カクヤク</t>
    </rPh>
    <rPh sb="11" eb="12">
      <t>ショ</t>
    </rPh>
    <phoneticPr fontId="2"/>
  </si>
  <si>
    <t>50年＋建設・解体に要する期間</t>
    <rPh sb="4" eb="6">
      <t>ケンセツ</t>
    </rPh>
    <rPh sb="7" eb="9">
      <t>カイタイ</t>
    </rPh>
    <rPh sb="10" eb="11">
      <t>ヨウ</t>
    </rPh>
    <rPh sb="13" eb="15">
      <t>キカン</t>
    </rPh>
    <phoneticPr fontId="2"/>
  </si>
  <si>
    <t>売買・賃借価格の根拠資料
（例）不動産鑑定書・周辺実勢価格・基準地価・公示地価格・路線価・固定資産税評価額等</t>
    <rPh sb="0" eb="2">
      <t>バイバイ</t>
    </rPh>
    <rPh sb="3" eb="5">
      <t>チンシャク</t>
    </rPh>
    <rPh sb="5" eb="7">
      <t>カカク</t>
    </rPh>
    <rPh sb="8" eb="10">
      <t>コンキョ</t>
    </rPh>
    <rPh sb="10" eb="12">
      <t>シリョウ</t>
    </rPh>
    <phoneticPr fontId="2"/>
  </si>
  <si>
    <t>土地売買又は賃借に係る交渉経過</t>
    <rPh sb="0" eb="2">
      <t>トチ</t>
    </rPh>
    <rPh sb="2" eb="4">
      <t>バイバイ</t>
    </rPh>
    <rPh sb="4" eb="5">
      <t>マタ</t>
    </rPh>
    <rPh sb="6" eb="8">
      <t>チンシャク</t>
    </rPh>
    <rPh sb="9" eb="10">
      <t>カカ</t>
    </rPh>
    <rPh sb="11" eb="13">
      <t>コウショウ</t>
    </rPh>
    <rPh sb="13" eb="15">
      <t>ケイカ</t>
    </rPh>
    <phoneticPr fontId="2"/>
  </si>
  <si>
    <t>任意様式</t>
    <rPh sb="0" eb="2">
      <t>ニンイ</t>
    </rPh>
    <rPh sb="2" eb="4">
      <t>ヨウシキ</t>
    </rPh>
    <phoneticPr fontId="2"/>
  </si>
  <si>
    <t>その他用地関係資料</t>
    <rPh sb="3" eb="5">
      <t>ヨウチ</t>
    </rPh>
    <rPh sb="5" eb="7">
      <t>カンケイ</t>
    </rPh>
    <rPh sb="7" eb="9">
      <t>シリョウ</t>
    </rPh>
    <phoneticPr fontId="2"/>
  </si>
  <si>
    <t>Ｊ
建築申請等</t>
    <phoneticPr fontId="2"/>
  </si>
  <si>
    <t>開発許可関係資料</t>
    <rPh sb="4" eb="6">
      <t>カンケイ</t>
    </rPh>
    <rPh sb="6" eb="8">
      <t>シリョウ</t>
    </rPh>
    <phoneticPr fontId="2"/>
  </si>
  <si>
    <t>該当する場合</t>
    <rPh sb="0" eb="2">
      <t>ガイトウ</t>
    </rPh>
    <rPh sb="4" eb="6">
      <t>バアイ</t>
    </rPh>
    <phoneticPr fontId="2"/>
  </si>
  <si>
    <t>建築申請に関する問題点と対応の方法・日程表（必要に応じて）</t>
    <phoneticPr fontId="2"/>
  </si>
  <si>
    <t>その他建築申請等関連資料（農地転用許可等）</t>
    <rPh sb="7" eb="8">
      <t>ナド</t>
    </rPh>
    <rPh sb="10" eb="12">
      <t>シリョウ</t>
    </rPh>
    <phoneticPr fontId="2"/>
  </si>
  <si>
    <t>Ｋ
設計図面等</t>
    <phoneticPr fontId="2"/>
  </si>
  <si>
    <t>設計概要書</t>
    <phoneticPr fontId="2"/>
  </si>
  <si>
    <t>建物配置図</t>
    <rPh sb="0" eb="2">
      <t>タテモノ</t>
    </rPh>
    <rPh sb="2" eb="4">
      <t>ハイチ</t>
    </rPh>
    <rPh sb="4" eb="5">
      <t>ズ</t>
    </rPh>
    <phoneticPr fontId="2"/>
  </si>
  <si>
    <t>各階平面図　　（各階ごとに作成すること）</t>
    <rPh sb="0" eb="1">
      <t>カク</t>
    </rPh>
    <rPh sb="1" eb="2">
      <t>カイ</t>
    </rPh>
    <rPh sb="8" eb="9">
      <t>カク</t>
    </rPh>
    <rPh sb="9" eb="10">
      <t>カイ</t>
    </rPh>
    <rPh sb="13" eb="15">
      <t>サクセイ</t>
    </rPh>
    <phoneticPr fontId="2"/>
  </si>
  <si>
    <t>※Ａ３サイズ　縮尺1/200以上
※作成上の留意事項参照</t>
    <phoneticPr fontId="2"/>
  </si>
  <si>
    <t>立面図　（四方向からのもの）</t>
    <rPh sb="5" eb="6">
      <t>ヨン</t>
    </rPh>
    <rPh sb="6" eb="8">
      <t>ホウコウ</t>
    </rPh>
    <phoneticPr fontId="2"/>
  </si>
  <si>
    <t>※Ａ３サイズ　縮尺1/300以上</t>
    <phoneticPr fontId="2"/>
  </si>
  <si>
    <t>求積図・求積表　
※面積基準のある部屋について内法・芯々それぞれを作成</t>
    <rPh sb="4" eb="5">
      <t>モト</t>
    </rPh>
    <rPh sb="5" eb="6">
      <t>セキ</t>
    </rPh>
    <rPh sb="6" eb="7">
      <t>ヒョウ</t>
    </rPh>
    <rPh sb="17" eb="19">
      <t>ヘヤ</t>
    </rPh>
    <phoneticPr fontId="2"/>
  </si>
  <si>
    <t>該当する部屋は様式21参照</t>
    <rPh sb="0" eb="2">
      <t>ガイトウ</t>
    </rPh>
    <rPh sb="4" eb="6">
      <t>ヘヤ</t>
    </rPh>
    <rPh sb="7" eb="9">
      <t>ヨウシキ</t>
    </rPh>
    <rPh sb="11" eb="13">
      <t>サンショウ</t>
    </rPh>
    <phoneticPr fontId="2"/>
  </si>
  <si>
    <t>Ｌ
その他</t>
    <phoneticPr fontId="2"/>
  </si>
  <si>
    <t>所在区市町村の介護保険事業計画（抜粋等）</t>
    <rPh sb="16" eb="18">
      <t>バッスイ</t>
    </rPh>
    <rPh sb="18" eb="19">
      <t>ナド</t>
    </rPh>
    <phoneticPr fontId="2"/>
  </si>
  <si>
    <t>ニーズ分析・将来予測</t>
    <phoneticPr fontId="2"/>
  </si>
  <si>
    <t>高齢者人口、周辺既存施設、周辺施設の稼動状況等</t>
    <rPh sb="0" eb="3">
      <t>コウレイシャ</t>
    </rPh>
    <rPh sb="3" eb="5">
      <t>ジンコウ</t>
    </rPh>
    <rPh sb="6" eb="8">
      <t>シュウヘン</t>
    </rPh>
    <rPh sb="8" eb="10">
      <t>キゾン</t>
    </rPh>
    <rPh sb="10" eb="12">
      <t>シセツ</t>
    </rPh>
    <rPh sb="13" eb="15">
      <t>シュウヘン</t>
    </rPh>
    <rPh sb="15" eb="17">
      <t>シセツ</t>
    </rPh>
    <rPh sb="18" eb="20">
      <t>カドウ</t>
    </rPh>
    <rPh sb="20" eb="22">
      <t>ジョウキョウ</t>
    </rPh>
    <rPh sb="22" eb="23">
      <t>ナド</t>
    </rPh>
    <phoneticPr fontId="2"/>
  </si>
  <si>
    <t>地域の介護関連施設の配置状況図</t>
    <phoneticPr fontId="2"/>
  </si>
  <si>
    <t>法人審査要領</t>
    <rPh sb="0" eb="2">
      <t>ホウジン</t>
    </rPh>
    <rPh sb="2" eb="4">
      <t>シンサ</t>
    </rPh>
    <rPh sb="4" eb="6">
      <t>ヨウリョウ</t>
    </rPh>
    <phoneticPr fontId="2"/>
  </si>
  <si>
    <t>審査基準欄をチェックの上、提出</t>
    <phoneticPr fontId="2"/>
  </si>
  <si>
    <t>その他資料</t>
    <phoneticPr fontId="2"/>
  </si>
  <si>
    <t>※　東京都に提出する前に計画地の区市町村に提出し、整備内容等の確認を受けること。</t>
    <rPh sb="2" eb="4">
      <t>トウキョウ</t>
    </rPh>
    <rPh sb="4" eb="5">
      <t>ト</t>
    </rPh>
    <rPh sb="6" eb="8">
      <t>テイシュツ</t>
    </rPh>
    <rPh sb="10" eb="11">
      <t>マエ</t>
    </rPh>
    <rPh sb="12" eb="14">
      <t>ケイカク</t>
    </rPh>
    <rPh sb="14" eb="15">
      <t>チ</t>
    </rPh>
    <rPh sb="16" eb="20">
      <t>クシチョウソン</t>
    </rPh>
    <rPh sb="21" eb="23">
      <t>テイシュツ</t>
    </rPh>
    <rPh sb="25" eb="27">
      <t>セイビ</t>
    </rPh>
    <rPh sb="27" eb="29">
      <t>ナイヨウ</t>
    </rPh>
    <rPh sb="29" eb="30">
      <t>トウ</t>
    </rPh>
    <rPh sb="31" eb="33">
      <t>カクニン</t>
    </rPh>
    <rPh sb="34" eb="35">
      <t>ウ</t>
    </rPh>
    <phoneticPr fontId="2"/>
  </si>
  <si>
    <t>担当部署名</t>
    <rPh sb="0" eb="2">
      <t>タントウ</t>
    </rPh>
    <rPh sb="2" eb="4">
      <t>ブショ</t>
    </rPh>
    <rPh sb="4" eb="5">
      <t>メイ</t>
    </rPh>
    <phoneticPr fontId="2"/>
  </si>
  <si>
    <t>連絡先メールアドレス</t>
    <phoneticPr fontId="2"/>
  </si>
  <si>
    <t>担当者名</t>
    <rPh sb="0" eb="3">
      <t>タントウシャ</t>
    </rPh>
    <rPh sb="3" eb="4">
      <t>メイ</t>
    </rPh>
    <phoneticPr fontId="2"/>
  </si>
  <si>
    <t>連絡先電話番号</t>
    <phoneticPr fontId="2"/>
  </si>
  <si>
    <t>創設</t>
    <rPh sb="0" eb="2">
      <t>ソウセツ</t>
    </rPh>
    <phoneticPr fontId="2"/>
  </si>
  <si>
    <t>増築</t>
    <rPh sb="0" eb="2">
      <t>ゾウチク</t>
    </rPh>
    <phoneticPr fontId="2"/>
  </si>
  <si>
    <t>改築</t>
    <rPh sb="0" eb="2">
      <t>カイチク</t>
    </rPh>
    <phoneticPr fontId="2"/>
  </si>
  <si>
    <t>改修型創設</t>
    <rPh sb="0" eb="2">
      <t>カイシュウ</t>
    </rPh>
    <rPh sb="2" eb="3">
      <t>ガタ</t>
    </rPh>
    <rPh sb="3" eb="5">
      <t>ソウセツ</t>
    </rPh>
    <phoneticPr fontId="2"/>
  </si>
  <si>
    <t>増床型改修</t>
    <rPh sb="0" eb="2">
      <t>ゾウショウ</t>
    </rPh>
    <rPh sb="2" eb="3">
      <t>ガタ</t>
    </rPh>
    <rPh sb="3" eb="5">
      <t>カイシュウ</t>
    </rPh>
    <phoneticPr fontId="2"/>
  </si>
  <si>
    <t>一時移転型改良工事</t>
    <rPh sb="0" eb="2">
      <t>イチジ</t>
    </rPh>
    <rPh sb="2" eb="5">
      <t>イテンガタ</t>
    </rPh>
    <rPh sb="5" eb="7">
      <t>カイリョウ</t>
    </rPh>
    <rPh sb="7" eb="9">
      <t>コウジ</t>
    </rPh>
    <phoneticPr fontId="2"/>
  </si>
  <si>
    <t>●●事業専用</t>
    <rPh sb="2" eb="4">
      <t>ジギョウ</t>
    </rPh>
    <rPh sb="4" eb="6">
      <t>センヨウ</t>
    </rPh>
    <phoneticPr fontId="2"/>
  </si>
  <si>
    <t>○○事業専用</t>
    <rPh sb="2" eb="4">
      <t>ジギョウ</t>
    </rPh>
    <rPh sb="4" eb="6">
      <t>センヨウ</t>
    </rPh>
    <phoneticPr fontId="2"/>
  </si>
  <si>
    <t>△△事業専用</t>
    <rPh sb="2" eb="4">
      <t>ジギョウ</t>
    </rPh>
    <rPh sb="4" eb="6">
      <t>センヨウ</t>
    </rPh>
    <phoneticPr fontId="2"/>
  </si>
  <si>
    <t>事業費目別内訳</t>
    <phoneticPr fontId="2"/>
  </si>
  <si>
    <t>物価調整額</t>
    <rPh sb="0" eb="2">
      <t>ブッカ</t>
    </rPh>
    <rPh sb="2" eb="4">
      <t>チョウセイ</t>
    </rPh>
    <rPh sb="4" eb="5">
      <t>ガク</t>
    </rPh>
    <phoneticPr fontId="2"/>
  </si>
  <si>
    <t>物価調整額</t>
    <rPh sb="0" eb="5">
      <t>ブッカチョウセイガク</t>
    </rPh>
    <phoneticPr fontId="2"/>
  </si>
  <si>
    <t>・・・介護医療院の定員が１００人を超える場合、１００人を超える基準単価に対しては、加算を行わない。</t>
    <rPh sb="3" eb="5">
      <t>カイゴ</t>
    </rPh>
    <rPh sb="5" eb="7">
      <t>イリョウ</t>
    </rPh>
    <rPh sb="7" eb="8">
      <t>イン</t>
    </rPh>
    <rPh sb="9" eb="11">
      <t>テイイン</t>
    </rPh>
    <rPh sb="15" eb="16">
      <t>ニン</t>
    </rPh>
    <rPh sb="17" eb="18">
      <t>コ</t>
    </rPh>
    <rPh sb="20" eb="22">
      <t>バアイ</t>
    </rPh>
    <rPh sb="26" eb="27">
      <t>ニン</t>
    </rPh>
    <rPh sb="28" eb="29">
      <t>コ</t>
    </rPh>
    <rPh sb="31" eb="33">
      <t>キジュン</t>
    </rPh>
    <rPh sb="33" eb="35">
      <t>タンカ</t>
    </rPh>
    <phoneticPr fontId="2"/>
  </si>
  <si>
    <t>物価調整額
（個室）</t>
    <rPh sb="0" eb="5">
      <t>ブッカチョウセイガク</t>
    </rPh>
    <rPh sb="7" eb="9">
      <t>コシツ</t>
    </rPh>
    <phoneticPr fontId="2"/>
  </si>
  <si>
    <t>物価調整額
（多床室）</t>
    <rPh sb="0" eb="5">
      <t>ブッカチョウセイガク</t>
    </rPh>
    <rPh sb="7" eb="10">
      <t>タショウシツ</t>
    </rPh>
    <phoneticPr fontId="2"/>
  </si>
  <si>
    <t>協力医療機関との協力確認書</t>
    <rPh sb="2" eb="4">
      <t>イリョウ</t>
    </rPh>
    <rPh sb="4" eb="6">
      <t>キカン</t>
    </rPh>
    <phoneticPr fontId="2"/>
  </si>
  <si>
    <t>協力医療機関のパンフレットを添付すること</t>
    <rPh sb="0" eb="2">
      <t>キョウリョク</t>
    </rPh>
    <rPh sb="2" eb="4">
      <t>イリョウ</t>
    </rPh>
    <rPh sb="4" eb="6">
      <t>キカン</t>
    </rPh>
    <rPh sb="14" eb="16">
      <t>テンプ</t>
    </rPh>
    <phoneticPr fontId="2"/>
  </si>
  <si>
    <t>協力医療機関(歯科)との協力確認書</t>
    <phoneticPr fontId="2"/>
  </si>
  <si>
    <t>協力歯科のパンフレットを添付すること</t>
    <rPh sb="0" eb="2">
      <t>キョウリョク</t>
    </rPh>
    <rPh sb="2" eb="4">
      <t>シカ</t>
    </rPh>
    <rPh sb="12" eb="14">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</si>
</sst>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Red]&quot;¥&quot;\-#,##0"/>
    <numFmt numFmtId="176" formatCode="#,##0.0000000000;[Red]\-#,##0.0000000000"/>
    <numFmt numFmtId="177" formatCode="#,##0_);[Red]\(#,##0\)"/>
    <numFmt numFmtId="178" formatCode="#,##0.0;[Red]\-#,##0.0"/>
    <numFmt numFmtId="179" formatCode="#,##0_ ;[Red]\-#,##0\ "/>
    <numFmt numFmtId="180" formatCode="#,##0;&quot;▲ &quot;#,##0"/>
    <numFmt numFmtId="181" formatCode="#,000;\-0;0"/>
    <numFmt numFmtId="182" formatCode="0.00_ "/>
    <numFmt numFmtId="183" formatCode="\(#,###.00\)"/>
    <numFmt numFmtId="184" formatCode="0.00_);[Red]\(0.00\)"/>
    <numFmt numFmtId="185" formatCode="\(\ \ 0&quot;室&quot;\)"/>
    <numFmt numFmtId="186" formatCode="\(\ \ 0&quot;床&quot;\)"/>
    <numFmt numFmtId="187" formatCode="0\ &quot;床&quot;&quot;室&quot;"/>
    <numFmt numFmtId="188" formatCode="#,##0.00_);[Red]\(#,##0.00\)"/>
    <numFmt numFmtId="189" formatCode="#,##0.00_ "/>
  </numFmts>
  <fonts count="64">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4"/>
      <name val="ＭＳ 明朝"/>
      <family val="1"/>
      <charset val="128"/>
    </font>
    <font>
      <sz val="12"/>
      <name val="ＭＳ 明朝"/>
      <family val="1"/>
      <charset val="128"/>
    </font>
    <font>
      <b/>
      <u/>
      <sz val="11"/>
      <name val="ＭＳ Ｐゴシック"/>
      <family val="3"/>
      <charset val="128"/>
    </font>
    <font>
      <sz val="11"/>
      <name val="ＭＳ ゴシック"/>
      <family val="3"/>
      <charset val="128"/>
    </font>
    <font>
      <sz val="10"/>
      <name val="ＭＳ Ｐ明朝"/>
      <family val="1"/>
      <charset val="128"/>
    </font>
    <font>
      <sz val="14"/>
      <name val="ＭＳ Ｐ明朝"/>
      <family val="1"/>
      <charset val="128"/>
    </font>
    <font>
      <sz val="12"/>
      <name val="ＭＳ Ｐ明朝"/>
      <family val="1"/>
      <charset val="128"/>
    </font>
    <font>
      <sz val="9"/>
      <name val="ＭＳ Ｐ明朝"/>
      <family val="1"/>
      <charset val="128"/>
    </font>
    <font>
      <sz val="10"/>
      <name val="ＭＳ Ｐゴシック"/>
      <family val="3"/>
      <charset val="128"/>
    </font>
    <font>
      <sz val="14"/>
      <name val="ＭＳ Ｐゴシック"/>
      <family val="3"/>
      <charset val="128"/>
    </font>
    <font>
      <sz val="16"/>
      <name val="ＭＳ Ｐゴシック"/>
      <family val="3"/>
      <charset val="128"/>
    </font>
    <font>
      <sz val="14"/>
      <name val="HGSｺﾞｼｯｸM"/>
      <family val="3"/>
      <charset val="128"/>
    </font>
    <font>
      <sz val="8"/>
      <name val="ＭＳ Ｐゴシック"/>
      <family val="3"/>
      <charset val="128"/>
    </font>
    <font>
      <sz val="10"/>
      <name val="HGSｺﾞｼｯｸM"/>
      <family val="3"/>
      <charset val="128"/>
    </font>
    <font>
      <sz val="10"/>
      <color indexed="18"/>
      <name val="ＭＳ Ｐ明朝"/>
      <family val="1"/>
      <charset val="128"/>
    </font>
    <font>
      <sz val="6"/>
      <name val="HGSｺﾞｼｯｸM"/>
      <family val="3"/>
      <charset val="128"/>
    </font>
    <font>
      <sz val="9"/>
      <color indexed="18"/>
      <name val="ＭＳ Ｐ明朝"/>
      <family val="1"/>
      <charset val="128"/>
    </font>
    <font>
      <sz val="9"/>
      <name val="HGSｺﾞｼｯｸM"/>
      <family val="3"/>
      <charset val="128"/>
    </font>
    <font>
      <u/>
      <sz val="10"/>
      <name val="HGSｺﾞｼｯｸM"/>
      <family val="3"/>
      <charset val="128"/>
    </font>
    <font>
      <b/>
      <sz val="10"/>
      <name val="HGSｺﾞｼｯｸM"/>
      <family val="3"/>
      <charset val="128"/>
    </font>
    <font>
      <b/>
      <sz val="9"/>
      <color indexed="81"/>
      <name val="MS P ゴシック"/>
      <family val="3"/>
      <charset val="128"/>
    </font>
    <font>
      <sz val="9"/>
      <color indexed="81"/>
      <name val="MS P ゴシック"/>
      <family val="3"/>
      <charset val="128"/>
    </font>
    <font>
      <b/>
      <sz val="11"/>
      <name val="ＭＳ Ｐゴシック"/>
      <family val="3"/>
      <charset val="128"/>
    </font>
    <font>
      <b/>
      <sz val="16"/>
      <name val="ＭＳ Ｐゴシック"/>
      <family val="3"/>
      <charset val="128"/>
    </font>
    <font>
      <sz val="11"/>
      <color indexed="10"/>
      <name val="ＭＳ Ｐゴシック"/>
      <family val="3"/>
      <charset val="128"/>
    </font>
    <font>
      <b/>
      <sz val="16"/>
      <name val="ＭＳ ゴシック"/>
      <family val="3"/>
      <charset val="128"/>
    </font>
    <font>
      <sz val="16"/>
      <name val="ＭＳ 明朝"/>
      <family val="1"/>
      <charset val="128"/>
    </font>
    <font>
      <sz val="11"/>
      <color indexed="10"/>
      <name val="ＭＳ 明朝"/>
      <family val="1"/>
      <charset val="128"/>
    </font>
    <font>
      <sz val="9"/>
      <name val="ＭＳ 明朝"/>
      <family val="1"/>
      <charset val="128"/>
    </font>
    <font>
      <b/>
      <sz val="11"/>
      <name val="ＭＳ 明朝"/>
      <family val="1"/>
      <charset val="128"/>
    </font>
    <font>
      <b/>
      <sz val="12"/>
      <color indexed="10"/>
      <name val="ＭＳ 明朝"/>
      <family val="1"/>
      <charset val="128"/>
    </font>
    <font>
      <b/>
      <sz val="14"/>
      <name val="ＭＳ ゴシック"/>
      <family val="3"/>
      <charset val="128"/>
    </font>
    <font>
      <b/>
      <sz val="20"/>
      <name val="ＭＳ Ｐゴシック"/>
      <family val="3"/>
      <charset val="128"/>
    </font>
    <font>
      <sz val="13"/>
      <name val="ＭＳ Ｐゴシック"/>
      <family val="3"/>
      <charset val="128"/>
    </font>
    <font>
      <sz val="12"/>
      <name val="ＭＳ Ｐゴシック"/>
      <family val="3"/>
      <charset val="128"/>
    </font>
    <font>
      <b/>
      <sz val="13"/>
      <name val="ＭＳ Ｐゴシック"/>
      <family val="3"/>
      <charset val="128"/>
    </font>
    <font>
      <sz val="13"/>
      <name val="ＭＳ ゴシック"/>
      <family val="3"/>
      <charset val="128"/>
    </font>
    <font>
      <b/>
      <u/>
      <sz val="13"/>
      <name val="ＭＳ Ｐゴシック"/>
      <family val="3"/>
      <charset val="128"/>
    </font>
    <font>
      <b/>
      <sz val="10"/>
      <name val="ＭＳ Ｐ明朝"/>
      <family val="1"/>
      <charset val="128"/>
    </font>
    <font>
      <b/>
      <sz val="14"/>
      <name val="ＭＳ Ｐ明朝"/>
      <family val="1"/>
      <charset val="128"/>
    </font>
    <font>
      <b/>
      <sz val="10"/>
      <name val="ＭＳ Ｐゴシック"/>
      <family val="3"/>
      <charset val="128"/>
    </font>
    <font>
      <u/>
      <sz val="10"/>
      <name val="ＭＳ Ｐ明朝"/>
      <family val="1"/>
      <charset val="128"/>
    </font>
    <font>
      <b/>
      <u/>
      <sz val="10"/>
      <name val="ＭＳ Ｐ明朝"/>
      <family val="1"/>
      <charset val="128"/>
    </font>
    <font>
      <sz val="10"/>
      <color indexed="10"/>
      <name val="ＭＳ Ｐ明朝"/>
      <family val="1"/>
      <charset val="128"/>
    </font>
    <font>
      <sz val="11"/>
      <name val="ＭＳ Ｐ明朝"/>
      <family val="1"/>
      <charset val="128"/>
    </font>
    <font>
      <u/>
      <sz val="11"/>
      <name val="ＭＳ Ｐ明朝"/>
      <family val="1"/>
      <charset val="128"/>
    </font>
    <font>
      <sz val="8"/>
      <name val="ＭＳ 明朝"/>
      <family val="1"/>
      <charset val="128"/>
    </font>
    <font>
      <i/>
      <sz val="10"/>
      <name val="ＭＳ 明朝"/>
      <family val="1"/>
      <charset val="128"/>
    </font>
    <font>
      <i/>
      <u/>
      <sz val="10"/>
      <name val="ＭＳ 明朝"/>
      <family val="1"/>
      <charset val="128"/>
    </font>
    <font>
      <b/>
      <sz val="10"/>
      <name val="ＭＳ 明朝"/>
      <family val="1"/>
      <charset val="128"/>
    </font>
    <font>
      <sz val="9"/>
      <name val="ＭＳ Ｐゴシック"/>
      <family val="3"/>
      <charset val="128"/>
    </font>
    <font>
      <sz val="11"/>
      <color indexed="12"/>
      <name val="ＭＳ Ｐ明朝"/>
      <family val="1"/>
      <charset val="128"/>
    </font>
    <font>
      <sz val="11"/>
      <color indexed="12"/>
      <name val="ＭＳ Ｐゴシック"/>
      <family val="3"/>
      <charset val="128"/>
    </font>
    <font>
      <sz val="11"/>
      <color indexed="18"/>
      <name val="ＭＳ Ｐ明朝"/>
      <family val="1"/>
      <charset val="128"/>
    </font>
    <font>
      <u/>
      <sz val="11"/>
      <color theme="10"/>
      <name val="ＭＳ Ｐゴシック"/>
      <family val="3"/>
      <charset val="128"/>
    </font>
    <font>
      <b/>
      <sz val="18"/>
      <name val="ＭＳ Ｐゴシック"/>
      <family val="3"/>
      <charset val="128"/>
    </font>
    <font>
      <u/>
      <sz val="11"/>
      <color rgb="FFFF0000"/>
      <name val="ＭＳ Ｐゴシック"/>
      <family val="3"/>
      <charset val="128"/>
    </font>
    <font>
      <b/>
      <sz val="6"/>
      <name val="ＭＳ Ｐゴシック"/>
      <family val="3"/>
      <charset val="128"/>
    </font>
    <font>
      <strike/>
      <sz val="11"/>
      <name val="ＭＳ Ｐゴシック"/>
      <family val="3"/>
      <charset val="128"/>
    </font>
  </fonts>
  <fills count="11">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indexed="13"/>
        <bgColor indexed="64"/>
      </patternFill>
    </fill>
    <fill>
      <patternFill patternType="solid">
        <fgColor theme="0"/>
        <bgColor indexed="64"/>
      </patternFill>
    </fill>
    <fill>
      <patternFill patternType="solid">
        <fgColor indexed="9"/>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0.14999847407452621"/>
        <bgColor indexed="64"/>
      </patternFill>
    </fill>
  </fills>
  <borders count="392">
    <border>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medium">
        <color indexed="64"/>
      </left>
      <right style="thin">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top/>
      <bottom/>
      <diagonal/>
    </border>
    <border>
      <left style="thin">
        <color indexed="64"/>
      </left>
      <right style="hair">
        <color indexed="64"/>
      </right>
      <top/>
      <bottom/>
      <diagonal/>
    </border>
    <border>
      <left style="thin">
        <color indexed="64"/>
      </left>
      <right style="thin">
        <color indexed="64"/>
      </right>
      <top/>
      <bottom style="hair">
        <color indexed="64"/>
      </bottom>
      <diagonal/>
    </border>
    <border>
      <left style="medium">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medium">
        <color indexed="64"/>
      </left>
      <right/>
      <top/>
      <bottom style="medium">
        <color indexed="64"/>
      </bottom>
      <diagonal/>
    </border>
    <border>
      <left style="thin">
        <color indexed="64"/>
      </left>
      <right style="hair">
        <color indexed="64"/>
      </right>
      <top/>
      <bottom style="medium">
        <color indexed="64"/>
      </bottom>
      <diagonal/>
    </border>
    <border>
      <left style="medium">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hair">
        <color indexed="64"/>
      </right>
      <top style="thin">
        <color indexed="64"/>
      </top>
      <bottom style="thin">
        <color indexed="64"/>
      </bottom>
      <diagonal/>
    </border>
    <border>
      <left style="medium">
        <color indexed="64"/>
      </left>
      <right style="medium">
        <color indexed="64"/>
      </right>
      <top/>
      <bottom/>
      <diagonal/>
    </border>
    <border>
      <left/>
      <right style="hair">
        <color indexed="64"/>
      </right>
      <top style="thin">
        <color indexed="64"/>
      </top>
      <bottom/>
      <diagonal/>
    </border>
    <border>
      <left style="medium">
        <color indexed="64"/>
      </left>
      <right style="thin">
        <color indexed="64"/>
      </right>
      <top/>
      <bottom/>
      <diagonal/>
    </border>
    <border>
      <left/>
      <right style="hair">
        <color indexed="64"/>
      </right>
      <top/>
      <bottom/>
      <diagonal/>
    </border>
    <border>
      <left/>
      <right style="hair">
        <color indexed="64"/>
      </right>
      <top style="hair">
        <color indexed="64"/>
      </top>
      <bottom style="double">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bottom style="thin">
        <color indexed="64"/>
      </bottom>
      <diagonal/>
    </border>
    <border>
      <left/>
      <right style="hair">
        <color indexed="64"/>
      </right>
      <top style="thin">
        <color indexed="64"/>
      </top>
      <bottom style="hair">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medium">
        <color indexed="64"/>
      </bottom>
      <diagonal/>
    </border>
    <border>
      <left style="hair">
        <color indexed="64"/>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style="double">
        <color indexed="64"/>
      </top>
      <bottom/>
      <diagonal/>
    </border>
    <border>
      <left style="hair">
        <color indexed="64"/>
      </left>
      <right style="thin">
        <color indexed="64"/>
      </right>
      <top style="double">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top style="hair">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hair">
        <color indexed="64"/>
      </top>
      <bottom/>
      <diagonal/>
    </border>
    <border>
      <left style="medium">
        <color indexed="64"/>
      </left>
      <right style="medium">
        <color indexed="64"/>
      </right>
      <top style="hair">
        <color indexed="64"/>
      </top>
      <bottom/>
      <diagonal/>
    </border>
    <border>
      <left/>
      <right style="thin">
        <color indexed="64"/>
      </right>
      <top/>
      <bottom style="medium">
        <color indexed="64"/>
      </bottom>
      <diagonal/>
    </border>
    <border>
      <left/>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
      <left/>
      <right style="medium">
        <color indexed="64"/>
      </right>
      <top style="double">
        <color indexed="64"/>
      </top>
      <bottom style="hair">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style="thin">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 diagonalUp="1">
      <left style="medium">
        <color indexed="64"/>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bottom/>
      <diagonal style="thin">
        <color indexed="64"/>
      </diagonal>
    </border>
    <border diagonalUp="1">
      <left style="thin">
        <color indexed="64"/>
      </left>
      <right/>
      <top/>
      <bottom/>
      <diagonal style="thin">
        <color indexed="64"/>
      </diagonal>
    </border>
    <border diagonalUp="1">
      <left style="thin">
        <color indexed="64"/>
      </left>
      <right style="medium">
        <color indexed="64"/>
      </right>
      <top/>
      <bottom style="medium">
        <color indexed="64"/>
      </bottom>
      <diagonal style="thin">
        <color indexed="64"/>
      </diagonal>
    </border>
    <border diagonalUp="1">
      <left/>
      <right style="medium">
        <color indexed="64"/>
      </right>
      <top/>
      <bottom style="thin">
        <color indexed="64"/>
      </bottom>
      <diagonal style="thin">
        <color indexed="64"/>
      </diagonal>
    </border>
    <border diagonalUp="1">
      <left style="medium">
        <color indexed="64"/>
      </left>
      <right style="medium">
        <color indexed="64"/>
      </right>
      <top/>
      <bottom style="medium">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medium">
        <color theme="5" tint="-0.499984740745262"/>
      </left>
      <right/>
      <top style="medium">
        <color theme="5" tint="-0.499984740745262"/>
      </top>
      <bottom style="medium">
        <color theme="5" tint="-0.499984740745262"/>
      </bottom>
      <diagonal style="thin">
        <color indexed="64"/>
      </diagonal>
    </border>
    <border diagonalUp="1">
      <left/>
      <right/>
      <top style="medium">
        <color theme="5" tint="-0.499984740745262"/>
      </top>
      <bottom style="medium">
        <color theme="5" tint="-0.499984740745262"/>
      </bottom>
      <diagonal style="thin">
        <color indexed="64"/>
      </diagonal>
    </border>
    <border diagonalUp="1">
      <left/>
      <right style="medium">
        <color theme="5" tint="-0.499984740745262"/>
      </right>
      <top style="medium">
        <color theme="5" tint="-0.499984740745262"/>
      </top>
      <bottom style="medium">
        <color theme="5" tint="-0.499984740745262"/>
      </bottom>
      <diagonal style="thin">
        <color indexed="64"/>
      </diagonal>
    </border>
    <border>
      <left style="thin">
        <color indexed="64"/>
      </left>
      <right style="medium">
        <color indexed="64"/>
      </right>
      <top style="thin">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double">
        <color indexed="64"/>
      </top>
      <bottom/>
      <diagonal/>
    </border>
    <border>
      <left style="medium">
        <color indexed="64"/>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diagonalUp="1">
      <left style="thin">
        <color indexed="64"/>
      </left>
      <right style="medium">
        <color indexed="64"/>
      </right>
      <top style="double">
        <color indexed="64"/>
      </top>
      <bottom style="medium">
        <color indexed="64"/>
      </bottom>
      <diagonal style="thin">
        <color indexed="64"/>
      </diagonal>
    </border>
    <border>
      <left style="double">
        <color indexed="64"/>
      </left>
      <right style="double">
        <color indexed="64"/>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thin">
        <color indexed="64"/>
      </top>
      <bottom/>
      <diagonal/>
    </border>
    <border>
      <left style="hair">
        <color indexed="64"/>
      </left>
      <right/>
      <top style="thin">
        <color indexed="64"/>
      </top>
      <bottom/>
      <diagonal/>
    </border>
    <border>
      <left style="hair">
        <color indexed="64"/>
      </left>
      <right style="medium">
        <color indexed="64"/>
      </right>
      <top style="thin">
        <color indexed="64"/>
      </top>
      <bottom/>
      <diagonal/>
    </border>
    <border>
      <left style="hair">
        <color indexed="64"/>
      </left>
      <right style="thin">
        <color indexed="64"/>
      </right>
      <top/>
      <bottom/>
      <diagonal/>
    </border>
    <border>
      <left style="hair">
        <color indexed="64"/>
      </left>
      <right style="medium">
        <color indexed="64"/>
      </right>
      <top/>
      <bottom/>
      <diagonal/>
    </border>
    <border>
      <left/>
      <right/>
      <top/>
      <bottom style="hair">
        <color indexed="64"/>
      </bottom>
      <diagonal/>
    </border>
    <border>
      <left style="medium">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diagonal/>
    </border>
    <border>
      <left style="medium">
        <color indexed="64"/>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hair">
        <color indexed="64"/>
      </right>
      <top/>
      <bottom style="double">
        <color indexed="64"/>
      </bottom>
      <diagonal/>
    </border>
    <border>
      <left style="hair">
        <color indexed="64"/>
      </left>
      <right/>
      <top/>
      <bottom style="double">
        <color indexed="64"/>
      </bottom>
      <diagonal/>
    </border>
    <border>
      <left style="hair">
        <color indexed="64"/>
      </left>
      <right style="thin">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bottom style="medium">
        <color indexed="64"/>
      </bottom>
      <diagonal/>
    </border>
    <border>
      <left style="hair">
        <color indexed="64"/>
      </left>
      <right style="medium">
        <color indexed="64"/>
      </right>
      <top/>
      <bottom style="medium">
        <color indexed="64"/>
      </bottom>
      <diagonal/>
    </border>
    <border>
      <left style="thin">
        <color indexed="64"/>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top style="double">
        <color indexed="64"/>
      </top>
      <bottom style="double">
        <color indexed="64"/>
      </bottom>
      <diagonal/>
    </border>
    <border>
      <left/>
      <right/>
      <top style="medium">
        <color indexed="64"/>
      </top>
      <bottom style="double">
        <color indexed="64"/>
      </bottom>
      <diagonal/>
    </border>
    <border>
      <left style="hair">
        <color indexed="64"/>
      </left>
      <right style="thin">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23"/>
      </bottom>
      <diagonal/>
    </border>
    <border>
      <left style="hair">
        <color indexed="64"/>
      </left>
      <right style="hair">
        <color indexed="64"/>
      </right>
      <top/>
      <bottom style="hair">
        <color indexed="23"/>
      </bottom>
      <diagonal/>
    </border>
    <border>
      <left style="thin">
        <color indexed="64"/>
      </left>
      <right style="hair">
        <color indexed="64"/>
      </right>
      <top/>
      <bottom style="hair">
        <color indexed="23"/>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23"/>
      </left>
      <right style="thin">
        <color indexed="64"/>
      </right>
      <top/>
      <bottom style="hair">
        <color indexed="64"/>
      </bottom>
      <diagonal/>
    </border>
    <border>
      <left style="thin">
        <color indexed="64"/>
      </left>
      <right style="hair">
        <color indexed="23"/>
      </right>
      <top/>
      <bottom/>
      <diagonal/>
    </border>
    <border>
      <left style="hair">
        <color indexed="23"/>
      </left>
      <right style="thin">
        <color indexed="64"/>
      </right>
      <top style="hair">
        <color indexed="23"/>
      </top>
      <bottom/>
      <diagonal/>
    </border>
    <border>
      <left/>
      <right style="thin">
        <color indexed="64"/>
      </right>
      <top/>
      <bottom style="hair">
        <color indexed="23"/>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double">
        <color indexed="64"/>
      </right>
      <top style="double">
        <color indexed="64"/>
      </top>
      <bottom style="double">
        <color indexed="64"/>
      </bottom>
      <diagonal/>
    </border>
    <border>
      <left style="hair">
        <color indexed="64"/>
      </left>
      <right/>
      <top style="double">
        <color indexed="64"/>
      </top>
      <bottom style="double">
        <color indexed="64"/>
      </bottom>
      <diagonal/>
    </border>
    <border>
      <left style="hair">
        <color indexed="64"/>
      </left>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style="double">
        <color indexed="64"/>
      </top>
      <bottom style="hair">
        <color indexed="64"/>
      </bottom>
      <diagonal/>
    </border>
    <border>
      <left style="dashed">
        <color indexed="64"/>
      </left>
      <right/>
      <top style="medium">
        <color indexed="64"/>
      </top>
      <bottom style="medium">
        <color indexed="64"/>
      </bottom>
      <diagonal/>
    </border>
    <border>
      <left style="dashed">
        <color indexed="64"/>
      </left>
      <right/>
      <top style="medium">
        <color indexed="64"/>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diagonal/>
    </border>
    <border>
      <left style="dashed">
        <color indexed="64"/>
      </left>
      <right/>
      <top style="thin">
        <color indexed="64"/>
      </top>
      <bottom style="medium">
        <color indexed="64"/>
      </bottom>
      <diagonal/>
    </border>
    <border>
      <left style="dashed">
        <color indexed="64"/>
      </left>
      <right/>
      <top/>
      <bottom style="thin">
        <color indexed="64"/>
      </bottom>
      <diagonal/>
    </border>
    <border>
      <left style="dashed">
        <color indexed="64"/>
      </left>
      <right/>
      <top style="medium">
        <color indexed="64"/>
      </top>
      <bottom style="hair">
        <color indexed="64"/>
      </bottom>
      <diagonal/>
    </border>
    <border>
      <left style="dashed">
        <color indexed="64"/>
      </left>
      <right/>
      <top style="hair">
        <color indexed="64"/>
      </top>
      <bottom style="hair">
        <color indexed="64"/>
      </bottom>
      <diagonal/>
    </border>
    <border>
      <left style="medium">
        <color indexed="64"/>
      </left>
      <right style="dashed">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dashed">
        <color indexed="64"/>
      </left>
      <right/>
      <top style="thin">
        <color indexed="64"/>
      </top>
      <bottom style="hair">
        <color indexed="64"/>
      </bottom>
      <diagonal/>
    </border>
    <border>
      <left style="dashed">
        <color indexed="64"/>
      </left>
      <right/>
      <top style="hair">
        <color indexed="64"/>
      </top>
      <bottom style="thin">
        <color indexed="64"/>
      </bottom>
      <diagonal/>
    </border>
    <border>
      <left style="dotted">
        <color indexed="64"/>
      </left>
      <right style="dashed">
        <color indexed="64"/>
      </right>
      <top style="hair">
        <color indexed="64"/>
      </top>
      <bottom/>
      <diagonal/>
    </border>
    <border>
      <left style="dotted">
        <color indexed="64"/>
      </left>
      <right style="dashed">
        <color indexed="64"/>
      </right>
      <top style="hair">
        <color indexed="64"/>
      </top>
      <bottom style="hair">
        <color indexed="64"/>
      </bottom>
      <diagonal/>
    </border>
    <border>
      <left style="dotted">
        <color indexed="64"/>
      </left>
      <right style="dashed">
        <color indexed="64"/>
      </right>
      <top style="hair">
        <color indexed="64"/>
      </top>
      <bottom style="thin">
        <color indexed="64"/>
      </bottom>
      <diagonal/>
    </border>
    <border>
      <left style="dotted">
        <color indexed="64"/>
      </left>
      <right/>
      <top style="thin">
        <color indexed="64"/>
      </top>
      <bottom style="hair">
        <color indexed="64"/>
      </bottom>
      <diagonal/>
    </border>
    <border>
      <left style="dotted">
        <color indexed="64"/>
      </left>
      <right/>
      <top style="hair">
        <color indexed="64"/>
      </top>
      <bottom style="hair">
        <color indexed="64"/>
      </bottom>
      <diagonal/>
    </border>
    <border>
      <left style="dotted">
        <color indexed="64"/>
      </left>
      <right style="medium">
        <color indexed="64"/>
      </right>
      <top style="hair">
        <color indexed="64"/>
      </top>
      <bottom style="medium">
        <color indexed="64"/>
      </bottom>
      <diagonal/>
    </border>
    <border>
      <left style="medium">
        <color indexed="64"/>
      </left>
      <right style="dashed">
        <color indexed="64"/>
      </right>
      <top style="thin">
        <color indexed="64"/>
      </top>
      <bottom style="hair">
        <color indexed="64"/>
      </bottom>
      <diagonal/>
    </border>
    <border>
      <left style="medium">
        <color indexed="64"/>
      </left>
      <right style="dashed">
        <color indexed="64"/>
      </right>
      <top style="hair">
        <color indexed="64"/>
      </top>
      <bottom style="thin">
        <color indexed="64"/>
      </bottom>
      <diagonal/>
    </border>
    <border>
      <left style="dashed">
        <color indexed="64"/>
      </left>
      <right/>
      <top/>
      <bottom style="medium">
        <color indexed="64"/>
      </bottom>
      <diagonal/>
    </border>
    <border>
      <left/>
      <right style="dotted">
        <color indexed="64"/>
      </right>
      <top style="hair">
        <color indexed="64"/>
      </top>
      <bottom style="hair">
        <color indexed="64"/>
      </bottom>
      <diagonal/>
    </border>
    <border>
      <left/>
      <right style="dotted">
        <color indexed="64"/>
      </right>
      <top/>
      <bottom/>
      <diagonal/>
    </border>
    <border>
      <left/>
      <right style="dotted">
        <color indexed="64"/>
      </right>
      <top style="hair">
        <color indexed="64"/>
      </top>
      <bottom/>
      <diagonal/>
    </border>
    <border>
      <left/>
      <right style="dotted">
        <color indexed="64"/>
      </right>
      <top style="hair">
        <color indexed="64"/>
      </top>
      <bottom style="thin">
        <color indexed="64"/>
      </bottom>
      <diagonal/>
    </border>
    <border>
      <left/>
      <right style="dotted">
        <color indexed="64"/>
      </right>
      <top/>
      <bottom style="hair">
        <color indexed="64"/>
      </bottom>
      <diagonal/>
    </border>
    <border>
      <left/>
      <right style="dotted">
        <color indexed="64"/>
      </right>
      <top/>
      <bottom style="medium">
        <color indexed="64"/>
      </bottom>
      <diagonal/>
    </border>
    <border>
      <left/>
      <right style="dashed">
        <color indexed="64"/>
      </right>
      <top style="thin">
        <color indexed="64"/>
      </top>
      <bottom style="thin">
        <color indexed="64"/>
      </bottom>
      <diagonal/>
    </border>
  </borders>
  <cellStyleXfs count="9">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xf numFmtId="0" fontId="1" fillId="0" borderId="0"/>
    <xf numFmtId="38" fontId="1" fillId="0" borderId="0" applyFont="0" applyFill="0" applyBorder="0" applyAlignment="0" applyProtection="0"/>
    <xf numFmtId="6" fontId="1" fillId="0" borderId="0" applyFont="0" applyFill="0" applyBorder="0" applyAlignment="0" applyProtection="0">
      <alignment vertical="center"/>
    </xf>
    <xf numFmtId="0" fontId="1" fillId="0" borderId="0"/>
    <xf numFmtId="0" fontId="59" fillId="0" borderId="0" applyNumberFormat="0" applyFill="0" applyBorder="0" applyAlignment="0" applyProtection="0">
      <alignment vertical="center"/>
    </xf>
  </cellStyleXfs>
  <cellXfs count="1565">
    <xf numFmtId="0" fontId="0" fillId="0" borderId="0" xfId="0">
      <alignment vertical="center"/>
    </xf>
    <xf numFmtId="38" fontId="3" fillId="0" borderId="1" xfId="2" applyFont="1" applyBorder="1" applyAlignment="1">
      <alignment horizontal="center" vertical="center"/>
    </xf>
    <xf numFmtId="176" fontId="3" fillId="0" borderId="2" xfId="2" applyNumberFormat="1" applyFont="1" applyBorder="1" applyAlignment="1">
      <alignment horizontal="center" vertical="center"/>
    </xf>
    <xf numFmtId="38" fontId="3" fillId="0" borderId="3" xfId="2" applyFont="1" applyBorder="1" applyAlignment="1">
      <alignment horizontal="center" vertical="center"/>
    </xf>
    <xf numFmtId="38" fontId="3" fillId="0" borderId="4" xfId="2" applyFont="1" applyBorder="1" applyAlignment="1">
      <alignment horizontal="center" vertical="center"/>
    </xf>
    <xf numFmtId="176" fontId="3" fillId="0" borderId="5" xfId="2" applyNumberFormat="1" applyFont="1" applyBorder="1" applyAlignment="1">
      <alignment horizontal="right" vertical="center"/>
    </xf>
    <xf numFmtId="38" fontId="3" fillId="0" borderId="6" xfId="2" applyFont="1" applyBorder="1" applyAlignment="1">
      <alignment horizontal="right" vertical="center"/>
    </xf>
    <xf numFmtId="38" fontId="3" fillId="0" borderId="7" xfId="2" applyFont="1" applyBorder="1" applyAlignment="1">
      <alignment horizontal="right" vertical="center"/>
    </xf>
    <xf numFmtId="38" fontId="3" fillId="0" borderId="8" xfId="2" applyFont="1" applyBorder="1" applyAlignment="1">
      <alignment horizontal="right" vertical="center"/>
    </xf>
    <xf numFmtId="38" fontId="3" fillId="0" borderId="9" xfId="2" applyFont="1" applyBorder="1" applyAlignment="1">
      <alignment horizontal="right" vertical="center"/>
    </xf>
    <xf numFmtId="38" fontId="3" fillId="0" borderId="10" xfId="2" applyFont="1" applyBorder="1">
      <alignment vertical="center"/>
    </xf>
    <xf numFmtId="38" fontId="3" fillId="0" borderId="11" xfId="2" applyFont="1" applyBorder="1">
      <alignment vertical="center"/>
    </xf>
    <xf numFmtId="176" fontId="3" fillId="0" borderId="12" xfId="2" applyNumberFormat="1" applyFont="1" applyBorder="1" applyAlignment="1">
      <alignment vertical="center"/>
    </xf>
    <xf numFmtId="176" fontId="3" fillId="0" borderId="13" xfId="2" applyNumberFormat="1" applyFont="1" applyBorder="1" applyAlignment="1">
      <alignment horizontal="right" vertical="top"/>
    </xf>
    <xf numFmtId="176" fontId="3" fillId="0" borderId="14" xfId="2" applyNumberFormat="1" applyFont="1" applyBorder="1" applyAlignment="1">
      <alignment horizontal="right" vertical="top"/>
    </xf>
    <xf numFmtId="176" fontId="3" fillId="0" borderId="15" xfId="2" applyNumberFormat="1" applyFont="1" applyBorder="1" applyAlignment="1">
      <alignment vertical="center"/>
    </xf>
    <xf numFmtId="176" fontId="3" fillId="0" borderId="0" xfId="2" applyNumberFormat="1" applyFont="1" applyBorder="1" applyAlignment="1">
      <alignment vertical="center"/>
    </xf>
    <xf numFmtId="176" fontId="3" fillId="0" borderId="16" xfId="2" applyNumberFormat="1" applyFont="1" applyBorder="1" applyAlignment="1">
      <alignment vertical="center"/>
    </xf>
    <xf numFmtId="38" fontId="3" fillId="0" borderId="17" xfId="2" applyFont="1" applyBorder="1">
      <alignment vertical="center"/>
    </xf>
    <xf numFmtId="38" fontId="3" fillId="0" borderId="18" xfId="2" applyFont="1" applyBorder="1">
      <alignment vertical="center"/>
    </xf>
    <xf numFmtId="38" fontId="3" fillId="0" borderId="19" xfId="2" applyFont="1" applyBorder="1">
      <alignment vertical="center"/>
    </xf>
    <xf numFmtId="38" fontId="3" fillId="0" borderId="20" xfId="2" applyFont="1" applyBorder="1">
      <alignment vertical="center"/>
    </xf>
    <xf numFmtId="176" fontId="3" fillId="0" borderId="19" xfId="2" applyNumberFormat="1" applyFont="1" applyBorder="1" applyAlignment="1">
      <alignment vertical="center"/>
    </xf>
    <xf numFmtId="176" fontId="3" fillId="0" borderId="20" xfId="2" applyNumberFormat="1" applyFont="1" applyBorder="1" applyAlignment="1">
      <alignment vertical="center"/>
    </xf>
    <xf numFmtId="176" fontId="3" fillId="0" borderId="21" xfId="2" applyNumberFormat="1" applyFont="1" applyBorder="1" applyAlignment="1">
      <alignment vertical="center"/>
    </xf>
    <xf numFmtId="38" fontId="3" fillId="0" borderId="22" xfId="2" applyFont="1" applyBorder="1" applyAlignment="1">
      <alignment horizontal="center" vertical="center" wrapText="1"/>
    </xf>
    <xf numFmtId="38" fontId="3" fillId="0" borderId="0" xfId="2" applyFont="1">
      <alignment vertical="center"/>
    </xf>
    <xf numFmtId="176" fontId="3" fillId="0" borderId="0" xfId="2" applyNumberFormat="1" applyFont="1">
      <alignment vertical="center"/>
    </xf>
    <xf numFmtId="38" fontId="4" fillId="0" borderId="0" xfId="2" applyFont="1">
      <alignment vertical="center"/>
    </xf>
    <xf numFmtId="176" fontId="4" fillId="0" borderId="0" xfId="2" applyNumberFormat="1" applyFont="1">
      <alignment vertical="center"/>
    </xf>
    <xf numFmtId="38" fontId="5" fillId="0" borderId="0" xfId="2" applyFont="1">
      <alignment vertical="center"/>
    </xf>
    <xf numFmtId="38" fontId="6" fillId="0" borderId="0" xfId="2" applyFont="1">
      <alignment vertical="center"/>
    </xf>
    <xf numFmtId="38" fontId="4" fillId="0" borderId="0" xfId="2" applyFont="1" applyAlignment="1">
      <alignment horizontal="center" vertical="center"/>
    </xf>
    <xf numFmtId="38" fontId="3" fillId="0" borderId="23" xfId="2" applyFont="1" applyBorder="1" applyAlignment="1">
      <alignment horizontal="center" vertical="center"/>
    </xf>
    <xf numFmtId="38" fontId="4" fillId="0" borderId="0" xfId="2" applyFont="1" applyAlignment="1">
      <alignment horizontal="right" vertical="center"/>
    </xf>
    <xf numFmtId="38" fontId="3" fillId="0" borderId="35" xfId="2" applyFont="1" applyBorder="1">
      <alignment vertical="center"/>
    </xf>
    <xf numFmtId="10" fontId="3" fillId="0" borderId="34" xfId="1" applyNumberFormat="1" applyFont="1" applyBorder="1">
      <alignment vertical="center"/>
    </xf>
    <xf numFmtId="38" fontId="3" fillId="0" borderId="36" xfId="2" applyFont="1" applyBorder="1">
      <alignment vertical="center"/>
    </xf>
    <xf numFmtId="38" fontId="3" fillId="0" borderId="37" xfId="2" applyFont="1" applyBorder="1">
      <alignment vertical="center"/>
    </xf>
    <xf numFmtId="38" fontId="3" fillId="0" borderId="38" xfId="2" applyFont="1" applyBorder="1">
      <alignment vertical="center"/>
    </xf>
    <xf numFmtId="38" fontId="3" fillId="0" borderId="40" xfId="2" applyFont="1" applyBorder="1">
      <alignment vertical="center"/>
    </xf>
    <xf numFmtId="10" fontId="3" fillId="0" borderId="39" xfId="1" applyNumberFormat="1" applyFont="1" applyBorder="1">
      <alignment vertical="center"/>
    </xf>
    <xf numFmtId="38" fontId="3" fillId="0" borderId="41" xfId="2" applyFont="1" applyBorder="1">
      <alignment vertical="center"/>
    </xf>
    <xf numFmtId="38" fontId="3" fillId="0" borderId="42" xfId="2" applyFont="1" applyBorder="1">
      <alignment vertical="center"/>
    </xf>
    <xf numFmtId="38" fontId="3" fillId="0" borderId="48" xfId="2" applyFont="1" applyBorder="1">
      <alignment vertical="center"/>
    </xf>
    <xf numFmtId="10" fontId="3" fillId="0" borderId="47" xfId="1" applyNumberFormat="1" applyFont="1" applyBorder="1">
      <alignment vertical="center"/>
    </xf>
    <xf numFmtId="38" fontId="3" fillId="0" borderId="49" xfId="2" applyFont="1" applyBorder="1">
      <alignment vertical="center"/>
    </xf>
    <xf numFmtId="38" fontId="3" fillId="0" borderId="50" xfId="2" applyFont="1" applyBorder="1">
      <alignment vertical="center"/>
    </xf>
    <xf numFmtId="38" fontId="3" fillId="0" borderId="51" xfId="2" applyFont="1" applyBorder="1">
      <alignment vertical="center"/>
    </xf>
    <xf numFmtId="38" fontId="3" fillId="0" borderId="56" xfId="2" applyFont="1" applyBorder="1">
      <alignment vertical="center"/>
    </xf>
    <xf numFmtId="38" fontId="8" fillId="0" borderId="0" xfId="2" applyFont="1" applyBorder="1" applyAlignment="1">
      <alignment horizontal="center" vertical="center"/>
    </xf>
    <xf numFmtId="10" fontId="3" fillId="2" borderId="30" xfId="1" applyNumberFormat="1" applyFont="1" applyFill="1" applyBorder="1">
      <alignment vertical="center"/>
    </xf>
    <xf numFmtId="38" fontId="3" fillId="2" borderId="32" xfId="2" applyFont="1" applyFill="1" applyBorder="1">
      <alignment vertical="center"/>
    </xf>
    <xf numFmtId="38" fontId="3" fillId="2" borderId="31" xfId="2" applyFont="1" applyFill="1" applyBorder="1">
      <alignment vertical="center"/>
    </xf>
    <xf numFmtId="38" fontId="3" fillId="2" borderId="55" xfId="2" applyFont="1" applyFill="1" applyBorder="1">
      <alignment vertical="center"/>
    </xf>
    <xf numFmtId="38" fontId="3" fillId="2" borderId="33" xfId="2" applyFont="1" applyFill="1" applyBorder="1">
      <alignment vertical="center"/>
    </xf>
    <xf numFmtId="10" fontId="3" fillId="2" borderId="34" xfId="1" applyNumberFormat="1" applyFont="1" applyFill="1" applyBorder="1">
      <alignment vertical="center"/>
    </xf>
    <xf numFmtId="38" fontId="3" fillId="2" borderId="36" xfId="2" applyFont="1" applyFill="1" applyBorder="1">
      <alignment vertical="center"/>
    </xf>
    <xf numFmtId="38" fontId="3" fillId="2" borderId="35" xfId="2" applyFont="1" applyFill="1" applyBorder="1">
      <alignment vertical="center"/>
    </xf>
    <xf numFmtId="38" fontId="3" fillId="2" borderId="37" xfId="2" applyFont="1" applyFill="1" applyBorder="1">
      <alignment vertical="center"/>
    </xf>
    <xf numFmtId="38" fontId="3" fillId="2" borderId="38" xfId="2" applyFont="1" applyFill="1" applyBorder="1">
      <alignment vertical="center"/>
    </xf>
    <xf numFmtId="10" fontId="3" fillId="2" borderId="43" xfId="1" applyNumberFormat="1" applyFont="1" applyFill="1" applyBorder="1">
      <alignment vertical="center"/>
    </xf>
    <xf numFmtId="38" fontId="3" fillId="2" borderId="45" xfId="2" applyFont="1" applyFill="1" applyBorder="1">
      <alignment vertical="center"/>
    </xf>
    <xf numFmtId="38" fontId="3" fillId="2" borderId="44" xfId="2" applyFont="1" applyFill="1" applyBorder="1">
      <alignment vertical="center"/>
    </xf>
    <xf numFmtId="38" fontId="3" fillId="2" borderId="57" xfId="2" applyFont="1" applyFill="1" applyBorder="1">
      <alignment vertical="center"/>
    </xf>
    <xf numFmtId="38" fontId="3" fillId="2" borderId="46" xfId="2" applyFont="1" applyFill="1" applyBorder="1">
      <alignment vertical="center"/>
    </xf>
    <xf numFmtId="10" fontId="3" fillId="2" borderId="10" xfId="1" applyNumberFormat="1" applyFont="1" applyFill="1" applyBorder="1">
      <alignment vertical="center"/>
    </xf>
    <xf numFmtId="38" fontId="3" fillId="2" borderId="24" xfId="2" applyFont="1" applyFill="1" applyBorder="1" applyAlignment="1">
      <alignment horizontal="right" vertical="center"/>
    </xf>
    <xf numFmtId="38" fontId="3" fillId="2" borderId="27" xfId="2" applyFont="1" applyFill="1" applyBorder="1" applyAlignment="1">
      <alignment horizontal="right" vertical="center"/>
    </xf>
    <xf numFmtId="38" fontId="3" fillId="2" borderId="28" xfId="2" applyFont="1" applyFill="1" applyBorder="1" applyAlignment="1">
      <alignment horizontal="right" vertical="center"/>
    </xf>
    <xf numFmtId="38" fontId="3" fillId="2" borderId="29" xfId="2" applyFont="1" applyFill="1" applyBorder="1" applyAlignment="1">
      <alignment horizontal="right" vertical="center"/>
    </xf>
    <xf numFmtId="176" fontId="3" fillId="2" borderId="0" xfId="2" applyNumberFormat="1" applyFont="1" applyFill="1" applyBorder="1" applyAlignment="1">
      <alignment horizontal="right" vertical="top"/>
    </xf>
    <xf numFmtId="176" fontId="3" fillId="2" borderId="16" xfId="2" applyNumberFormat="1" applyFont="1" applyFill="1" applyBorder="1" applyAlignment="1">
      <alignment horizontal="right" vertical="top"/>
    </xf>
    <xf numFmtId="38" fontId="3" fillId="0" borderId="30" xfId="2" applyFont="1" applyFill="1" applyBorder="1">
      <alignment vertical="center"/>
    </xf>
    <xf numFmtId="38" fontId="3" fillId="0" borderId="31" xfId="2" applyFont="1" applyFill="1" applyBorder="1">
      <alignment vertical="center"/>
    </xf>
    <xf numFmtId="38" fontId="3" fillId="0" borderId="32" xfId="2" applyFont="1" applyFill="1" applyBorder="1">
      <alignment vertical="center"/>
    </xf>
    <xf numFmtId="38" fontId="3" fillId="0" borderId="34" xfId="2" applyFont="1" applyFill="1" applyBorder="1">
      <alignment vertical="center"/>
    </xf>
    <xf numFmtId="38" fontId="3" fillId="0" borderId="35" xfId="2" applyFont="1" applyFill="1" applyBorder="1">
      <alignment vertical="center"/>
    </xf>
    <xf numFmtId="38" fontId="3" fillId="0" borderId="36" xfId="2" applyFont="1" applyFill="1" applyBorder="1">
      <alignment vertical="center"/>
    </xf>
    <xf numFmtId="38" fontId="3" fillId="0" borderId="39" xfId="2" applyFont="1" applyFill="1" applyBorder="1">
      <alignment vertical="center"/>
    </xf>
    <xf numFmtId="38" fontId="3" fillId="0" borderId="40" xfId="2" applyFont="1" applyFill="1" applyBorder="1">
      <alignment vertical="center"/>
    </xf>
    <xf numFmtId="38" fontId="3" fillId="0" borderId="41" xfId="2" applyFont="1" applyFill="1" applyBorder="1">
      <alignment vertical="center"/>
    </xf>
    <xf numFmtId="38" fontId="3" fillId="0" borderId="43" xfId="2" applyFont="1" applyFill="1" applyBorder="1">
      <alignment vertical="center"/>
    </xf>
    <xf numFmtId="38" fontId="3" fillId="0" borderId="44" xfId="2" applyFont="1" applyFill="1" applyBorder="1">
      <alignment vertical="center"/>
    </xf>
    <xf numFmtId="38" fontId="3" fillId="0" borderId="45" xfId="2" applyFont="1" applyFill="1" applyBorder="1">
      <alignment vertical="center"/>
    </xf>
    <xf numFmtId="38" fontId="3" fillId="0" borderId="47" xfId="2" applyFont="1" applyFill="1" applyBorder="1">
      <alignment vertical="center"/>
    </xf>
    <xf numFmtId="38" fontId="3" fillId="0" borderId="48" xfId="2" applyFont="1" applyFill="1" applyBorder="1">
      <alignment vertical="center"/>
    </xf>
    <xf numFmtId="38" fontId="3" fillId="0" borderId="49" xfId="2" applyFont="1" applyFill="1" applyBorder="1">
      <alignment vertical="center"/>
    </xf>
    <xf numFmtId="38" fontId="3" fillId="0" borderId="11" xfId="2" applyFont="1" applyFill="1" applyBorder="1">
      <alignment vertical="center"/>
    </xf>
    <xf numFmtId="38" fontId="3" fillId="0" borderId="52" xfId="2" applyFont="1" applyFill="1" applyBorder="1">
      <alignment vertical="center"/>
    </xf>
    <xf numFmtId="38" fontId="3" fillId="0" borderId="53" xfId="2" applyFont="1" applyFill="1" applyBorder="1">
      <alignment vertical="center"/>
    </xf>
    <xf numFmtId="38" fontId="3" fillId="0" borderId="54" xfId="2" applyFont="1" applyFill="1" applyBorder="1">
      <alignment vertical="center"/>
    </xf>
    <xf numFmtId="38" fontId="3" fillId="2" borderId="24" xfId="2" applyFont="1" applyFill="1" applyBorder="1">
      <alignment vertical="center"/>
    </xf>
    <xf numFmtId="38" fontId="3" fillId="2" borderId="25" xfId="2" applyFont="1" applyFill="1" applyBorder="1">
      <alignment vertical="center"/>
    </xf>
    <xf numFmtId="38" fontId="3" fillId="2" borderId="26" xfId="2" applyFont="1" applyFill="1" applyBorder="1">
      <alignment vertical="center"/>
    </xf>
    <xf numFmtId="0" fontId="9" fillId="0" borderId="0" xfId="0" applyFont="1">
      <alignment vertical="center"/>
    </xf>
    <xf numFmtId="0" fontId="9" fillId="0" borderId="0" xfId="0" applyFont="1" applyAlignment="1">
      <alignment horizontal="right"/>
    </xf>
    <xf numFmtId="0" fontId="9" fillId="0" borderId="72" xfId="0" applyFont="1" applyBorder="1" applyAlignment="1">
      <alignment horizontal="center" vertical="center"/>
    </xf>
    <xf numFmtId="0" fontId="10" fillId="0" borderId="0" xfId="0" applyFont="1" applyAlignment="1">
      <alignment horizontal="center" vertical="center"/>
    </xf>
    <xf numFmtId="0" fontId="9" fillId="0" borderId="74" xfId="0" applyFont="1" applyBorder="1" applyAlignment="1">
      <alignment horizontal="center" vertical="center"/>
    </xf>
    <xf numFmtId="0" fontId="9" fillId="0" borderId="68" xfId="0" applyFont="1" applyBorder="1" applyAlignment="1">
      <alignment horizontal="center" vertical="center"/>
    </xf>
    <xf numFmtId="0" fontId="14" fillId="0" borderId="0" xfId="0" applyFont="1" applyAlignment="1">
      <alignment horizontal="center" vertical="center"/>
    </xf>
    <xf numFmtId="0" fontId="0" fillId="0" borderId="0" xfId="0" applyAlignment="1">
      <alignment horizontal="center" vertical="center"/>
    </xf>
    <xf numFmtId="0" fontId="16" fillId="0" borderId="0" xfId="0" applyFont="1" applyAlignment="1">
      <alignment horizontal="center" vertical="center"/>
    </xf>
    <xf numFmtId="0" fontId="10" fillId="0" borderId="0" xfId="0" applyFont="1" applyAlignment="1">
      <alignment horizontal="left" vertical="center"/>
    </xf>
    <xf numFmtId="0" fontId="17" fillId="0" borderId="0" xfId="0" applyFont="1" applyAlignment="1">
      <alignment horizontal="center"/>
    </xf>
    <xf numFmtId="0" fontId="15" fillId="0" borderId="0" xfId="0" applyFont="1" applyAlignment="1">
      <alignment horizontal="center" vertical="center"/>
    </xf>
    <xf numFmtId="0" fontId="9" fillId="0" borderId="107" xfId="0" applyFont="1" applyBorder="1" applyAlignment="1">
      <alignment horizontal="center" vertical="center"/>
    </xf>
    <xf numFmtId="0" fontId="9" fillId="0" borderId="72" xfId="0" applyFont="1" applyBorder="1" applyAlignment="1">
      <alignment horizontal="right" vertical="center"/>
    </xf>
    <xf numFmtId="0" fontId="11" fillId="0" borderId="20" xfId="0" applyFont="1" applyBorder="1" applyAlignment="1">
      <alignment horizontal="center" vertical="center"/>
    </xf>
    <xf numFmtId="0" fontId="18" fillId="0" borderId="0" xfId="0" applyFont="1" applyAlignment="1">
      <alignment horizontal="center" vertical="center"/>
    </xf>
    <xf numFmtId="0" fontId="18" fillId="0" borderId="0" xfId="0" applyFont="1" applyAlignment="1">
      <alignment horizontal="center"/>
    </xf>
    <xf numFmtId="9" fontId="19" fillId="3" borderId="72" xfId="1" applyFont="1" applyFill="1" applyBorder="1" applyAlignment="1">
      <alignment vertical="center"/>
    </xf>
    <xf numFmtId="9" fontId="9" fillId="2" borderId="74" xfId="0" applyNumberFormat="1" applyFont="1" applyFill="1" applyBorder="1">
      <alignment vertical="center"/>
    </xf>
    <xf numFmtId="0" fontId="9" fillId="0" borderId="87" xfId="0" applyFont="1" applyBorder="1" applyAlignment="1" applyProtection="1">
      <alignment horizontal="center" vertical="center"/>
      <protection locked="0"/>
    </xf>
    <xf numFmtId="0" fontId="9" fillId="0" borderId="110" xfId="0" applyFont="1" applyBorder="1" applyAlignment="1">
      <alignment horizontal="center" vertical="center" shrinkToFit="1"/>
    </xf>
    <xf numFmtId="0" fontId="9" fillId="3" borderId="110" xfId="0" applyFont="1" applyFill="1" applyBorder="1" applyAlignment="1">
      <alignment horizontal="center" vertical="center" shrinkToFit="1"/>
    </xf>
    <xf numFmtId="38" fontId="12" fillId="2" borderId="23" xfId="2" applyFont="1" applyFill="1" applyBorder="1" applyAlignment="1">
      <alignment horizontal="right" vertical="center"/>
    </xf>
    <xf numFmtId="38" fontId="12" fillId="2" borderId="112" xfId="2" applyFont="1" applyFill="1" applyBorder="1" applyAlignment="1">
      <alignment horizontal="right" vertical="center"/>
    </xf>
    <xf numFmtId="38" fontId="12" fillId="2" borderId="2" xfId="2" applyFont="1" applyFill="1" applyBorder="1" applyAlignment="1">
      <alignment horizontal="right" vertical="center"/>
    </xf>
    <xf numFmtId="38" fontId="12" fillId="2" borderId="64" xfId="2" applyFont="1" applyFill="1" applyBorder="1" applyAlignment="1">
      <alignment horizontal="right" vertical="center"/>
    </xf>
    <xf numFmtId="38" fontId="12" fillId="2" borderId="76" xfId="2" applyFont="1" applyFill="1" applyBorder="1" applyAlignment="1">
      <alignment horizontal="right" vertical="center"/>
    </xf>
    <xf numFmtId="0" fontId="18" fillId="0" borderId="111" xfId="0" applyFont="1" applyBorder="1" applyAlignment="1">
      <alignment horizontal="center" vertical="center"/>
    </xf>
    <xf numFmtId="0" fontId="9" fillId="0" borderId="15" xfId="0" applyFont="1" applyBorder="1" applyAlignment="1" applyProtection="1">
      <alignment horizontal="left" vertical="center"/>
      <protection locked="0"/>
    </xf>
    <xf numFmtId="38" fontId="12" fillId="2" borderId="113" xfId="2" applyFont="1" applyFill="1" applyBorder="1" applyAlignment="1">
      <alignment horizontal="right" vertical="center"/>
    </xf>
    <xf numFmtId="38" fontId="12" fillId="2" borderId="114" xfId="2" applyFont="1" applyFill="1" applyBorder="1" applyAlignment="1">
      <alignment horizontal="right" vertical="center"/>
    </xf>
    <xf numFmtId="38" fontId="12" fillId="2" borderId="78" xfId="2" applyFont="1" applyFill="1" applyBorder="1" applyAlignment="1">
      <alignment horizontal="right" vertical="center"/>
    </xf>
    <xf numFmtId="38" fontId="12" fillId="2" borderId="15" xfId="2" applyFont="1" applyFill="1" applyBorder="1" applyAlignment="1">
      <alignment horizontal="right" vertical="center"/>
    </xf>
    <xf numFmtId="38" fontId="12" fillId="2" borderId="62" xfId="2" applyFont="1" applyFill="1" applyBorder="1" applyAlignment="1">
      <alignment horizontal="right" vertical="center"/>
    </xf>
    <xf numFmtId="38" fontId="12" fillId="2" borderId="79" xfId="2" applyFont="1" applyFill="1" applyBorder="1" applyAlignment="1">
      <alignment horizontal="right" vertical="center"/>
    </xf>
    <xf numFmtId="38" fontId="12" fillId="3" borderId="62" xfId="2" applyFont="1" applyFill="1" applyBorder="1" applyAlignment="1">
      <alignment horizontal="right" vertical="center"/>
    </xf>
    <xf numFmtId="38" fontId="22" fillId="0" borderId="111" xfId="2" applyFont="1" applyFill="1" applyBorder="1" applyAlignment="1">
      <alignment horizontal="center" vertical="center"/>
    </xf>
    <xf numFmtId="38" fontId="12" fillId="0" borderId="62" xfId="2" applyFont="1" applyFill="1" applyBorder="1" applyAlignment="1" applyProtection="1">
      <alignment horizontal="right" vertical="center"/>
      <protection locked="0"/>
    </xf>
    <xf numFmtId="38" fontId="12" fillId="0" borderId="80" xfId="2" applyFont="1" applyFill="1" applyBorder="1" applyAlignment="1" applyProtection="1">
      <alignment horizontal="right" vertical="center"/>
      <protection locked="0"/>
    </xf>
    <xf numFmtId="0" fontId="9" fillId="2" borderId="34" xfId="0" applyFont="1" applyFill="1" applyBorder="1">
      <alignment vertical="center"/>
    </xf>
    <xf numFmtId="0" fontId="9" fillId="2" borderId="35" xfId="0" applyFont="1" applyFill="1" applyBorder="1">
      <alignment vertical="center"/>
    </xf>
    <xf numFmtId="0" fontId="9" fillId="2" borderId="35" xfId="0" applyFont="1" applyFill="1" applyBorder="1" applyAlignment="1">
      <alignment horizontal="center" vertical="center"/>
    </xf>
    <xf numFmtId="38" fontId="12" fillId="2" borderId="36" xfId="2" applyFont="1" applyFill="1" applyBorder="1" applyAlignment="1">
      <alignment horizontal="right" vertical="center"/>
    </xf>
    <xf numFmtId="38" fontId="12" fillId="2" borderId="83" xfId="2" applyFont="1" applyFill="1" applyBorder="1" applyAlignment="1">
      <alignment horizontal="right" vertical="center"/>
    </xf>
    <xf numFmtId="38" fontId="12" fillId="2" borderId="81" xfId="2" applyFont="1" applyFill="1" applyBorder="1" applyAlignment="1">
      <alignment horizontal="right" vertical="center"/>
    </xf>
    <xf numFmtId="38" fontId="12" fillId="2" borderId="82" xfId="2" applyFont="1" applyFill="1" applyBorder="1" applyAlignment="1">
      <alignment horizontal="right" vertical="center"/>
    </xf>
    <xf numFmtId="38" fontId="12" fillId="2" borderId="85" xfId="2" applyFont="1" applyFill="1" applyBorder="1" applyAlignment="1">
      <alignment horizontal="right" vertical="center"/>
    </xf>
    <xf numFmtId="0" fontId="9" fillId="0" borderId="47" xfId="0" applyFont="1" applyBorder="1">
      <alignment vertical="center"/>
    </xf>
    <xf numFmtId="0" fontId="9" fillId="0" borderId="48" xfId="0" applyFont="1" applyBorder="1">
      <alignment vertical="center"/>
    </xf>
    <xf numFmtId="0" fontId="9" fillId="0" borderId="48" xfId="0" applyFont="1" applyBorder="1" applyAlignment="1">
      <alignment horizontal="center" vertical="center"/>
    </xf>
    <xf numFmtId="38" fontId="12" fillId="2" borderId="49" xfId="2" applyFont="1" applyFill="1" applyBorder="1" applyAlignment="1">
      <alignment horizontal="right" vertical="center"/>
    </xf>
    <xf numFmtId="38" fontId="12" fillId="2" borderId="115" xfId="2" applyFont="1" applyFill="1" applyBorder="1" applyAlignment="1">
      <alignment horizontal="right" vertical="center"/>
    </xf>
    <xf numFmtId="38" fontId="12" fillId="2" borderId="95" xfId="2" applyFont="1" applyFill="1" applyBorder="1" applyAlignment="1">
      <alignment horizontal="right" vertical="center"/>
    </xf>
    <xf numFmtId="38" fontId="12" fillId="2" borderId="47" xfId="2" applyFont="1" applyFill="1" applyBorder="1" applyAlignment="1">
      <alignment horizontal="right" vertical="center"/>
    </xf>
    <xf numFmtId="38" fontId="12" fillId="2" borderId="97" xfId="2" applyFont="1" applyFill="1" applyBorder="1" applyAlignment="1">
      <alignment horizontal="right" vertical="center"/>
    </xf>
    <xf numFmtId="38" fontId="12" fillId="2" borderId="96" xfId="2" applyFont="1" applyFill="1" applyBorder="1" applyAlignment="1">
      <alignment horizontal="right" vertical="center"/>
    </xf>
    <xf numFmtId="38" fontId="12" fillId="0" borderId="97" xfId="2" applyFont="1" applyFill="1" applyBorder="1" applyAlignment="1">
      <alignment horizontal="right" vertical="center"/>
    </xf>
    <xf numFmtId="38" fontId="12" fillId="2" borderId="26" xfId="2" applyFont="1" applyFill="1" applyBorder="1" applyAlignment="1">
      <alignment horizontal="right" vertical="center"/>
    </xf>
    <xf numFmtId="38" fontId="12" fillId="2" borderId="116" xfId="2" applyFont="1" applyFill="1" applyBorder="1" applyAlignment="1">
      <alignment horizontal="right" vertical="center"/>
    </xf>
    <xf numFmtId="38" fontId="12" fillId="2" borderId="118" xfId="2" applyFont="1" applyFill="1" applyBorder="1" applyAlignment="1">
      <alignment horizontal="right" vertical="center"/>
    </xf>
    <xf numFmtId="38" fontId="12" fillId="2" borderId="103" xfId="2" applyFont="1" applyFill="1" applyBorder="1" applyAlignment="1">
      <alignment horizontal="right" vertical="center"/>
    </xf>
    <xf numFmtId="38" fontId="12" fillId="2" borderId="63" xfId="2" applyFont="1" applyFill="1" applyBorder="1" applyAlignment="1">
      <alignment horizontal="right" vertical="center"/>
    </xf>
    <xf numFmtId="38" fontId="21" fillId="2" borderId="114" xfId="2" applyFont="1" applyFill="1" applyBorder="1" applyAlignment="1">
      <alignment horizontal="right" vertical="center"/>
    </xf>
    <xf numFmtId="38" fontId="21" fillId="2" borderId="79" xfId="2" applyFont="1" applyFill="1" applyBorder="1" applyAlignment="1">
      <alignment horizontal="right" vertical="center"/>
    </xf>
    <xf numFmtId="38" fontId="12" fillId="0" borderId="97" xfId="2" applyFont="1" applyFill="1" applyBorder="1" applyAlignment="1" applyProtection="1">
      <alignment horizontal="right" vertical="center"/>
      <protection locked="0"/>
    </xf>
    <xf numFmtId="38" fontId="12" fillId="2" borderId="45" xfId="2" applyFont="1" applyFill="1" applyBorder="1" applyAlignment="1">
      <alignment horizontal="right" vertical="center"/>
    </xf>
    <xf numFmtId="38" fontId="12" fillId="2" borderId="119" xfId="2" applyFont="1" applyFill="1" applyBorder="1" applyAlignment="1">
      <alignment horizontal="right" vertical="center"/>
    </xf>
    <xf numFmtId="38" fontId="12" fillId="2" borderId="89" xfId="2" applyFont="1" applyFill="1" applyBorder="1" applyAlignment="1">
      <alignment horizontal="right" vertical="center"/>
    </xf>
    <xf numFmtId="38" fontId="12" fillId="2" borderId="90" xfId="2" applyFont="1" applyFill="1" applyBorder="1" applyAlignment="1">
      <alignment horizontal="right" vertical="center"/>
    </xf>
    <xf numFmtId="38" fontId="12" fillId="2" borderId="93" xfId="2" applyFont="1" applyFill="1" applyBorder="1" applyAlignment="1">
      <alignment horizontal="right" vertical="center"/>
    </xf>
    <xf numFmtId="38" fontId="12" fillId="2" borderId="98" xfId="2" applyFont="1" applyFill="1" applyBorder="1" applyAlignment="1">
      <alignment horizontal="right" vertical="center"/>
    </xf>
    <xf numFmtId="38" fontId="12" fillId="2" borderId="99" xfId="2" applyFont="1" applyFill="1" applyBorder="1" applyAlignment="1">
      <alignment horizontal="right" vertical="center"/>
    </xf>
    <xf numFmtId="38" fontId="12" fillId="2" borderId="100" xfId="2" applyFont="1" applyFill="1" applyBorder="1" applyAlignment="1">
      <alignment horizontal="right" vertical="center"/>
    </xf>
    <xf numFmtId="38" fontId="12" fillId="2" borderId="101" xfId="2" applyFont="1" applyFill="1" applyBorder="1" applyAlignment="1">
      <alignment horizontal="right" vertical="center"/>
    </xf>
    <xf numFmtId="38" fontId="22" fillId="0" borderId="120" xfId="2" applyFont="1" applyFill="1" applyBorder="1" applyAlignment="1">
      <alignment horizontal="center" vertical="center"/>
    </xf>
    <xf numFmtId="0" fontId="18" fillId="0" borderId="121" xfId="0" applyFont="1" applyBorder="1">
      <alignment vertical="center"/>
    </xf>
    <xf numFmtId="0" fontId="18" fillId="0" borderId="13" xfId="0" applyFont="1" applyBorder="1">
      <alignment vertical="center"/>
    </xf>
    <xf numFmtId="0" fontId="18" fillId="0" borderId="13" xfId="0" applyFont="1" applyBorder="1" applyAlignment="1">
      <alignment horizontal="center" vertical="center"/>
    </xf>
    <xf numFmtId="0" fontId="18" fillId="0" borderId="122" xfId="0" applyFont="1" applyBorder="1" applyAlignment="1">
      <alignment horizontal="center" vertical="center"/>
    </xf>
    <xf numFmtId="0" fontId="18" fillId="0" borderId="0" xfId="0" applyFont="1">
      <alignment vertical="center"/>
    </xf>
    <xf numFmtId="0" fontId="18" fillId="0" borderId="98" xfId="0" applyFont="1" applyBorder="1">
      <alignment vertical="center"/>
    </xf>
    <xf numFmtId="0" fontId="18" fillId="0" borderId="123" xfId="0" applyFont="1" applyBorder="1">
      <alignment vertical="center"/>
    </xf>
    <xf numFmtId="0" fontId="23" fillId="0" borderId="123" xfId="0" applyFont="1" applyBorder="1">
      <alignment vertical="center"/>
    </xf>
    <xf numFmtId="0" fontId="18" fillId="0" borderId="123" xfId="0" applyFont="1" applyBorder="1" applyAlignment="1">
      <alignment horizontal="center" vertical="center"/>
    </xf>
    <xf numFmtId="0" fontId="18" fillId="0" borderId="124" xfId="0" applyFont="1" applyBorder="1" applyAlignment="1">
      <alignment horizontal="center" vertical="center"/>
    </xf>
    <xf numFmtId="0" fontId="24" fillId="0" borderId="0" xfId="0" applyFont="1">
      <alignment vertical="center"/>
    </xf>
    <xf numFmtId="0" fontId="23" fillId="0" borderId="0" xfId="0" applyFont="1">
      <alignment vertical="center"/>
    </xf>
    <xf numFmtId="0" fontId="28" fillId="0" borderId="0" xfId="0" applyFont="1">
      <alignment vertical="center"/>
    </xf>
    <xf numFmtId="0" fontId="14" fillId="0" borderId="0" xfId="0" applyFont="1">
      <alignment vertical="center"/>
    </xf>
    <xf numFmtId="0" fontId="0" fillId="0" borderId="20" xfId="0" applyBorder="1">
      <alignment vertical="center"/>
    </xf>
    <xf numFmtId="0" fontId="0" fillId="0" borderId="21" xfId="0" applyBorder="1">
      <alignment vertical="center"/>
    </xf>
    <xf numFmtId="0" fontId="0" fillId="0" borderId="126" xfId="0" applyBorder="1" applyAlignment="1">
      <alignment horizontal="center" vertical="center"/>
    </xf>
    <xf numFmtId="0" fontId="29" fillId="0" borderId="80" xfId="0" applyFont="1" applyBorder="1" applyAlignment="1">
      <alignment vertical="center" shrinkToFit="1"/>
    </xf>
    <xf numFmtId="177" fontId="29" fillId="0" borderId="127" xfId="0" applyNumberFormat="1" applyFont="1" applyBorder="1">
      <alignment vertical="center"/>
    </xf>
    <xf numFmtId="177" fontId="0" fillId="0" borderId="106" xfId="0" applyNumberFormat="1" applyBorder="1">
      <alignment vertical="center"/>
    </xf>
    <xf numFmtId="177" fontId="0" fillId="0" borderId="80" xfId="0" applyNumberFormat="1" applyBorder="1">
      <alignment vertical="center"/>
    </xf>
    <xf numFmtId="0" fontId="29" fillId="0" borderId="86" xfId="0" applyFont="1" applyBorder="1" applyAlignment="1">
      <alignment vertical="center" shrinkToFit="1"/>
    </xf>
    <xf numFmtId="177" fontId="29" fillId="0" borderId="128" xfId="0" applyNumberFormat="1" applyFont="1" applyBorder="1">
      <alignment vertical="center"/>
    </xf>
    <xf numFmtId="177" fontId="0" fillId="0" borderId="42" xfId="0" applyNumberFormat="1" applyBorder="1">
      <alignment vertical="center"/>
    </xf>
    <xf numFmtId="177" fontId="0" fillId="0" borderId="86" xfId="0" applyNumberFormat="1" applyBorder="1">
      <alignment vertical="center"/>
    </xf>
    <xf numFmtId="0" fontId="29" fillId="0" borderId="93" xfId="0" applyFont="1" applyBorder="1" applyAlignment="1">
      <alignment vertical="center" shrinkToFit="1"/>
    </xf>
    <xf numFmtId="177" fontId="29" fillId="0" borderId="129" xfId="0" applyNumberFormat="1" applyFont="1" applyBorder="1">
      <alignment vertical="center"/>
    </xf>
    <xf numFmtId="177" fontId="0" fillId="0" borderId="46" xfId="0" applyNumberFormat="1" applyBorder="1">
      <alignment vertical="center"/>
    </xf>
    <xf numFmtId="177" fontId="0" fillId="0" borderId="93" xfId="0" applyNumberFormat="1" applyBorder="1">
      <alignment vertical="center"/>
    </xf>
    <xf numFmtId="0" fontId="29" fillId="0" borderId="62" xfId="0" applyFont="1" applyBorder="1" applyAlignment="1">
      <alignment vertical="center" shrinkToFit="1"/>
    </xf>
    <xf numFmtId="177" fontId="29" fillId="0" borderId="130" xfId="0" applyNumberFormat="1" applyFont="1" applyBorder="1">
      <alignment vertical="center"/>
    </xf>
    <xf numFmtId="177" fontId="0" fillId="0" borderId="16" xfId="0" applyNumberFormat="1" applyBorder="1">
      <alignment vertical="center"/>
    </xf>
    <xf numFmtId="177" fontId="0" fillId="0" borderId="62" xfId="0" applyNumberFormat="1" applyBorder="1">
      <alignment vertical="center"/>
    </xf>
    <xf numFmtId="0" fontId="29" fillId="0" borderId="131" xfId="0" applyFont="1" applyBorder="1" applyAlignment="1">
      <alignment vertical="center" shrinkToFit="1"/>
    </xf>
    <xf numFmtId="177" fontId="29" fillId="0" borderId="132" xfId="0" applyNumberFormat="1" applyFont="1" applyBorder="1">
      <alignment vertical="center"/>
    </xf>
    <xf numFmtId="177" fontId="0" fillId="0" borderId="133" xfId="0" applyNumberFormat="1" applyBorder="1">
      <alignment vertical="center"/>
    </xf>
    <xf numFmtId="177" fontId="0" fillId="0" borderId="131" xfId="0" applyNumberFormat="1" applyBorder="1">
      <alignment vertical="center"/>
    </xf>
    <xf numFmtId="177" fontId="29" fillId="0" borderId="136" xfId="0" applyNumberFormat="1" applyFont="1" applyBorder="1">
      <alignment vertical="center"/>
    </xf>
    <xf numFmtId="38" fontId="21" fillId="2" borderId="0" xfId="2" applyFont="1" applyFill="1" applyBorder="1" applyAlignment="1">
      <alignment horizontal="right" vertical="center"/>
    </xf>
    <xf numFmtId="0" fontId="9" fillId="0" borderId="137" xfId="0" applyFont="1" applyBorder="1" applyAlignment="1">
      <alignment horizontal="center" vertical="center" shrinkToFit="1"/>
    </xf>
    <xf numFmtId="38" fontId="12" fillId="2" borderId="59" xfId="2" applyFont="1" applyFill="1" applyBorder="1" applyAlignment="1">
      <alignment horizontal="right" vertical="center"/>
    </xf>
    <xf numFmtId="38" fontId="21" fillId="2" borderId="125" xfId="2" applyFont="1" applyFill="1" applyBorder="1" applyAlignment="1">
      <alignment horizontal="right" vertical="center"/>
    </xf>
    <xf numFmtId="38" fontId="12" fillId="2" borderId="138" xfId="2" applyFont="1" applyFill="1" applyBorder="1" applyAlignment="1">
      <alignment horizontal="right" vertical="center"/>
    </xf>
    <xf numFmtId="38" fontId="12" fillId="2" borderId="94" xfId="2" applyFont="1" applyFill="1" applyBorder="1" applyAlignment="1">
      <alignment horizontal="right" vertical="center"/>
    </xf>
    <xf numFmtId="38" fontId="12" fillId="2" borderId="139" xfId="2" applyFont="1" applyFill="1" applyBorder="1" applyAlignment="1">
      <alignment horizontal="right" vertical="center"/>
    </xf>
    <xf numFmtId="38" fontId="12" fillId="2" borderId="88" xfId="2" applyFont="1" applyFill="1" applyBorder="1" applyAlignment="1">
      <alignment horizontal="right" vertical="center"/>
    </xf>
    <xf numFmtId="38" fontId="12" fillId="2" borderId="124" xfId="2" applyFont="1" applyFill="1" applyBorder="1" applyAlignment="1">
      <alignment horizontal="right" vertical="center"/>
    </xf>
    <xf numFmtId="0" fontId="9" fillId="0" borderId="140" xfId="0" applyFont="1" applyBorder="1" applyAlignment="1">
      <alignment horizontal="center" vertical="center" shrinkToFit="1"/>
    </xf>
    <xf numFmtId="38" fontId="12" fillId="2" borderId="141" xfId="2" applyFont="1" applyFill="1" applyBorder="1" applyAlignment="1">
      <alignment horizontal="right" vertical="center"/>
    </xf>
    <xf numFmtId="38" fontId="21" fillId="2" borderId="142" xfId="2" applyFont="1" applyFill="1" applyBorder="1" applyAlignment="1">
      <alignment horizontal="right" vertical="center"/>
    </xf>
    <xf numFmtId="38" fontId="12" fillId="2" borderId="143" xfId="2" applyFont="1" applyFill="1" applyBorder="1" applyAlignment="1">
      <alignment horizontal="right" vertical="center"/>
    </xf>
    <xf numFmtId="38" fontId="12" fillId="2" borderId="144" xfId="2" applyFont="1" applyFill="1" applyBorder="1" applyAlignment="1">
      <alignment horizontal="right" vertical="center"/>
    </xf>
    <xf numFmtId="38" fontId="12" fillId="2" borderId="145" xfId="2" applyFont="1" applyFill="1" applyBorder="1" applyAlignment="1">
      <alignment horizontal="right" vertical="center"/>
    </xf>
    <xf numFmtId="38" fontId="12" fillId="2" borderId="146" xfId="2" applyFont="1" applyFill="1" applyBorder="1" applyAlignment="1">
      <alignment horizontal="right" vertical="center"/>
    </xf>
    <xf numFmtId="38" fontId="12" fillId="2" borderId="147" xfId="2" applyFont="1" applyFill="1" applyBorder="1" applyAlignment="1">
      <alignment horizontal="right" vertical="center"/>
    </xf>
    <xf numFmtId="38" fontId="12" fillId="2" borderId="148" xfId="2" applyFont="1" applyFill="1" applyBorder="1" applyAlignment="1">
      <alignment horizontal="right" vertical="center"/>
    </xf>
    <xf numFmtId="0" fontId="9" fillId="3" borderId="72" xfId="0" applyFont="1" applyFill="1" applyBorder="1" applyAlignment="1">
      <alignment horizontal="center" vertical="center" shrinkToFit="1"/>
    </xf>
    <xf numFmtId="38" fontId="12" fillId="2" borderId="1" xfId="2" applyFont="1" applyFill="1" applyBorder="1" applyAlignment="1">
      <alignment horizontal="right" vertical="center"/>
    </xf>
    <xf numFmtId="38" fontId="21" fillId="2" borderId="16" xfId="2" applyFont="1" applyFill="1" applyBorder="1" applyAlignment="1">
      <alignment horizontal="right" vertical="center"/>
    </xf>
    <xf numFmtId="38" fontId="12" fillId="2" borderId="38" xfId="2" applyFont="1" applyFill="1" applyBorder="1" applyAlignment="1">
      <alignment horizontal="right" vertical="center"/>
    </xf>
    <xf numFmtId="38" fontId="21" fillId="2" borderId="51" xfId="2" applyFont="1" applyFill="1" applyBorder="1" applyAlignment="1">
      <alignment horizontal="right" vertical="center"/>
    </xf>
    <xf numFmtId="38" fontId="12" fillId="2" borderId="21" xfId="2" applyFont="1" applyFill="1" applyBorder="1" applyAlignment="1">
      <alignment horizontal="right" vertical="center"/>
    </xf>
    <xf numFmtId="38" fontId="12" fillId="2" borderId="46" xfId="2" applyFont="1" applyFill="1" applyBorder="1" applyAlignment="1">
      <alignment horizontal="right" vertical="center"/>
    </xf>
    <xf numFmtId="38" fontId="12" fillId="2" borderId="51" xfId="2" applyFont="1" applyFill="1" applyBorder="1" applyAlignment="1">
      <alignment horizontal="right" vertical="center"/>
    </xf>
    <xf numFmtId="38" fontId="12" fillId="2" borderId="149" xfId="2" applyFont="1" applyFill="1" applyBorder="1" applyAlignment="1">
      <alignment horizontal="right" vertical="center"/>
    </xf>
    <xf numFmtId="0" fontId="9" fillId="3" borderId="140" xfId="0" applyFont="1" applyFill="1" applyBorder="1" applyAlignment="1">
      <alignment horizontal="center" vertical="center" shrinkToFit="1"/>
    </xf>
    <xf numFmtId="38" fontId="21" fillId="2" borderId="144" xfId="2" applyFont="1" applyFill="1" applyBorder="1" applyAlignment="1">
      <alignment horizontal="right" vertical="center"/>
    </xf>
    <xf numFmtId="38" fontId="12" fillId="2" borderId="150" xfId="2" applyFont="1" applyFill="1" applyBorder="1" applyAlignment="1">
      <alignment horizontal="right" vertical="center"/>
    </xf>
    <xf numFmtId="0" fontId="9" fillId="2" borderId="74" xfId="0" applyFont="1" applyFill="1" applyBorder="1" applyAlignment="1">
      <alignment horizontal="center" vertical="center"/>
    </xf>
    <xf numFmtId="0" fontId="9" fillId="3" borderId="74" xfId="0" applyFont="1" applyFill="1" applyBorder="1" applyAlignment="1">
      <alignment horizontal="center" vertical="center" shrinkToFit="1"/>
    </xf>
    <xf numFmtId="38" fontId="21" fillId="2" borderId="152" xfId="2" applyFont="1" applyFill="1" applyBorder="1" applyAlignment="1">
      <alignment horizontal="right" vertical="center"/>
    </xf>
    <xf numFmtId="38" fontId="21" fillId="2" borderId="84" xfId="2" applyFont="1" applyFill="1" applyBorder="1" applyAlignment="1">
      <alignment horizontal="right" vertical="center"/>
    </xf>
    <xf numFmtId="38" fontId="21" fillId="2" borderId="143" xfId="2" applyFont="1" applyFill="1" applyBorder="1" applyAlignment="1">
      <alignment horizontal="right" vertical="center"/>
    </xf>
    <xf numFmtId="38" fontId="21" fillId="2" borderId="153" xfId="2" applyFont="1" applyFill="1" applyBorder="1" applyAlignment="1">
      <alignment horizontal="right" vertical="center"/>
    </xf>
    <xf numFmtId="38" fontId="12" fillId="2" borderId="16" xfId="2" applyFont="1" applyFill="1" applyBorder="1" applyAlignment="1">
      <alignment horizontal="right" vertical="center"/>
    </xf>
    <xf numFmtId="38" fontId="12" fillId="2" borderId="142" xfId="2" applyFont="1" applyFill="1" applyBorder="1" applyAlignment="1">
      <alignment horizontal="right" vertical="center"/>
    </xf>
    <xf numFmtId="38" fontId="21" fillId="2" borderId="154" xfId="2" applyFont="1" applyFill="1" applyBorder="1" applyAlignment="1">
      <alignment horizontal="right" vertical="center"/>
    </xf>
    <xf numFmtId="38" fontId="21" fillId="2" borderId="155" xfId="2" applyFont="1" applyFill="1" applyBorder="1" applyAlignment="1">
      <alignment horizontal="right" vertical="center"/>
    </xf>
    <xf numFmtId="38" fontId="21" fillId="2" borderId="141" xfId="2" applyFont="1" applyFill="1" applyBorder="1" applyAlignment="1">
      <alignment horizontal="right" vertical="center"/>
    </xf>
    <xf numFmtId="38" fontId="21" fillId="2" borderId="77" xfId="2" applyFont="1" applyFill="1" applyBorder="1" applyAlignment="1">
      <alignment horizontal="right" vertical="center"/>
    </xf>
    <xf numFmtId="38" fontId="21" fillId="2" borderId="146" xfId="2" applyFont="1" applyFill="1" applyBorder="1" applyAlignment="1">
      <alignment horizontal="right" vertical="center"/>
    </xf>
    <xf numFmtId="38" fontId="21" fillId="2" borderId="102" xfId="2" applyFont="1" applyFill="1" applyBorder="1" applyAlignment="1">
      <alignment horizontal="right" vertical="center"/>
    </xf>
    <xf numFmtId="9" fontId="9" fillId="2" borderId="72" xfId="0" applyNumberFormat="1" applyFont="1" applyFill="1" applyBorder="1">
      <alignment vertical="center"/>
    </xf>
    <xf numFmtId="38" fontId="4" fillId="0" borderId="0" xfId="2" applyFont="1" applyFill="1" applyAlignment="1">
      <alignment vertical="center"/>
    </xf>
    <xf numFmtId="38" fontId="4" fillId="0" borderId="0" xfId="2" applyFont="1" applyFill="1" applyBorder="1" applyAlignment="1">
      <alignment vertical="center" shrinkToFit="1"/>
    </xf>
    <xf numFmtId="38" fontId="4" fillId="0" borderId="0" xfId="2" applyFont="1" applyFill="1" applyBorder="1" applyAlignment="1">
      <alignment horizontal="right" vertical="center"/>
    </xf>
    <xf numFmtId="40" fontId="4" fillId="0" borderId="0" xfId="2" applyNumberFormat="1" applyFont="1" applyFill="1" applyBorder="1" applyAlignment="1">
      <alignment horizontal="right" vertical="center"/>
    </xf>
    <xf numFmtId="38" fontId="4" fillId="0" borderId="0" xfId="2" applyFont="1" applyFill="1" applyBorder="1" applyAlignment="1">
      <alignment horizontal="center" vertical="center" textRotation="255"/>
    </xf>
    <xf numFmtId="38" fontId="4" fillId="0" borderId="0" xfId="2" applyFont="1" applyFill="1" applyBorder="1" applyAlignment="1">
      <alignment horizontal="center" vertical="center"/>
    </xf>
    <xf numFmtId="38" fontId="32" fillId="0" borderId="0" xfId="2" applyFont="1" applyFill="1" applyBorder="1" applyAlignment="1">
      <alignment horizontal="center" vertical="center"/>
    </xf>
    <xf numFmtId="38" fontId="34" fillId="0" borderId="0" xfId="2" applyFont="1" applyFill="1" applyBorder="1" applyAlignment="1">
      <alignment vertical="center"/>
    </xf>
    <xf numFmtId="38" fontId="4" fillId="0" borderId="0" xfId="2" applyFont="1" applyFill="1" applyBorder="1">
      <alignment vertical="center"/>
    </xf>
    <xf numFmtId="38" fontId="4" fillId="0" borderId="0" xfId="2" applyFont="1" applyFill="1">
      <alignment vertical="center"/>
    </xf>
    <xf numFmtId="38" fontId="4" fillId="0" borderId="0" xfId="2" applyFont="1" applyFill="1" applyBorder="1" applyAlignment="1">
      <alignment vertical="center"/>
    </xf>
    <xf numFmtId="38" fontId="34" fillId="0" borderId="0" xfId="2" applyFont="1" applyFill="1" applyBorder="1" applyAlignment="1">
      <alignment horizontal="right" vertical="center"/>
    </xf>
    <xf numFmtId="38" fontId="4" fillId="0" borderId="33" xfId="2" applyFont="1" applyFill="1" applyBorder="1" applyAlignment="1">
      <alignment horizontal="left" vertical="center" shrinkToFit="1"/>
    </xf>
    <xf numFmtId="38" fontId="4" fillId="0" borderId="42" xfId="2" applyFont="1" applyFill="1" applyBorder="1" applyAlignment="1">
      <alignment horizontal="left" vertical="center" shrinkToFit="1"/>
    </xf>
    <xf numFmtId="38" fontId="4" fillId="0" borderId="0" xfId="2" applyFont="1" applyFill="1" applyBorder="1" applyAlignment="1">
      <alignment horizontal="right" vertical="center" shrinkToFit="1"/>
    </xf>
    <xf numFmtId="38" fontId="4" fillId="0" borderId="0" xfId="2" applyFont="1" applyFill="1" applyAlignment="1">
      <alignment horizontal="right" vertical="center"/>
    </xf>
    <xf numFmtId="38" fontId="4" fillId="0" borderId="31" xfId="2" applyFont="1" applyFill="1" applyBorder="1" applyAlignment="1">
      <alignment horizontal="left" vertical="center" shrinkToFit="1"/>
    </xf>
    <xf numFmtId="38" fontId="4" fillId="0" borderId="40" xfId="2" applyFont="1" applyFill="1" applyBorder="1" applyAlignment="1">
      <alignment horizontal="left" vertical="center" shrinkToFit="1"/>
    </xf>
    <xf numFmtId="38" fontId="31" fillId="0" borderId="0" xfId="2" applyFont="1" applyFill="1" applyAlignment="1">
      <alignment vertical="center"/>
    </xf>
    <xf numFmtId="38" fontId="31" fillId="0" borderId="0" xfId="2" applyFont="1" applyFill="1">
      <alignment vertical="center"/>
    </xf>
    <xf numFmtId="38" fontId="30" fillId="0" borderId="0" xfId="2" applyFont="1" applyFill="1" applyAlignment="1">
      <alignment horizontal="center" vertical="center"/>
    </xf>
    <xf numFmtId="38" fontId="4" fillId="0" borderId="12" xfId="2" applyFont="1" applyFill="1" applyBorder="1" applyAlignment="1">
      <alignment horizontal="center" vertical="center" shrinkToFit="1"/>
    </xf>
    <xf numFmtId="38" fontId="4" fillId="0" borderId="156" xfId="2" applyFont="1" applyFill="1" applyBorder="1" applyAlignment="1">
      <alignment horizontal="center" vertical="center" shrinkToFit="1"/>
    </xf>
    <xf numFmtId="38" fontId="4" fillId="0" borderId="0" xfId="2" applyFont="1" applyFill="1" applyBorder="1" applyAlignment="1">
      <alignment horizontal="center" vertical="center" shrinkToFit="1"/>
    </xf>
    <xf numFmtId="38" fontId="4" fillId="0" borderId="160" xfId="2" applyFont="1" applyFill="1" applyBorder="1" applyAlignment="1">
      <alignment horizontal="right" vertical="center"/>
    </xf>
    <xf numFmtId="178" fontId="4" fillId="0" borderId="0" xfId="2" applyNumberFormat="1" applyFont="1" applyFill="1" applyAlignment="1">
      <alignment horizontal="right" vertical="center"/>
    </xf>
    <xf numFmtId="38" fontId="4" fillId="0" borderId="46" xfId="2" applyFont="1" applyFill="1" applyBorder="1" applyAlignment="1">
      <alignment vertical="center" shrinkToFit="1"/>
    </xf>
    <xf numFmtId="38" fontId="4" fillId="0" borderId="93" xfId="2" applyFont="1" applyFill="1" applyBorder="1" applyAlignment="1">
      <alignment horizontal="right" vertical="center"/>
    </xf>
    <xf numFmtId="10" fontId="32" fillId="0" borderId="66" xfId="1" applyNumberFormat="1" applyFont="1" applyFill="1" applyBorder="1" applyAlignment="1">
      <alignment horizontal="right" vertical="center"/>
    </xf>
    <xf numFmtId="38" fontId="4" fillId="0" borderId="38" xfId="2" applyFont="1" applyFill="1" applyBorder="1" applyAlignment="1">
      <alignment horizontal="left" vertical="center"/>
    </xf>
    <xf numFmtId="10" fontId="32" fillId="0" borderId="162" xfId="1" applyNumberFormat="1" applyFont="1" applyFill="1" applyBorder="1" applyAlignment="1">
      <alignment horizontal="right" vertical="center"/>
    </xf>
    <xf numFmtId="38" fontId="4" fillId="0" borderId="21" xfId="2" applyFont="1" applyFill="1" applyBorder="1" applyAlignment="1">
      <alignment horizontal="left" vertical="center"/>
    </xf>
    <xf numFmtId="38" fontId="4" fillId="0" borderId="106" xfId="2" applyFont="1" applyFill="1" applyBorder="1" applyAlignment="1">
      <alignment horizontal="left" vertical="center"/>
    </xf>
    <xf numFmtId="38" fontId="4" fillId="0" borderId="38" xfId="2" applyFont="1" applyFill="1" applyBorder="1" applyAlignment="1">
      <alignment vertical="center"/>
    </xf>
    <xf numFmtId="10" fontId="32" fillId="0" borderId="164" xfId="1" applyNumberFormat="1" applyFont="1" applyFill="1" applyBorder="1" applyAlignment="1">
      <alignment horizontal="right" vertical="center"/>
    </xf>
    <xf numFmtId="38" fontId="4" fillId="0" borderId="133" xfId="2" applyFont="1" applyFill="1" applyBorder="1" applyAlignment="1">
      <alignment vertical="center"/>
    </xf>
    <xf numFmtId="38" fontId="4" fillId="0" borderId="92" xfId="2" applyFont="1" applyFill="1" applyBorder="1" applyAlignment="1">
      <alignment vertical="center"/>
    </xf>
    <xf numFmtId="38" fontId="4" fillId="0" borderId="151" xfId="2" applyFont="1" applyFill="1" applyBorder="1" applyAlignment="1">
      <alignment vertical="center"/>
    </xf>
    <xf numFmtId="38" fontId="4" fillId="0" borderId="68" xfId="2" applyFont="1" applyFill="1" applyBorder="1" applyAlignment="1">
      <alignment vertical="center"/>
    </xf>
    <xf numFmtId="38" fontId="4" fillId="0" borderId="63" xfId="2" applyFont="1" applyFill="1" applyBorder="1" applyAlignment="1">
      <alignment horizontal="right" vertical="center"/>
    </xf>
    <xf numFmtId="38" fontId="4" fillId="0" borderId="68" xfId="2" applyFont="1" applyFill="1" applyBorder="1" applyAlignment="1">
      <alignment horizontal="right" vertical="center"/>
    </xf>
    <xf numFmtId="38" fontId="4" fillId="0" borderId="53" xfId="2" applyFont="1" applyFill="1" applyBorder="1" applyAlignment="1">
      <alignment horizontal="right" vertical="center"/>
    </xf>
    <xf numFmtId="38" fontId="4" fillId="0" borderId="39" xfId="2" applyFont="1" applyFill="1" applyBorder="1" applyAlignment="1">
      <alignment horizontal="right" vertical="center"/>
    </xf>
    <xf numFmtId="38" fontId="4" fillId="0" borderId="43" xfId="2" applyFont="1" applyFill="1" applyBorder="1" applyAlignment="1">
      <alignment horizontal="right" vertical="center" shrinkToFit="1"/>
    </xf>
    <xf numFmtId="38" fontId="4" fillId="0" borderId="176" xfId="2" applyFont="1" applyFill="1" applyBorder="1" applyAlignment="1">
      <alignment horizontal="right" vertical="center"/>
    </xf>
    <xf numFmtId="38" fontId="4" fillId="0" borderId="43" xfId="2" applyFont="1" applyFill="1" applyBorder="1" applyAlignment="1">
      <alignment horizontal="right" vertical="center"/>
    </xf>
    <xf numFmtId="38" fontId="4" fillId="0" borderId="2" xfId="2" applyFont="1" applyFill="1" applyBorder="1" applyAlignment="1">
      <alignment horizontal="right" vertical="center"/>
    </xf>
    <xf numFmtId="38" fontId="4" fillId="0" borderId="52" xfId="2" applyFont="1" applyFill="1" applyBorder="1" applyAlignment="1">
      <alignment horizontal="right" vertical="center" shrinkToFit="1"/>
    </xf>
    <xf numFmtId="38" fontId="4" fillId="0" borderId="15" xfId="2" applyFont="1" applyFill="1" applyBorder="1" applyAlignment="1">
      <alignment horizontal="left" vertical="center" shrinkToFit="1"/>
    </xf>
    <xf numFmtId="38" fontId="4" fillId="0" borderId="14" xfId="2" applyFont="1" applyFill="1" applyBorder="1" applyAlignment="1">
      <alignment horizontal="left" vertical="center" shrinkToFit="1"/>
    </xf>
    <xf numFmtId="38" fontId="4" fillId="0" borderId="73" xfId="2" applyFont="1" applyFill="1" applyBorder="1" applyAlignment="1">
      <alignment horizontal="right" vertical="center" shrinkToFit="1"/>
    </xf>
    <xf numFmtId="38" fontId="4" fillId="0" borderId="1" xfId="2" applyFont="1" applyFill="1" applyBorder="1" applyAlignment="1">
      <alignment horizontal="center" vertical="center"/>
    </xf>
    <xf numFmtId="38" fontId="4" fillId="0" borderId="46" xfId="2" applyFont="1" applyFill="1" applyBorder="1" applyAlignment="1">
      <alignment horizontal="left" vertical="center" shrinkToFit="1"/>
    </xf>
    <xf numFmtId="38" fontId="4" fillId="0" borderId="2" xfId="2" applyFont="1" applyFill="1" applyBorder="1" applyAlignment="1">
      <alignment vertical="center"/>
    </xf>
    <xf numFmtId="38" fontId="4" fillId="0" borderId="58" xfId="2" applyFont="1" applyFill="1" applyBorder="1" applyAlignment="1">
      <alignment vertical="center"/>
    </xf>
    <xf numFmtId="38" fontId="4" fillId="0" borderId="1" xfId="2" applyFont="1" applyFill="1" applyBorder="1" applyAlignment="1">
      <alignment horizontal="right" vertical="center"/>
    </xf>
    <xf numFmtId="38" fontId="33" fillId="0" borderId="0" xfId="2" applyFont="1" applyFill="1" applyAlignment="1">
      <alignment horizontal="left" vertical="center"/>
    </xf>
    <xf numFmtId="38" fontId="33" fillId="0" borderId="0" xfId="2" applyFont="1" applyFill="1">
      <alignment vertical="center"/>
    </xf>
    <xf numFmtId="38" fontId="33" fillId="0" borderId="0" xfId="2" applyFont="1" applyFill="1" applyAlignment="1">
      <alignment vertical="center"/>
    </xf>
    <xf numFmtId="38" fontId="3" fillId="0" borderId="0" xfId="2" applyFont="1" applyFill="1">
      <alignment vertical="center"/>
    </xf>
    <xf numFmtId="10" fontId="32" fillId="2" borderId="161" xfId="1" applyNumberFormat="1" applyFont="1" applyFill="1" applyBorder="1" applyAlignment="1">
      <alignment horizontal="right" vertical="center"/>
    </xf>
    <xf numFmtId="10" fontId="32" fillId="2" borderId="163" xfId="1" applyNumberFormat="1" applyFont="1" applyFill="1" applyBorder="1" applyAlignment="1">
      <alignment horizontal="right" vertical="center"/>
    </xf>
    <xf numFmtId="10" fontId="32" fillId="2" borderId="165" xfId="1" applyNumberFormat="1" applyFont="1" applyFill="1" applyBorder="1" applyAlignment="1">
      <alignment horizontal="right" vertical="center"/>
    </xf>
    <xf numFmtId="10" fontId="32" fillId="2" borderId="66" xfId="1" applyNumberFormat="1" applyFont="1" applyFill="1" applyBorder="1" applyAlignment="1">
      <alignment horizontal="right" vertical="center"/>
    </xf>
    <xf numFmtId="10" fontId="32" fillId="2" borderId="107" xfId="1" applyNumberFormat="1" applyFont="1" applyFill="1" applyBorder="1" applyAlignment="1">
      <alignment horizontal="right" vertical="center"/>
    </xf>
    <xf numFmtId="10" fontId="32" fillId="2" borderId="171" xfId="1" applyNumberFormat="1" applyFont="1" applyFill="1" applyBorder="1" applyAlignment="1">
      <alignment horizontal="right" vertical="center"/>
    </xf>
    <xf numFmtId="10" fontId="32" fillId="2" borderId="173" xfId="1" applyNumberFormat="1" applyFont="1" applyFill="1" applyBorder="1" applyAlignment="1">
      <alignment horizontal="right" vertical="center"/>
    </xf>
    <xf numFmtId="10" fontId="32" fillId="2" borderId="174" xfId="1" applyNumberFormat="1" applyFont="1" applyFill="1" applyBorder="1" applyAlignment="1">
      <alignment horizontal="right" vertical="center"/>
    </xf>
    <xf numFmtId="10" fontId="32" fillId="2" borderId="66" xfId="1" applyNumberFormat="1" applyFont="1" applyFill="1" applyBorder="1" applyAlignment="1">
      <alignment horizontal="right" vertical="center" shrinkToFit="1"/>
    </xf>
    <xf numFmtId="10" fontId="32" fillId="2" borderId="22" xfId="1" applyNumberFormat="1" applyFont="1" applyFill="1" applyBorder="1" applyAlignment="1">
      <alignment horizontal="right" vertical="center"/>
    </xf>
    <xf numFmtId="10" fontId="32" fillId="2" borderId="173" xfId="1" applyNumberFormat="1" applyFont="1" applyFill="1" applyBorder="1" applyAlignment="1">
      <alignment horizontal="right" vertical="center" shrinkToFit="1"/>
    </xf>
    <xf numFmtId="10" fontId="32" fillId="2" borderId="178" xfId="1" applyNumberFormat="1" applyFont="1" applyFill="1" applyBorder="1" applyAlignment="1">
      <alignment horizontal="right" vertical="center" shrinkToFit="1"/>
    </xf>
    <xf numFmtId="10" fontId="32" fillId="2" borderId="107" xfId="1" applyNumberFormat="1" applyFont="1" applyFill="1" applyBorder="1" applyAlignment="1">
      <alignment horizontal="right" vertical="center" shrinkToFit="1"/>
    </xf>
    <xf numFmtId="10" fontId="32" fillId="2" borderId="181" xfId="1" applyNumberFormat="1" applyFont="1" applyFill="1" applyBorder="1" applyAlignment="1">
      <alignment horizontal="right" vertical="center" shrinkToFit="1"/>
    </xf>
    <xf numFmtId="10" fontId="32" fillId="2" borderId="174" xfId="1" applyNumberFormat="1" applyFont="1" applyFill="1" applyBorder="1" applyAlignment="1">
      <alignment horizontal="right" vertical="center" shrinkToFit="1"/>
    </xf>
    <xf numFmtId="10" fontId="35" fillId="2" borderId="108" xfId="1" applyNumberFormat="1" applyFont="1" applyFill="1" applyBorder="1" applyAlignment="1">
      <alignment horizontal="right" vertical="center"/>
    </xf>
    <xf numFmtId="10" fontId="32" fillId="2" borderId="182" xfId="1" applyNumberFormat="1" applyFont="1" applyFill="1" applyBorder="1" applyAlignment="1">
      <alignment horizontal="right" vertical="center"/>
    </xf>
    <xf numFmtId="38" fontId="30" fillId="0" borderId="0" xfId="2" applyFont="1" applyFill="1" applyAlignment="1">
      <alignment vertical="center"/>
    </xf>
    <xf numFmtId="38" fontId="36" fillId="0" borderId="0" xfId="2" applyFont="1" applyFill="1" applyAlignment="1">
      <alignment vertical="center"/>
    </xf>
    <xf numFmtId="38" fontId="4" fillId="0" borderId="109" xfId="2" applyFont="1" applyFill="1" applyBorder="1" applyAlignment="1">
      <alignment horizontal="center" vertical="center" shrinkToFit="1"/>
    </xf>
    <xf numFmtId="38" fontId="4" fillId="0" borderId="184" xfId="2" applyFont="1" applyFill="1" applyBorder="1" applyAlignment="1">
      <alignment horizontal="right" vertical="center"/>
    </xf>
    <xf numFmtId="38" fontId="4" fillId="0" borderId="91" xfId="2" applyFont="1" applyFill="1" applyBorder="1" applyAlignment="1">
      <alignment vertical="center" shrinkToFit="1"/>
    </xf>
    <xf numFmtId="38" fontId="4" fillId="0" borderId="185" xfId="2" applyFont="1" applyFill="1" applyBorder="1" applyAlignment="1">
      <alignment horizontal="left" vertical="center" shrinkToFit="1"/>
    </xf>
    <xf numFmtId="38" fontId="4" fillId="0" borderId="117" xfId="2" applyFont="1" applyFill="1" applyBorder="1" applyAlignment="1">
      <alignment horizontal="left" vertical="center" shrinkToFit="1"/>
    </xf>
    <xf numFmtId="38" fontId="4" fillId="0" borderId="26" xfId="2" applyFont="1" applyFill="1" applyBorder="1" applyAlignment="1">
      <alignment horizontal="right" vertical="center"/>
    </xf>
    <xf numFmtId="38" fontId="4" fillId="0" borderId="87" xfId="2" applyFont="1" applyFill="1" applyBorder="1" applyAlignment="1">
      <alignment horizontal="right" vertical="center"/>
    </xf>
    <xf numFmtId="38" fontId="4" fillId="0" borderId="172" xfId="2" applyFont="1" applyFill="1" applyBorder="1" applyAlignment="1">
      <alignment horizontal="right" vertical="center"/>
    </xf>
    <xf numFmtId="38" fontId="4" fillId="0" borderId="191" xfId="2" applyFont="1" applyFill="1" applyBorder="1" applyAlignment="1">
      <alignment horizontal="right" vertical="center"/>
    </xf>
    <xf numFmtId="38" fontId="32" fillId="0" borderId="111" xfId="2" applyFont="1" applyFill="1" applyBorder="1" applyAlignment="1">
      <alignment horizontal="right" vertical="center"/>
    </xf>
    <xf numFmtId="38" fontId="4" fillId="0" borderId="16" xfId="2" applyFont="1" applyFill="1" applyBorder="1" applyAlignment="1">
      <alignment horizontal="right" vertical="center"/>
    </xf>
    <xf numFmtId="38" fontId="4" fillId="0" borderId="62" xfId="2" applyFont="1" applyFill="1" applyBorder="1" applyAlignment="1">
      <alignment horizontal="right" vertical="center"/>
    </xf>
    <xf numFmtId="38" fontId="4" fillId="0" borderId="42" xfId="2" applyFont="1" applyFill="1" applyBorder="1" applyAlignment="1">
      <alignment horizontal="right" vertical="center"/>
    </xf>
    <xf numFmtId="38" fontId="4" fillId="0" borderId="86" xfId="2" applyFont="1" applyFill="1" applyBorder="1" applyAlignment="1">
      <alignment horizontal="right" vertical="center"/>
    </xf>
    <xf numFmtId="38" fontId="4" fillId="0" borderId="46" xfId="2" applyFont="1" applyFill="1" applyBorder="1" applyAlignment="1">
      <alignment horizontal="right" vertical="center" shrinkToFit="1"/>
    </xf>
    <xf numFmtId="38" fontId="4" fillId="0" borderId="93" xfId="2" applyFont="1" applyFill="1" applyBorder="1" applyAlignment="1">
      <alignment horizontal="right" vertical="center" shrinkToFit="1"/>
    </xf>
    <xf numFmtId="38" fontId="4" fillId="0" borderId="133" xfId="2" applyFont="1" applyFill="1" applyBorder="1" applyAlignment="1">
      <alignment horizontal="right" vertical="center"/>
    </xf>
    <xf numFmtId="38" fontId="4" fillId="0" borderId="131" xfId="2" applyFont="1" applyFill="1" applyBorder="1" applyAlignment="1">
      <alignment horizontal="right" vertical="center"/>
    </xf>
    <xf numFmtId="38" fontId="4" fillId="0" borderId="46" xfId="2" applyFont="1" applyFill="1" applyBorder="1" applyAlignment="1">
      <alignment horizontal="right" vertical="center"/>
    </xf>
    <xf numFmtId="38" fontId="4" fillId="0" borderId="64" xfId="2" applyFont="1" applyFill="1" applyBorder="1" applyAlignment="1">
      <alignment horizontal="right" vertical="center"/>
    </xf>
    <xf numFmtId="38" fontId="4" fillId="0" borderId="172" xfId="2" applyFont="1" applyFill="1" applyBorder="1" applyAlignment="1">
      <alignment horizontal="right" vertical="center" shrinkToFit="1"/>
    </xf>
    <xf numFmtId="38" fontId="4" fillId="0" borderId="191" xfId="2" applyFont="1" applyFill="1" applyBorder="1" applyAlignment="1">
      <alignment horizontal="right" vertical="center" shrinkToFit="1"/>
    </xf>
    <xf numFmtId="38" fontId="4" fillId="0" borderId="13" xfId="2" applyFont="1" applyFill="1" applyBorder="1" applyAlignment="1">
      <alignment horizontal="left" vertical="center" shrinkToFit="1"/>
    </xf>
    <xf numFmtId="38" fontId="4" fillId="0" borderId="74" xfId="2" applyFont="1" applyFill="1" applyBorder="1" applyAlignment="1">
      <alignment horizontal="right" vertical="center" shrinkToFit="1"/>
    </xf>
    <xf numFmtId="38" fontId="4" fillId="0" borderId="68" xfId="2" applyFont="1" applyFill="1" applyBorder="1" applyAlignment="1">
      <alignment horizontal="right" vertical="center" shrinkToFit="1"/>
    </xf>
    <xf numFmtId="38" fontId="4" fillId="0" borderId="44" xfId="2" applyFont="1" applyFill="1" applyBorder="1" applyAlignment="1">
      <alignment horizontal="left" vertical="center" shrinkToFit="1"/>
    </xf>
    <xf numFmtId="38" fontId="4" fillId="0" borderId="72" xfId="2" applyFont="1" applyFill="1" applyBorder="1" applyAlignment="1">
      <alignment vertical="center"/>
    </xf>
    <xf numFmtId="38" fontId="32" fillId="2" borderId="183" xfId="2" applyFont="1" applyFill="1" applyBorder="1" applyAlignment="1">
      <alignment horizontal="right" vertical="center"/>
    </xf>
    <xf numFmtId="38" fontId="32" fillId="2" borderId="57" xfId="2" applyFont="1" applyFill="1" applyBorder="1" applyAlignment="1">
      <alignment horizontal="right" vertical="center"/>
    </xf>
    <xf numFmtId="38" fontId="32" fillId="2" borderId="105" xfId="2" applyFont="1" applyFill="1" applyBorder="1" applyAlignment="1">
      <alignment horizontal="right" vertical="center"/>
    </xf>
    <xf numFmtId="38" fontId="32" fillId="2" borderId="186" xfId="2" applyFont="1" applyFill="1" applyBorder="1" applyAlignment="1">
      <alignment horizontal="right" vertical="center"/>
    </xf>
    <xf numFmtId="38" fontId="32" fillId="2" borderId="56" xfId="2" applyFont="1" applyFill="1" applyBorder="1" applyAlignment="1">
      <alignment horizontal="right" vertical="center"/>
    </xf>
    <xf numFmtId="38" fontId="32" fillId="2" borderId="187" xfId="2" applyFont="1" applyFill="1" applyBorder="1" applyAlignment="1">
      <alignment horizontal="right" vertical="center"/>
    </xf>
    <xf numFmtId="38" fontId="32" fillId="2" borderId="188" xfId="2" applyFont="1" applyFill="1" applyBorder="1" applyAlignment="1">
      <alignment horizontal="right" vertical="center"/>
    </xf>
    <xf numFmtId="38" fontId="32" fillId="2" borderId="26" xfId="2" applyFont="1" applyFill="1" applyBorder="1" applyAlignment="1">
      <alignment horizontal="right" vertical="center"/>
    </xf>
    <xf numFmtId="38" fontId="32" fillId="2" borderId="63" xfId="2" applyFont="1" applyFill="1" applyBorder="1" applyAlignment="1">
      <alignment horizontal="right" vertical="center"/>
    </xf>
    <xf numFmtId="38" fontId="32" fillId="2" borderId="41" xfId="2" applyFont="1" applyFill="1" applyBorder="1" applyAlignment="1">
      <alignment horizontal="right" vertical="center"/>
    </xf>
    <xf numFmtId="38" fontId="32" fillId="2" borderId="86" xfId="2" applyFont="1" applyFill="1" applyBorder="1" applyAlignment="1">
      <alignment horizontal="right" vertical="center"/>
    </xf>
    <xf numFmtId="38" fontId="32" fillId="2" borderId="45" xfId="2" applyFont="1" applyFill="1" applyBorder="1" applyAlignment="1">
      <alignment horizontal="right" vertical="center"/>
    </xf>
    <xf numFmtId="38" fontId="32" fillId="2" borderId="93" xfId="2" applyFont="1" applyFill="1" applyBorder="1" applyAlignment="1">
      <alignment horizontal="right" vertical="center"/>
    </xf>
    <xf numFmtId="38" fontId="32" fillId="2" borderId="104" xfId="2" applyFont="1" applyFill="1" applyBorder="1" applyAlignment="1">
      <alignment horizontal="right" vertical="center"/>
    </xf>
    <xf numFmtId="38" fontId="32" fillId="2" borderId="80" xfId="2" applyFont="1" applyFill="1" applyBorder="1" applyAlignment="1">
      <alignment horizontal="right" vertical="center"/>
    </xf>
    <xf numFmtId="38" fontId="32" fillId="2" borderId="189" xfId="2" applyFont="1" applyFill="1" applyBorder="1" applyAlignment="1">
      <alignment horizontal="right" vertical="center"/>
    </xf>
    <xf numFmtId="38" fontId="32" fillId="2" borderId="170" xfId="2" applyFont="1" applyFill="1" applyBorder="1" applyAlignment="1">
      <alignment horizontal="right" vertical="center"/>
    </xf>
    <xf numFmtId="38" fontId="32" fillId="2" borderId="190" xfId="2" applyFont="1" applyFill="1" applyBorder="1" applyAlignment="1">
      <alignment horizontal="right" vertical="center"/>
    </xf>
    <xf numFmtId="38" fontId="32" fillId="2" borderId="57" xfId="2" applyFont="1" applyFill="1" applyBorder="1" applyAlignment="1">
      <alignment horizontal="right" vertical="center" shrinkToFit="1"/>
    </xf>
    <xf numFmtId="38" fontId="32" fillId="2" borderId="4" xfId="2" applyFont="1" applyFill="1" applyBorder="1" applyAlignment="1">
      <alignment horizontal="right" vertical="center"/>
    </xf>
    <xf numFmtId="38" fontId="32" fillId="2" borderId="193" xfId="2" applyFont="1" applyFill="1" applyBorder="1" applyAlignment="1">
      <alignment horizontal="right" vertical="center"/>
    </xf>
    <xf numFmtId="38" fontId="32" fillId="2" borderId="190" xfId="2" applyFont="1" applyFill="1" applyBorder="1" applyAlignment="1">
      <alignment horizontal="right" vertical="center" shrinkToFit="1"/>
    </xf>
    <xf numFmtId="38" fontId="32" fillId="2" borderId="111" xfId="2" applyFont="1" applyFill="1" applyBorder="1" applyAlignment="1">
      <alignment horizontal="right" vertical="center" shrinkToFit="1"/>
    </xf>
    <xf numFmtId="38" fontId="32" fillId="2" borderId="187" xfId="2" applyFont="1" applyFill="1" applyBorder="1" applyAlignment="1">
      <alignment horizontal="right" vertical="center" shrinkToFit="1"/>
    </xf>
    <xf numFmtId="38" fontId="32" fillId="2" borderId="55" xfId="2" applyFont="1" applyFill="1" applyBorder="1" applyAlignment="1">
      <alignment horizontal="right" vertical="center" shrinkToFit="1"/>
    </xf>
    <xf numFmtId="38" fontId="32" fillId="2" borderId="56" xfId="2" applyFont="1" applyFill="1" applyBorder="1" applyAlignment="1">
      <alignment horizontal="right" vertical="center" shrinkToFit="1"/>
    </xf>
    <xf numFmtId="38" fontId="32" fillId="2" borderId="105" xfId="2" applyFont="1" applyFill="1" applyBorder="1" applyAlignment="1">
      <alignment horizontal="right" vertical="center" shrinkToFit="1"/>
    </xf>
    <xf numFmtId="38" fontId="32" fillId="2" borderId="1" xfId="2" applyFont="1" applyFill="1" applyBorder="1" applyAlignment="1">
      <alignment horizontal="right" vertical="center"/>
    </xf>
    <xf numFmtId="38" fontId="32" fillId="2" borderId="64" xfId="2" applyFont="1" applyFill="1" applyBorder="1" applyAlignment="1">
      <alignment horizontal="right" vertical="center"/>
    </xf>
    <xf numFmtId="38" fontId="32" fillId="2" borderId="169" xfId="2" applyFont="1" applyFill="1" applyBorder="1" applyAlignment="1">
      <alignment horizontal="right" vertical="center"/>
    </xf>
    <xf numFmtId="38" fontId="32" fillId="2" borderId="74" xfId="2" applyFont="1" applyFill="1" applyBorder="1" applyAlignment="1">
      <alignment horizontal="right" vertical="center"/>
    </xf>
    <xf numFmtId="38" fontId="32" fillId="2" borderId="68" xfId="2" applyFont="1" applyFill="1" applyBorder="1" applyAlignment="1">
      <alignment horizontal="right" vertical="center"/>
    </xf>
    <xf numFmtId="38" fontId="32" fillId="2" borderId="2" xfId="2" applyFont="1" applyFill="1" applyBorder="1" applyAlignment="1">
      <alignment horizontal="right" vertical="center"/>
    </xf>
    <xf numFmtId="38" fontId="32" fillId="2" borderId="33" xfId="2" applyFont="1" applyFill="1" applyBorder="1" applyAlignment="1">
      <alignment horizontal="right" vertical="center" shrinkToFit="1"/>
    </xf>
    <xf numFmtId="38" fontId="32" fillId="2" borderId="196" xfId="2" applyFont="1" applyFill="1" applyBorder="1" applyAlignment="1">
      <alignment horizontal="right" vertical="center" shrinkToFit="1"/>
    </xf>
    <xf numFmtId="38" fontId="32" fillId="2" borderId="42" xfId="2" applyFont="1" applyFill="1" applyBorder="1" applyAlignment="1">
      <alignment horizontal="right" vertical="center" shrinkToFit="1"/>
    </xf>
    <xf numFmtId="38" fontId="32" fillId="2" borderId="86" xfId="2" applyFont="1" applyFill="1" applyBorder="1" applyAlignment="1">
      <alignment horizontal="right" vertical="center" shrinkToFit="1"/>
    </xf>
    <xf numFmtId="38" fontId="32" fillId="2" borderId="46" xfId="2" applyFont="1" applyFill="1" applyBorder="1" applyAlignment="1">
      <alignment horizontal="right" vertical="center" shrinkToFit="1"/>
    </xf>
    <xf numFmtId="38" fontId="32" fillId="2" borderId="93" xfId="2" applyFont="1" applyFill="1" applyBorder="1" applyAlignment="1">
      <alignment horizontal="right" vertical="center" shrinkToFit="1"/>
    </xf>
    <xf numFmtId="38" fontId="32" fillId="2" borderId="106" xfId="2" applyFont="1" applyFill="1" applyBorder="1" applyAlignment="1">
      <alignment horizontal="right" vertical="center" shrinkToFit="1"/>
    </xf>
    <xf numFmtId="38" fontId="32" fillId="2" borderId="80" xfId="2" applyFont="1" applyFill="1" applyBorder="1" applyAlignment="1">
      <alignment horizontal="right" vertical="center" shrinkToFit="1"/>
    </xf>
    <xf numFmtId="38" fontId="4" fillId="3" borderId="121" xfId="2" applyFont="1" applyFill="1" applyBorder="1" applyAlignment="1">
      <alignment horizontal="center" vertical="center" shrinkToFit="1"/>
    </xf>
    <xf numFmtId="38" fontId="4" fillId="3" borderId="12" xfId="2" applyFont="1" applyFill="1" applyBorder="1" applyAlignment="1">
      <alignment horizontal="center" vertical="center" shrinkToFit="1"/>
    </xf>
    <xf numFmtId="38" fontId="32" fillId="2" borderId="167" xfId="2" applyFont="1" applyFill="1" applyBorder="1" applyAlignment="1">
      <alignment horizontal="right" vertical="center"/>
    </xf>
    <xf numFmtId="38" fontId="32" fillId="2" borderId="73" xfId="2" applyFont="1" applyFill="1" applyBorder="1" applyAlignment="1">
      <alignment horizontal="right" vertical="center"/>
    </xf>
    <xf numFmtId="38" fontId="32" fillId="2" borderId="30" xfId="2" applyFont="1" applyFill="1" applyBorder="1" applyAlignment="1">
      <alignment horizontal="right" vertical="center" shrinkToFit="1"/>
    </xf>
    <xf numFmtId="38" fontId="32" fillId="2" borderId="39" xfId="2" applyFont="1" applyFill="1" applyBorder="1" applyAlignment="1">
      <alignment horizontal="right" vertical="center" shrinkToFit="1"/>
    </xf>
    <xf numFmtId="38" fontId="32" fillId="2" borderId="43" xfId="2" applyFont="1" applyFill="1" applyBorder="1" applyAlignment="1">
      <alignment horizontal="right" vertical="center" shrinkToFit="1"/>
    </xf>
    <xf numFmtId="38" fontId="32" fillId="2" borderId="67" xfId="2" applyFont="1" applyFill="1" applyBorder="1" applyAlignment="1">
      <alignment horizontal="right" vertical="center" shrinkToFit="1"/>
    </xf>
    <xf numFmtId="38" fontId="4" fillId="3" borderId="122" xfId="2" applyFont="1" applyFill="1" applyBorder="1" applyAlignment="1">
      <alignment horizontal="center" vertical="center" shrinkToFit="1"/>
    </xf>
    <xf numFmtId="38" fontId="4" fillId="3" borderId="197" xfId="2" applyFont="1" applyFill="1" applyBorder="1" applyAlignment="1">
      <alignment horizontal="center" vertical="center" shrinkToFit="1"/>
    </xf>
    <xf numFmtId="38" fontId="4" fillId="0" borderId="71" xfId="2" applyFont="1" applyFill="1" applyBorder="1" applyAlignment="1">
      <alignment horizontal="right" vertical="center"/>
    </xf>
    <xf numFmtId="38" fontId="4" fillId="0" borderId="88" xfId="2" applyFont="1" applyFill="1" applyBorder="1" applyAlignment="1">
      <alignment horizontal="right" vertical="center"/>
    </xf>
    <xf numFmtId="38" fontId="32" fillId="2" borderId="139" xfId="2" applyFont="1" applyFill="1" applyBorder="1" applyAlignment="1">
      <alignment horizontal="right" vertical="center"/>
    </xf>
    <xf numFmtId="38" fontId="32" fillId="2" borderId="199" xfId="2" applyFont="1" applyFill="1" applyBorder="1" applyAlignment="1">
      <alignment horizontal="right" vertical="center"/>
    </xf>
    <xf numFmtId="38" fontId="32" fillId="2" borderId="88" xfId="2" applyFont="1" applyFill="1" applyBorder="1" applyAlignment="1">
      <alignment horizontal="right" vertical="center"/>
    </xf>
    <xf numFmtId="38" fontId="32" fillId="2" borderId="198" xfId="2" applyFont="1" applyFill="1" applyBorder="1" applyAlignment="1">
      <alignment horizontal="right" vertical="center"/>
    </xf>
    <xf numFmtId="38" fontId="4" fillId="0" borderId="139" xfId="2" applyFont="1" applyFill="1" applyBorder="1" applyAlignment="1">
      <alignment horizontal="right" vertical="center"/>
    </xf>
    <xf numFmtId="38" fontId="4" fillId="0" borderId="137" xfId="2" applyFont="1" applyFill="1" applyBorder="1" applyAlignment="1">
      <alignment horizontal="right" vertical="center"/>
    </xf>
    <xf numFmtId="38" fontId="32" fillId="2" borderId="200" xfId="2" applyFont="1" applyFill="1" applyBorder="1" applyAlignment="1">
      <alignment horizontal="right" vertical="center"/>
    </xf>
    <xf numFmtId="38" fontId="4" fillId="0" borderId="201" xfId="2" applyFont="1" applyFill="1" applyBorder="1" applyAlignment="1">
      <alignment horizontal="right" vertical="center"/>
    </xf>
    <xf numFmtId="38" fontId="4" fillId="0" borderId="125" xfId="2" applyFont="1" applyFill="1" applyBorder="1" applyAlignment="1">
      <alignment horizontal="right" vertical="center"/>
    </xf>
    <xf numFmtId="38" fontId="4" fillId="0" borderId="199" xfId="2" applyFont="1" applyFill="1" applyBorder="1" applyAlignment="1">
      <alignment horizontal="right" vertical="center"/>
    </xf>
    <xf numFmtId="38" fontId="4" fillId="0" borderId="88" xfId="2" applyFont="1" applyFill="1" applyBorder="1" applyAlignment="1">
      <alignment horizontal="right" vertical="center" shrinkToFit="1"/>
    </xf>
    <xf numFmtId="38" fontId="32" fillId="2" borderId="59" xfId="2" applyFont="1" applyFill="1" applyBorder="1" applyAlignment="1">
      <alignment horizontal="right" vertical="center"/>
    </xf>
    <xf numFmtId="38" fontId="4" fillId="0" borderId="202" xfId="2" applyFont="1" applyFill="1" applyBorder="1" applyAlignment="1">
      <alignment horizontal="right" vertical="center"/>
    </xf>
    <xf numFmtId="38" fontId="4" fillId="0" borderId="59" xfId="2" applyFont="1" applyFill="1" applyBorder="1" applyAlignment="1">
      <alignment horizontal="right" vertical="center"/>
    </xf>
    <xf numFmtId="38" fontId="4" fillId="0" borderId="201" xfId="2" applyFont="1" applyFill="1" applyBorder="1" applyAlignment="1">
      <alignment horizontal="right" vertical="center" shrinkToFit="1"/>
    </xf>
    <xf numFmtId="38" fontId="4" fillId="0" borderId="137" xfId="2" applyFont="1" applyFill="1" applyBorder="1" applyAlignment="1">
      <alignment horizontal="right" vertical="center" shrinkToFit="1"/>
    </xf>
    <xf numFmtId="38" fontId="32" fillId="2" borderId="137" xfId="2" applyFont="1" applyFill="1" applyBorder="1" applyAlignment="1">
      <alignment horizontal="right" vertical="center"/>
    </xf>
    <xf numFmtId="38" fontId="32" fillId="2" borderId="203" xfId="2" applyFont="1" applyFill="1" applyBorder="1" applyAlignment="1">
      <alignment horizontal="right" vertical="center" shrinkToFit="1"/>
    </xf>
    <xf numFmtId="38" fontId="32" fillId="2" borderId="199" xfId="2" applyFont="1" applyFill="1" applyBorder="1" applyAlignment="1">
      <alignment horizontal="right" vertical="center" shrinkToFit="1"/>
    </xf>
    <xf numFmtId="38" fontId="32" fillId="2" borderId="88" xfId="2" applyFont="1" applyFill="1" applyBorder="1" applyAlignment="1">
      <alignment horizontal="right" vertical="center" shrinkToFit="1"/>
    </xf>
    <xf numFmtId="38" fontId="32" fillId="2" borderId="198" xfId="2" applyFont="1" applyFill="1" applyBorder="1" applyAlignment="1">
      <alignment horizontal="right" vertical="center" shrinkToFit="1"/>
    </xf>
    <xf numFmtId="38" fontId="4" fillId="3" borderId="87" xfId="2" applyFont="1" applyFill="1" applyBorder="1" applyAlignment="1">
      <alignment horizontal="right" vertical="center"/>
    </xf>
    <xf numFmtId="0" fontId="0" fillId="3" borderId="74" xfId="0" applyFill="1" applyBorder="1" applyAlignment="1">
      <alignment horizontal="center" vertical="center" wrapText="1"/>
    </xf>
    <xf numFmtId="0" fontId="0" fillId="3" borderId="68" xfId="0" applyFill="1" applyBorder="1" applyAlignment="1">
      <alignment horizontal="center" vertical="center" wrapText="1"/>
    </xf>
    <xf numFmtId="177" fontId="0" fillId="2" borderId="135" xfId="0" applyNumberFormat="1" applyFill="1" applyBorder="1">
      <alignment vertical="center"/>
    </xf>
    <xf numFmtId="38" fontId="4" fillId="3" borderId="16" xfId="2" applyFont="1" applyFill="1" applyBorder="1" applyAlignment="1">
      <alignment horizontal="right" vertical="center" shrinkToFit="1"/>
    </xf>
    <xf numFmtId="38" fontId="4" fillId="3" borderId="68" xfId="2" applyFont="1" applyFill="1" applyBorder="1" applyAlignment="1">
      <alignment horizontal="right" vertical="center"/>
    </xf>
    <xf numFmtId="38" fontId="4" fillId="3" borderId="72" xfId="2" applyFont="1" applyFill="1" applyBorder="1" applyAlignment="1">
      <alignment horizontal="right" vertical="center"/>
    </xf>
    <xf numFmtId="38" fontId="32" fillId="2" borderId="131" xfId="2" applyFont="1" applyFill="1" applyBorder="1" applyAlignment="1">
      <alignment horizontal="right" vertical="center"/>
    </xf>
    <xf numFmtId="38" fontId="4" fillId="3" borderId="15" xfId="2" applyFont="1" applyFill="1" applyBorder="1" applyAlignment="1">
      <alignment horizontal="right" vertical="center" shrinkToFit="1"/>
    </xf>
    <xf numFmtId="0" fontId="37" fillId="0" borderId="0" xfId="4" applyFont="1" applyAlignment="1">
      <alignment vertical="center"/>
    </xf>
    <xf numFmtId="0" fontId="1" fillId="0" borderId="0" xfId="4" applyAlignment="1">
      <alignment vertical="center"/>
    </xf>
    <xf numFmtId="0" fontId="1" fillId="0" borderId="0" xfId="4" applyAlignment="1" applyProtection="1">
      <alignment vertical="center"/>
      <protection locked="0"/>
    </xf>
    <xf numFmtId="0" fontId="1" fillId="0" borderId="0" xfId="4"/>
    <xf numFmtId="0" fontId="38" fillId="0" borderId="0" xfId="4" applyFont="1"/>
    <xf numFmtId="0" fontId="37" fillId="0" borderId="123" xfId="4" applyFont="1" applyBorder="1" applyAlignment="1">
      <alignment vertical="center"/>
    </xf>
    <xf numFmtId="0" fontId="38" fillId="0" borderId="0" xfId="4" applyFont="1" applyAlignment="1">
      <alignment horizontal="center" vertical="center"/>
    </xf>
    <xf numFmtId="0" fontId="38" fillId="0" borderId="0" xfId="4" applyFont="1" applyAlignment="1">
      <alignment vertical="center"/>
    </xf>
    <xf numFmtId="0" fontId="38" fillId="4" borderId="157" xfId="4" applyFont="1" applyFill="1" applyBorder="1" applyAlignment="1">
      <alignment horizontal="center" vertical="center" wrapText="1"/>
    </xf>
    <xf numFmtId="0" fontId="38" fillId="4" borderId="175" xfId="4" applyFont="1" applyFill="1" applyBorder="1" applyAlignment="1">
      <alignment horizontal="center" vertical="center" wrapText="1"/>
    </xf>
    <xf numFmtId="0" fontId="39" fillId="4" borderId="175" xfId="4" applyFont="1" applyFill="1" applyBorder="1" applyAlignment="1">
      <alignment horizontal="center" vertical="center" wrapText="1"/>
    </xf>
    <xf numFmtId="0" fontId="38" fillId="4" borderId="156" xfId="4" applyFont="1" applyFill="1" applyBorder="1" applyAlignment="1">
      <alignment horizontal="center" vertical="center" wrapText="1"/>
    </xf>
    <xf numFmtId="0" fontId="38" fillId="0" borderId="175" xfId="4" applyFont="1" applyBorder="1" applyAlignment="1" applyProtection="1">
      <alignment horizontal="center" vertical="center" wrapText="1"/>
      <protection locked="0"/>
    </xf>
    <xf numFmtId="0" fontId="40" fillId="4" borderId="109" xfId="4" applyFont="1" applyFill="1" applyBorder="1" applyAlignment="1">
      <alignment horizontal="center" vertical="center" wrapText="1"/>
    </xf>
    <xf numFmtId="0" fontId="40" fillId="0" borderId="0" xfId="4" applyFont="1" applyAlignment="1">
      <alignment horizontal="center" vertical="center" wrapText="1"/>
    </xf>
    <xf numFmtId="0" fontId="38" fillId="0" borderId="0" xfId="4" applyFont="1" applyAlignment="1">
      <alignment horizontal="center" vertical="center" wrapText="1"/>
    </xf>
    <xf numFmtId="0" fontId="38" fillId="4" borderId="170" xfId="4" applyFont="1" applyFill="1" applyBorder="1" applyAlignment="1" applyProtection="1">
      <alignment horizontal="center" vertical="center" wrapText="1"/>
      <protection locked="0"/>
    </xf>
    <xf numFmtId="0" fontId="38" fillId="4" borderId="170" xfId="4" applyFont="1" applyFill="1" applyBorder="1" applyAlignment="1">
      <alignment horizontal="center" vertical="center" wrapText="1"/>
    </xf>
    <xf numFmtId="0" fontId="38" fillId="4" borderId="166" xfId="4" applyFont="1" applyFill="1" applyBorder="1" applyAlignment="1">
      <alignment horizontal="center" vertical="center" wrapText="1"/>
    </xf>
    <xf numFmtId="0" fontId="38" fillId="4" borderId="177" xfId="4" applyFont="1" applyFill="1" applyBorder="1" applyAlignment="1">
      <alignment horizontal="center" vertical="center" wrapText="1"/>
    </xf>
    <xf numFmtId="0" fontId="41" fillId="4" borderId="177" xfId="4" applyFont="1" applyFill="1" applyBorder="1" applyAlignment="1">
      <alignment horizontal="center" vertical="center" wrapText="1"/>
    </xf>
    <xf numFmtId="0" fontId="41" fillId="4" borderId="182" xfId="4" applyFont="1" applyFill="1" applyBorder="1" applyAlignment="1">
      <alignment horizontal="center" vertical="center" wrapText="1"/>
    </xf>
    <xf numFmtId="0" fontId="41" fillId="4" borderId="205" xfId="4" applyFont="1" applyFill="1" applyBorder="1" applyAlignment="1">
      <alignment horizontal="center"/>
    </xf>
    <xf numFmtId="0" fontId="41" fillId="4" borderId="168" xfId="4" applyFont="1" applyFill="1" applyBorder="1" applyAlignment="1">
      <alignment horizontal="center" vertical="center"/>
    </xf>
    <xf numFmtId="0" fontId="41" fillId="4" borderId="167" xfId="4" applyFont="1" applyFill="1" applyBorder="1" applyAlignment="1">
      <alignment horizontal="center" vertical="center" wrapText="1"/>
    </xf>
    <xf numFmtId="0" fontId="41" fillId="4" borderId="168" xfId="4" applyFont="1" applyFill="1" applyBorder="1" applyAlignment="1">
      <alignment horizontal="center" vertical="center" wrapText="1"/>
    </xf>
    <xf numFmtId="0" fontId="41" fillId="4" borderId="189" xfId="4" applyFont="1" applyFill="1" applyBorder="1" applyAlignment="1">
      <alignment horizontal="center" vertical="center" wrapText="1"/>
    </xf>
    <xf numFmtId="0" fontId="41" fillId="0" borderId="170" xfId="4" applyFont="1" applyBorder="1" applyAlignment="1" applyProtection="1">
      <alignment horizontal="center" vertical="center" wrapText="1"/>
      <protection locked="0"/>
    </xf>
    <xf numFmtId="0" fontId="40" fillId="4" borderId="120" xfId="4" applyFont="1" applyFill="1" applyBorder="1" applyAlignment="1" applyProtection="1">
      <alignment horizontal="center" vertical="center" wrapText="1"/>
      <protection locked="0"/>
    </xf>
    <xf numFmtId="0" fontId="38" fillId="0" borderId="113" xfId="4" applyFont="1" applyBorder="1" applyAlignment="1" applyProtection="1">
      <alignment horizontal="center" vertical="center" textRotation="255" shrinkToFit="1"/>
      <protection locked="0"/>
    </xf>
    <xf numFmtId="0" fontId="38" fillId="0" borderId="12" xfId="4" applyFont="1" applyBorder="1" applyAlignment="1">
      <alignment horizontal="center" vertical="center" shrinkToFit="1"/>
    </xf>
    <xf numFmtId="0" fontId="38" fillId="0" borderId="14" xfId="4" applyFont="1" applyBorder="1" applyAlignment="1">
      <alignment horizontal="center" vertical="center" shrinkToFit="1"/>
    </xf>
    <xf numFmtId="0" fontId="38" fillId="0" borderId="175" xfId="4" applyFont="1" applyBorder="1" applyAlignment="1" applyProtection="1">
      <alignment horizontal="center" vertical="center" shrinkToFit="1"/>
      <protection locked="0"/>
    </xf>
    <xf numFmtId="38" fontId="38" fillId="0" borderId="69" xfId="5" applyFont="1" applyFill="1" applyBorder="1" applyAlignment="1">
      <alignment horizontal="right" vertical="center" shrinkToFit="1"/>
    </xf>
    <xf numFmtId="179" fontId="38" fillId="0" borderId="70" xfId="5" applyNumberFormat="1" applyFont="1" applyFill="1" applyBorder="1" applyAlignment="1">
      <alignment horizontal="right" vertical="center" shrinkToFit="1"/>
    </xf>
    <xf numFmtId="38" fontId="39" fillId="0" borderId="70" xfId="5" applyFont="1" applyFill="1" applyBorder="1" applyAlignment="1">
      <alignment horizontal="center" vertical="center" shrinkToFit="1"/>
    </xf>
    <xf numFmtId="38" fontId="39" fillId="0" borderId="158" xfId="5" applyFont="1" applyFill="1" applyBorder="1" applyAlignment="1">
      <alignment horizontal="center" vertical="center" shrinkToFit="1"/>
    </xf>
    <xf numFmtId="38" fontId="39" fillId="0" borderId="159" xfId="5" applyFont="1" applyFill="1" applyBorder="1" applyAlignment="1">
      <alignment horizontal="center" vertical="center" shrinkToFit="1"/>
    </xf>
    <xf numFmtId="38" fontId="38" fillId="0" borderId="210" xfId="5" applyFont="1" applyFill="1" applyBorder="1" applyAlignment="1" applyProtection="1">
      <alignment horizontal="center" vertical="center" shrinkToFit="1"/>
      <protection locked="0"/>
    </xf>
    <xf numFmtId="38" fontId="40" fillId="0" borderId="211" xfId="5" applyFont="1" applyFill="1" applyBorder="1" applyAlignment="1">
      <alignment horizontal="center" vertical="center" shrinkToFit="1"/>
    </xf>
    <xf numFmtId="38" fontId="40" fillId="0" borderId="0" xfId="5" applyFont="1" applyFill="1" applyBorder="1" applyAlignment="1">
      <alignment vertical="center"/>
    </xf>
    <xf numFmtId="0" fontId="38" fillId="0" borderId="15" xfId="4" applyFont="1" applyBorder="1" applyAlignment="1">
      <alignment horizontal="center" vertical="center" shrinkToFit="1"/>
    </xf>
    <xf numFmtId="0" fontId="38" fillId="0" borderId="16" xfId="4" applyFont="1" applyBorder="1" applyAlignment="1">
      <alignment horizontal="center" vertical="center" shrinkToFit="1"/>
    </xf>
    <xf numFmtId="38" fontId="39" fillId="0" borderId="2" xfId="5" applyFont="1" applyFill="1" applyBorder="1" applyAlignment="1">
      <alignment horizontal="center" vertical="center" shrinkToFit="1"/>
    </xf>
    <xf numFmtId="38" fontId="39" fillId="0" borderId="72" xfId="5" applyFont="1" applyFill="1" applyBorder="1" applyAlignment="1">
      <alignment horizontal="center" vertical="center" shrinkToFit="1"/>
    </xf>
    <xf numFmtId="38" fontId="38" fillId="0" borderId="219" xfId="5" applyFont="1" applyFill="1" applyBorder="1" applyAlignment="1">
      <alignment horizontal="center" vertical="center" shrinkToFit="1"/>
    </xf>
    <xf numFmtId="38" fontId="38" fillId="0" borderId="220" xfId="5" applyFont="1" applyFill="1" applyBorder="1" applyAlignment="1" applyProtection="1">
      <alignment horizontal="center" vertical="center" shrinkToFit="1"/>
      <protection locked="0"/>
    </xf>
    <xf numFmtId="38" fontId="40" fillId="0" borderId="221" xfId="5" applyFont="1" applyFill="1" applyBorder="1" applyAlignment="1">
      <alignment horizontal="center" vertical="center" shrinkToFit="1"/>
    </xf>
    <xf numFmtId="0" fontId="38" fillId="0" borderId="113" xfId="4" applyFont="1" applyBorder="1" applyAlignment="1" applyProtection="1">
      <alignment horizontal="center" vertical="center" shrinkToFit="1"/>
      <protection locked="0"/>
    </xf>
    <xf numFmtId="0" fontId="38" fillId="0" borderId="68" xfId="4" applyFont="1" applyBorder="1" applyAlignment="1" applyProtection="1">
      <alignment horizontal="center" vertical="center" shrinkToFit="1"/>
      <protection locked="0"/>
    </xf>
    <xf numFmtId="179" fontId="38" fillId="0" borderId="75" xfId="5" applyNumberFormat="1" applyFont="1" applyFill="1" applyBorder="1" applyAlignment="1">
      <alignment vertical="center" shrinkToFit="1"/>
    </xf>
    <xf numFmtId="179" fontId="38" fillId="0" borderId="72" xfId="5" applyNumberFormat="1" applyFont="1" applyFill="1" applyBorder="1" applyAlignment="1">
      <alignment vertical="center" shrinkToFit="1"/>
    </xf>
    <xf numFmtId="38" fontId="39" fillId="0" borderId="73" xfId="5" applyFont="1" applyFill="1" applyBorder="1" applyAlignment="1">
      <alignment horizontal="center" vertical="center" shrinkToFit="1"/>
    </xf>
    <xf numFmtId="38" fontId="39" fillId="0" borderId="74" xfId="5" applyFont="1" applyFill="1" applyBorder="1" applyAlignment="1">
      <alignment horizontal="center" vertical="center" shrinkToFit="1"/>
    </xf>
    <xf numFmtId="38" fontId="38" fillId="0" borderId="223" xfId="5" applyFont="1" applyFill="1" applyBorder="1" applyAlignment="1">
      <alignment horizontal="center" vertical="center" shrinkToFit="1"/>
    </xf>
    <xf numFmtId="38" fontId="40" fillId="0" borderId="224" xfId="5" applyFont="1" applyFill="1" applyBorder="1" applyAlignment="1">
      <alignment horizontal="center" vertical="center" shrinkToFit="1"/>
    </xf>
    <xf numFmtId="0" fontId="38" fillId="0" borderId="64" xfId="4" applyFont="1" applyBorder="1" applyAlignment="1" applyProtection="1">
      <alignment horizontal="center" vertical="center" shrinkToFit="1"/>
      <protection locked="0"/>
    </xf>
    <xf numFmtId="179" fontId="38" fillId="0" borderId="3" xfId="5" applyNumberFormat="1" applyFont="1" applyFill="1" applyBorder="1" applyAlignment="1">
      <alignment vertical="center" shrinkToFit="1"/>
    </xf>
    <xf numFmtId="179" fontId="38" fillId="0" borderId="58" xfId="5" applyNumberFormat="1" applyFont="1" applyFill="1" applyBorder="1" applyAlignment="1">
      <alignment vertical="center" shrinkToFit="1"/>
    </xf>
    <xf numFmtId="38" fontId="39" fillId="0" borderId="58" xfId="5" applyFont="1" applyFill="1" applyBorder="1" applyAlignment="1">
      <alignment horizontal="center" vertical="center" shrinkToFit="1"/>
    </xf>
    <xf numFmtId="38" fontId="40" fillId="0" borderId="186" xfId="5" applyFont="1" applyFill="1" applyBorder="1" applyAlignment="1">
      <alignment horizontal="center" vertical="center" shrinkToFit="1"/>
    </xf>
    <xf numFmtId="0" fontId="38" fillId="0" borderId="204" xfId="4" applyFont="1" applyBorder="1" applyAlignment="1">
      <alignment vertical="center" shrinkToFit="1"/>
    </xf>
    <xf numFmtId="0" fontId="38" fillId="0" borderId="194" xfId="4" applyFont="1" applyBorder="1" applyAlignment="1">
      <alignment horizontal="center" vertical="center" shrinkToFit="1"/>
    </xf>
    <xf numFmtId="0" fontId="38" fillId="0" borderId="227" xfId="4" applyFont="1" applyBorder="1" applyAlignment="1">
      <alignment vertical="center" shrinkToFit="1"/>
    </xf>
    <xf numFmtId="38" fontId="39" fillId="0" borderId="167" xfId="5" applyFont="1" applyFill="1" applyBorder="1" applyAlignment="1">
      <alignment horizontal="center" vertical="center" shrinkToFit="1"/>
    </xf>
    <xf numFmtId="38" fontId="39" fillId="0" borderId="200" xfId="5" applyFont="1" applyFill="1" applyBorder="1" applyAlignment="1">
      <alignment horizontal="center" vertical="center" shrinkToFit="1"/>
    </xf>
    <xf numFmtId="0" fontId="38" fillId="0" borderId="233" xfId="4" applyFont="1" applyBorder="1" applyAlignment="1" applyProtection="1">
      <alignment vertical="center" shrinkToFit="1"/>
      <protection locked="0"/>
    </xf>
    <xf numFmtId="38" fontId="38" fillId="0" borderId="209" xfId="5" applyFont="1" applyFill="1" applyBorder="1" applyAlignment="1">
      <alignment horizontal="center" vertical="center" shrinkToFit="1"/>
    </xf>
    <xf numFmtId="38" fontId="38" fillId="0" borderId="0" xfId="5" applyFont="1" applyFill="1" applyBorder="1" applyAlignment="1">
      <alignment horizontal="center" vertical="center"/>
    </xf>
    <xf numFmtId="0" fontId="38" fillId="0" borderId="166" xfId="4" applyFont="1" applyBorder="1" applyAlignment="1" applyProtection="1">
      <alignment horizontal="center" vertical="center" textRotation="255" shrinkToFit="1"/>
      <protection locked="0"/>
    </xf>
    <xf numFmtId="38" fontId="39" fillId="0" borderId="239" xfId="5" applyFont="1" applyFill="1" applyBorder="1" applyAlignment="1">
      <alignment horizontal="center" vertical="center" shrinkToFit="1"/>
    </xf>
    <xf numFmtId="177" fontId="38" fillId="0" borderId="177" xfId="5" applyNumberFormat="1" applyFont="1" applyFill="1" applyBorder="1" applyAlignment="1" applyProtection="1">
      <alignment horizontal="right" vertical="center" shrinkToFit="1"/>
      <protection locked="0"/>
    </xf>
    <xf numFmtId="0" fontId="38" fillId="0" borderId="0" xfId="4" applyFont="1" applyAlignment="1" applyProtection="1">
      <alignment horizontal="center" vertical="top" textRotation="255"/>
      <protection locked="0"/>
    </xf>
    <xf numFmtId="38" fontId="38" fillId="0" borderId="0" xfId="5" applyFont="1" applyFill="1" applyBorder="1" applyAlignment="1">
      <alignment vertical="center"/>
    </xf>
    <xf numFmtId="38" fontId="38" fillId="0" borderId="0" xfId="5" applyFont="1" applyFill="1" applyBorder="1" applyAlignment="1" applyProtection="1">
      <alignment vertical="center"/>
      <protection locked="0"/>
    </xf>
    <xf numFmtId="38" fontId="39" fillId="0" borderId="71" xfId="5" applyFont="1" applyFill="1" applyBorder="1" applyAlignment="1">
      <alignment horizontal="center" vertical="center" shrinkToFit="1"/>
    </xf>
    <xf numFmtId="0" fontId="38" fillId="0" borderId="0" xfId="4" applyFont="1" applyAlignment="1">
      <alignment horizontal="center" vertical="top" textRotation="255"/>
    </xf>
    <xf numFmtId="0" fontId="38" fillId="0" borderId="0" xfId="4" applyFont="1" applyAlignment="1" applyProtection="1">
      <alignment horizontal="left" vertical="center"/>
      <protection locked="0"/>
    </xf>
    <xf numFmtId="0" fontId="38" fillId="0" borderId="239" xfId="4" applyFont="1" applyBorder="1" applyAlignment="1">
      <alignment horizontal="center" vertical="center"/>
    </xf>
    <xf numFmtId="177" fontId="38" fillId="0" borderId="0" xfId="4" applyNumberFormat="1" applyFont="1" applyAlignment="1">
      <alignment vertical="center"/>
    </xf>
    <xf numFmtId="0" fontId="38" fillId="0" borderId="0" xfId="4" applyFont="1" applyProtection="1">
      <protection locked="0"/>
    </xf>
    <xf numFmtId="38" fontId="38" fillId="0" borderId="0" xfId="5" applyFont="1" applyFill="1" applyBorder="1" applyAlignment="1" applyProtection="1">
      <alignment horizontal="center" vertical="center"/>
      <protection locked="0"/>
    </xf>
    <xf numFmtId="0" fontId="1" fillId="0" borderId="0" xfId="4" applyAlignment="1">
      <alignment vertical="center" readingOrder="1"/>
    </xf>
    <xf numFmtId="0" fontId="42" fillId="0" borderId="0" xfId="4" applyFont="1" applyProtection="1">
      <protection locked="0"/>
    </xf>
    <xf numFmtId="0" fontId="1" fillId="0" borderId="0" xfId="4" applyProtection="1">
      <protection locked="0"/>
    </xf>
    <xf numFmtId="0" fontId="38" fillId="0" borderId="0" xfId="4" applyFont="1" applyAlignment="1" applyProtection="1">
      <alignment vertical="center"/>
      <protection locked="0"/>
    </xf>
    <xf numFmtId="0" fontId="38" fillId="0" borderId="73" xfId="4" applyFont="1" applyBorder="1" applyAlignment="1" applyProtection="1">
      <alignment horizontal="center" vertical="center"/>
      <protection locked="0"/>
    </xf>
    <xf numFmtId="0" fontId="38" fillId="0" borderId="74" xfId="4" applyFont="1" applyBorder="1" applyAlignment="1" applyProtection="1">
      <alignment horizontal="center" vertical="center"/>
      <protection locked="0"/>
    </xf>
    <xf numFmtId="0" fontId="1" fillId="0" borderId="0" xfId="4" applyAlignment="1">
      <alignment horizontal="center"/>
    </xf>
    <xf numFmtId="38" fontId="40" fillId="0" borderId="0" xfId="5" applyFont="1" applyFill="1" applyBorder="1" applyAlignment="1" applyProtection="1">
      <alignment vertical="center"/>
      <protection locked="0"/>
    </xf>
    <xf numFmtId="0" fontId="38" fillId="0" borderId="160" xfId="4" applyFont="1" applyBorder="1" applyAlignment="1" applyProtection="1">
      <alignment horizontal="center" vertical="center" shrinkToFit="1"/>
      <protection locked="0"/>
    </xf>
    <xf numFmtId="38" fontId="38" fillId="0" borderId="243" xfId="5" applyFont="1" applyFill="1" applyBorder="1" applyAlignment="1">
      <alignment horizontal="center" vertical="center" shrinkToFit="1"/>
    </xf>
    <xf numFmtId="38" fontId="38" fillId="0" borderId="244" xfId="5" applyFont="1" applyFill="1" applyBorder="1" applyAlignment="1" applyProtection="1">
      <alignment horizontal="center" vertical="center" shrinkToFit="1"/>
      <protection locked="0"/>
    </xf>
    <xf numFmtId="38" fontId="40" fillId="0" borderId="245" xfId="5" applyFont="1" applyFill="1" applyBorder="1" applyAlignment="1">
      <alignment horizontal="center" vertical="center" shrinkToFit="1"/>
    </xf>
    <xf numFmtId="38" fontId="38" fillId="0" borderId="118" xfId="5" applyFont="1" applyFill="1" applyBorder="1" applyAlignment="1">
      <alignment horizontal="right" vertical="center" shrinkToFit="1"/>
    </xf>
    <xf numFmtId="38" fontId="39" fillId="0" borderId="20" xfId="5" applyFont="1" applyFill="1" applyBorder="1" applyAlignment="1">
      <alignment horizontal="center" vertical="center" shrinkToFit="1"/>
    </xf>
    <xf numFmtId="38" fontId="39" fillId="0" borderId="19" xfId="5" applyFont="1" applyFill="1" applyBorder="1" applyAlignment="1">
      <alignment horizontal="center" vertical="center" shrinkToFit="1"/>
    </xf>
    <xf numFmtId="38" fontId="39" fillId="0" borderId="21" xfId="5" applyFont="1" applyFill="1" applyBorder="1" applyAlignment="1">
      <alignment horizontal="center" vertical="center" shrinkToFit="1"/>
    </xf>
    <xf numFmtId="38" fontId="39" fillId="0" borderId="15" xfId="5" applyFont="1" applyFill="1" applyBorder="1" applyAlignment="1">
      <alignment horizontal="center" vertical="center" shrinkToFit="1"/>
    </xf>
    <xf numFmtId="38" fontId="38" fillId="0" borderId="233" xfId="5" applyFont="1" applyFill="1" applyBorder="1" applyAlignment="1" applyProtection="1">
      <alignment horizontal="center" vertical="center" shrinkToFit="1"/>
      <protection locked="0"/>
    </xf>
    <xf numFmtId="38" fontId="38" fillId="0" borderId="26" xfId="5" applyFont="1" applyFill="1" applyBorder="1" applyAlignment="1">
      <alignment horizontal="center" vertical="center" shrinkToFit="1"/>
    </xf>
    <xf numFmtId="0" fontId="38" fillId="0" borderId="236" xfId="4" applyFont="1" applyBorder="1" applyAlignment="1">
      <alignment vertical="center" shrinkToFit="1"/>
    </xf>
    <xf numFmtId="38" fontId="40" fillId="0" borderId="187" xfId="5" applyFont="1" applyFill="1" applyBorder="1" applyAlignment="1">
      <alignment horizontal="center" vertical="center" shrinkToFit="1"/>
    </xf>
    <xf numFmtId="177" fontId="38" fillId="2" borderId="71" xfId="4" applyNumberFormat="1" applyFont="1" applyFill="1" applyBorder="1" applyAlignment="1">
      <alignment horizontal="right" vertical="center"/>
    </xf>
    <xf numFmtId="177" fontId="38" fillId="2" borderId="59" xfId="4" applyNumberFormat="1" applyFont="1" applyFill="1" applyBorder="1" applyAlignment="1">
      <alignment horizontal="right" vertical="center"/>
    </xf>
    <xf numFmtId="177" fontId="38" fillId="2" borderId="137" xfId="4" applyNumberFormat="1" applyFont="1" applyFill="1" applyBorder="1" applyAlignment="1">
      <alignment horizontal="right" vertical="center"/>
    </xf>
    <xf numFmtId="181" fontId="40" fillId="2" borderId="239" xfId="4" applyNumberFormat="1" applyFont="1" applyFill="1" applyBorder="1" applyAlignment="1">
      <alignment horizontal="right" vertical="center"/>
    </xf>
    <xf numFmtId="0" fontId="38" fillId="2" borderId="62" xfId="4" applyFont="1" applyFill="1" applyBorder="1" applyAlignment="1">
      <alignment vertical="center" shrinkToFit="1"/>
    </xf>
    <xf numFmtId="177" fontId="38" fillId="2" borderId="205" xfId="4" applyNumberFormat="1" applyFont="1" applyFill="1" applyBorder="1" applyAlignment="1">
      <alignment horizontal="right" vertical="center" shrinkToFit="1"/>
    </xf>
    <xf numFmtId="177" fontId="38" fillId="2" borderId="108" xfId="4" applyNumberFormat="1" applyFont="1" applyFill="1" applyBorder="1" applyAlignment="1">
      <alignment horizontal="right" vertical="center" shrinkToFit="1"/>
    </xf>
    <xf numFmtId="180" fontId="38" fillId="2" borderId="108" xfId="4" applyNumberFormat="1" applyFont="1" applyFill="1" applyBorder="1" applyAlignment="1">
      <alignment horizontal="right" vertical="center" shrinkToFit="1"/>
    </xf>
    <xf numFmtId="179" fontId="38" fillId="2" borderId="72" xfId="5" applyNumberFormat="1" applyFont="1" applyFill="1" applyBorder="1" applyAlignment="1">
      <alignment vertical="center" shrinkToFit="1"/>
    </xf>
    <xf numFmtId="179" fontId="38" fillId="2" borderId="58" xfId="5" applyNumberFormat="1" applyFont="1" applyFill="1" applyBorder="1" applyAlignment="1">
      <alignment vertical="center" shrinkToFit="1"/>
    </xf>
    <xf numFmtId="38" fontId="38" fillId="2" borderId="70" xfId="5" applyFont="1" applyFill="1" applyBorder="1" applyAlignment="1">
      <alignment horizontal="right" vertical="center" shrinkToFit="1"/>
    </xf>
    <xf numFmtId="38" fontId="38" fillId="2" borderId="72" xfId="5" applyFont="1" applyFill="1" applyBorder="1" applyAlignment="1">
      <alignment horizontal="right" vertical="center" shrinkToFit="1"/>
    </xf>
    <xf numFmtId="177" fontId="38" fillId="2" borderId="70" xfId="5" applyNumberFormat="1" applyFont="1" applyFill="1" applyBorder="1" applyAlignment="1">
      <alignment horizontal="right" vertical="center" shrinkToFit="1"/>
    </xf>
    <xf numFmtId="177" fontId="38" fillId="2" borderId="58" xfId="5" applyNumberFormat="1" applyFont="1" applyFill="1" applyBorder="1" applyAlignment="1">
      <alignment horizontal="right" vertical="center" shrinkToFit="1"/>
    </xf>
    <xf numFmtId="177" fontId="38" fillId="2" borderId="72" xfId="5" applyNumberFormat="1" applyFont="1" applyFill="1" applyBorder="1" applyAlignment="1">
      <alignment horizontal="right" vertical="center" shrinkToFit="1"/>
    </xf>
    <xf numFmtId="177" fontId="38" fillId="2" borderId="168" xfId="5" applyNumberFormat="1" applyFont="1" applyFill="1" applyBorder="1" applyAlignment="1">
      <alignment horizontal="right" vertical="center" shrinkToFit="1"/>
    </xf>
    <xf numFmtId="177" fontId="38" fillId="2" borderId="26" xfId="5" applyNumberFormat="1" applyFont="1" applyFill="1" applyBorder="1" applyAlignment="1">
      <alignment horizontal="right" vertical="center" shrinkToFit="1"/>
    </xf>
    <xf numFmtId="177" fontId="40" fillId="2" borderId="187" xfId="5" applyNumberFormat="1" applyFont="1" applyFill="1" applyBorder="1" applyAlignment="1">
      <alignment horizontal="right" vertical="center" shrinkToFit="1"/>
    </xf>
    <xf numFmtId="177" fontId="40" fillId="2" borderId="108" xfId="5" applyNumberFormat="1" applyFont="1" applyFill="1" applyBorder="1" applyAlignment="1">
      <alignment horizontal="right" vertical="center" shrinkToFit="1"/>
    </xf>
    <xf numFmtId="177" fontId="38" fillId="2" borderId="166" xfId="5" applyNumberFormat="1" applyFont="1" applyFill="1" applyBorder="1" applyAlignment="1">
      <alignment horizontal="right" vertical="center" shrinkToFit="1"/>
    </xf>
    <xf numFmtId="177" fontId="38" fillId="2" borderId="134" xfId="4" applyNumberFormat="1" applyFont="1" applyFill="1" applyBorder="1" applyAlignment="1">
      <alignment horizontal="right" vertical="center" shrinkToFit="1"/>
    </xf>
    <xf numFmtId="0" fontId="38" fillId="2" borderId="160" xfId="4" applyFont="1" applyFill="1" applyBorder="1" applyAlignment="1">
      <alignment vertical="center" shrinkToFit="1"/>
    </xf>
    <xf numFmtId="0" fontId="38" fillId="2" borderId="107" xfId="4" applyFont="1" applyFill="1" applyBorder="1" applyAlignment="1">
      <alignment vertical="center" shrinkToFit="1"/>
    </xf>
    <xf numFmtId="0" fontId="38" fillId="2" borderId="107" xfId="4" applyFont="1" applyFill="1" applyBorder="1" applyAlignment="1" applyProtection="1">
      <alignment vertical="center" shrinkToFit="1"/>
      <protection locked="0"/>
    </xf>
    <xf numFmtId="177" fontId="38" fillId="2" borderId="200" xfId="4" applyNumberFormat="1" applyFont="1" applyFill="1" applyBorder="1" applyAlignment="1">
      <alignment horizontal="right" vertical="center" shrinkToFit="1"/>
    </xf>
    <xf numFmtId="0" fontId="40" fillId="0" borderId="68" xfId="4" applyFont="1" applyBorder="1" applyAlignment="1" applyProtection="1">
      <alignment horizontal="center" vertical="center" shrinkToFit="1"/>
      <protection locked="0"/>
    </xf>
    <xf numFmtId="0" fontId="40" fillId="0" borderId="170" xfId="4" applyFont="1" applyBorder="1" applyAlignment="1" applyProtection="1">
      <alignment horizontal="center" vertical="center" shrinkToFit="1"/>
      <protection locked="0"/>
    </xf>
    <xf numFmtId="0" fontId="40" fillId="0" borderId="240" xfId="4" applyFont="1" applyBorder="1" applyAlignment="1" applyProtection="1">
      <alignment horizontal="center" vertical="center" shrinkToFit="1"/>
      <protection locked="0"/>
    </xf>
    <xf numFmtId="0" fontId="37" fillId="0" borderId="0" xfId="4" applyFont="1" applyAlignment="1">
      <alignment horizontal="right" vertical="center"/>
    </xf>
    <xf numFmtId="179" fontId="38" fillId="2" borderId="70" xfId="5" applyNumberFormat="1" applyFont="1" applyFill="1" applyBorder="1" applyAlignment="1">
      <alignment horizontal="right" vertical="center" shrinkToFit="1"/>
    </xf>
    <xf numFmtId="9" fontId="38" fillId="0" borderId="166" xfId="4" applyNumberFormat="1" applyFont="1" applyBorder="1" applyAlignment="1" applyProtection="1">
      <alignment horizontal="center" vertical="center" textRotation="255" shrinkToFit="1"/>
      <protection locked="0"/>
    </xf>
    <xf numFmtId="9" fontId="38" fillId="3" borderId="166" xfId="4" applyNumberFormat="1" applyFont="1" applyFill="1" applyBorder="1" applyAlignment="1" applyProtection="1">
      <alignment horizontal="center" vertical="center" textRotation="255" shrinkToFit="1"/>
      <protection locked="0"/>
    </xf>
    <xf numFmtId="0" fontId="1" fillId="0" borderId="123" xfId="4" applyBorder="1" applyAlignment="1">
      <alignment vertical="center"/>
    </xf>
    <xf numFmtId="177" fontId="38" fillId="3" borderId="26" xfId="4" applyNumberFormat="1" applyFont="1" applyFill="1" applyBorder="1" applyAlignment="1">
      <alignment horizontal="right" vertical="center" shrinkToFit="1"/>
    </xf>
    <xf numFmtId="177" fontId="38" fillId="3" borderId="63" xfId="4" applyNumberFormat="1" applyFont="1" applyFill="1" applyBorder="1" applyAlignment="1">
      <alignment horizontal="right" vertical="center" shrinkToFit="1"/>
    </xf>
    <xf numFmtId="177" fontId="38" fillId="3" borderId="87" xfId="4" applyNumberFormat="1" applyFont="1" applyFill="1" applyBorder="1" applyAlignment="1">
      <alignment horizontal="right" vertical="center" shrinkToFit="1"/>
    </xf>
    <xf numFmtId="0" fontId="38" fillId="0" borderId="226" xfId="4" applyFont="1" applyBorder="1" applyAlignment="1" applyProtection="1">
      <alignment horizontal="center" vertical="center" shrinkToFit="1"/>
      <protection locked="0"/>
    </xf>
    <xf numFmtId="177" fontId="38" fillId="2" borderId="26" xfId="4" applyNumberFormat="1" applyFont="1" applyFill="1" applyBorder="1" applyAlignment="1">
      <alignment horizontal="right" vertical="center" shrinkToFit="1"/>
    </xf>
    <xf numFmtId="177" fontId="38" fillId="2" borderId="63" xfId="4" applyNumberFormat="1" applyFont="1" applyFill="1" applyBorder="1" applyAlignment="1">
      <alignment horizontal="right" vertical="center" shrinkToFit="1"/>
    </xf>
    <xf numFmtId="177" fontId="38" fillId="2" borderId="87" xfId="4" applyNumberFormat="1" applyFont="1" applyFill="1" applyBorder="1" applyAlignment="1">
      <alignment horizontal="right" vertical="center" shrinkToFit="1"/>
    </xf>
    <xf numFmtId="177" fontId="38" fillId="2" borderId="74" xfId="4" applyNumberFormat="1" applyFont="1" applyFill="1" applyBorder="1" applyAlignment="1">
      <alignment horizontal="right" vertical="center" shrinkToFit="1"/>
    </xf>
    <xf numFmtId="0" fontId="38" fillId="0" borderId="126" xfId="4" applyFont="1" applyBorder="1" applyAlignment="1" applyProtection="1">
      <alignment horizontal="center" vertical="center" shrinkToFit="1"/>
      <protection locked="0"/>
    </xf>
    <xf numFmtId="0" fontId="38" fillId="2" borderId="254" xfId="4" applyFont="1" applyFill="1" applyBorder="1" applyAlignment="1">
      <alignment vertical="center" shrinkToFit="1"/>
    </xf>
    <xf numFmtId="0" fontId="38" fillId="0" borderId="256" xfId="4" applyFont="1" applyBorder="1" applyAlignment="1">
      <alignment vertical="center" shrinkToFit="1"/>
    </xf>
    <xf numFmtId="0" fontId="38" fillId="0" borderId="2" xfId="4" applyFont="1" applyBorder="1" applyAlignment="1" applyProtection="1">
      <alignment horizontal="center" vertical="center" shrinkToFit="1"/>
      <protection locked="0"/>
    </xf>
    <xf numFmtId="177" fontId="38" fillId="2" borderId="257" xfId="4" applyNumberFormat="1" applyFont="1" applyFill="1" applyBorder="1" applyAlignment="1">
      <alignment horizontal="right" vertical="center" shrinkToFit="1"/>
    </xf>
    <xf numFmtId="180" fontId="38" fillId="2" borderId="239" xfId="4" applyNumberFormat="1" applyFont="1" applyFill="1" applyBorder="1" applyAlignment="1">
      <alignment horizontal="right" vertical="center" shrinkToFit="1"/>
    </xf>
    <xf numFmtId="177" fontId="38" fillId="0" borderId="258" xfId="4" applyNumberFormat="1" applyFont="1" applyBorder="1" applyAlignment="1">
      <alignment horizontal="right" vertical="center" shrinkToFit="1"/>
    </xf>
    <xf numFmtId="0" fontId="38" fillId="0" borderId="11" xfId="4" applyFont="1" applyBorder="1" applyAlignment="1">
      <alignment vertical="center"/>
    </xf>
    <xf numFmtId="0" fontId="38" fillId="0" borderId="195" xfId="4" applyFont="1" applyBorder="1" applyAlignment="1">
      <alignment vertical="center"/>
    </xf>
    <xf numFmtId="0" fontId="38" fillId="0" borderId="157" xfId="4" applyFont="1" applyBorder="1" applyAlignment="1">
      <alignment horizontal="center" vertical="center"/>
    </xf>
    <xf numFmtId="0" fontId="38" fillId="0" borderId="255" xfId="4" applyFont="1" applyBorder="1" applyAlignment="1">
      <alignment horizontal="center" vertical="center"/>
    </xf>
    <xf numFmtId="0" fontId="38" fillId="0" borderId="259" xfId="4" applyFont="1" applyBorder="1" applyAlignment="1">
      <alignment horizontal="center" vertical="center"/>
    </xf>
    <xf numFmtId="0" fontId="38" fillId="0" borderId="260" xfId="4" applyFont="1" applyBorder="1" applyAlignment="1">
      <alignment horizontal="center" vertical="center"/>
    </xf>
    <xf numFmtId="0" fontId="38" fillId="0" borderId="261" xfId="4" applyFont="1" applyBorder="1" applyAlignment="1">
      <alignment horizontal="center" vertical="center"/>
    </xf>
    <xf numFmtId="0" fontId="38" fillId="2" borderId="194" xfId="4" applyFont="1" applyFill="1" applyBorder="1" applyAlignment="1">
      <alignment horizontal="center" vertical="center"/>
    </xf>
    <xf numFmtId="0" fontId="38" fillId="0" borderId="256" xfId="4" applyFont="1" applyBorder="1" applyAlignment="1" applyProtection="1">
      <alignment vertical="center" shrinkToFit="1"/>
      <protection locked="0"/>
    </xf>
    <xf numFmtId="0" fontId="38" fillId="0" borderId="262" xfId="4" applyFont="1" applyBorder="1" applyAlignment="1">
      <alignment vertical="center" shrinkToFit="1"/>
    </xf>
    <xf numFmtId="0" fontId="38" fillId="0" borderId="13" xfId="4" applyFont="1" applyBorder="1" applyAlignment="1">
      <alignment horizontal="center" vertical="center" shrinkToFit="1"/>
    </xf>
    <xf numFmtId="0" fontId="38" fillId="0" borderId="0" xfId="4" applyFont="1" applyAlignment="1">
      <alignment horizontal="center" vertical="center" shrinkToFit="1"/>
    </xf>
    <xf numFmtId="0" fontId="38" fillId="0" borderId="14" xfId="4" applyFont="1" applyBorder="1" applyAlignment="1" applyProtection="1">
      <alignment horizontal="center" vertical="center" shrinkToFit="1"/>
      <protection locked="0"/>
    </xf>
    <xf numFmtId="0" fontId="40" fillId="0" borderId="74" xfId="4" applyFont="1" applyBorder="1" applyAlignment="1" applyProtection="1">
      <alignment horizontal="center" vertical="center" shrinkToFit="1"/>
      <protection locked="0"/>
    </xf>
    <xf numFmtId="0" fontId="38" fillId="4" borderId="64" xfId="4" applyFont="1" applyFill="1" applyBorder="1" applyAlignment="1" applyProtection="1">
      <alignment horizontal="center" vertical="center" wrapText="1"/>
      <protection locked="0"/>
    </xf>
    <xf numFmtId="38" fontId="38" fillId="2" borderId="20" xfId="5" applyFont="1" applyFill="1" applyBorder="1" applyAlignment="1">
      <alignment horizontal="right" vertical="center" shrinkToFit="1"/>
    </xf>
    <xf numFmtId="177" fontId="38" fillId="2" borderId="0" xfId="5" applyNumberFormat="1" applyFont="1" applyFill="1" applyBorder="1" applyAlignment="1">
      <alignment horizontal="right" vertical="center" shrinkToFit="1"/>
    </xf>
    <xf numFmtId="38" fontId="38" fillId="2" borderId="58" xfId="5" applyFont="1" applyFill="1" applyBorder="1" applyAlignment="1">
      <alignment horizontal="right" vertical="center" shrinkToFit="1"/>
    </xf>
    <xf numFmtId="0" fontId="38" fillId="2" borderId="161" xfId="4" applyFont="1" applyFill="1" applyBorder="1" applyAlignment="1">
      <alignment vertical="center" shrinkToFit="1"/>
    </xf>
    <xf numFmtId="0" fontId="38" fillId="2" borderId="22" xfId="4" applyFont="1" applyFill="1" applyBorder="1" applyAlignment="1">
      <alignment vertical="center" shrinkToFit="1"/>
    </xf>
    <xf numFmtId="0" fontId="40" fillId="0" borderId="63" xfId="4" applyFont="1" applyBorder="1" applyAlignment="1" applyProtection="1">
      <alignment horizontal="center" vertical="center" shrinkToFit="1"/>
      <protection locked="0"/>
    </xf>
    <xf numFmtId="177" fontId="38" fillId="2" borderId="68" xfId="4" applyNumberFormat="1" applyFont="1" applyFill="1" applyBorder="1" applyAlignment="1">
      <alignment horizontal="right" vertical="center" shrinkToFit="1"/>
    </xf>
    <xf numFmtId="0" fontId="0" fillId="0" borderId="0" xfId="4" applyFont="1" applyAlignment="1">
      <alignment horizontal="center"/>
    </xf>
    <xf numFmtId="179" fontId="38" fillId="2" borderId="20" xfId="5" applyNumberFormat="1" applyFont="1" applyFill="1" applyBorder="1" applyAlignment="1">
      <alignment horizontal="right" vertical="center" shrinkToFit="1"/>
    </xf>
    <xf numFmtId="0" fontId="41" fillId="4" borderId="58" xfId="4" applyFont="1" applyFill="1" applyBorder="1" applyAlignment="1">
      <alignment horizontal="center" vertical="center"/>
    </xf>
    <xf numFmtId="0" fontId="38" fillId="0" borderId="73" xfId="4" applyFont="1" applyBorder="1" applyAlignment="1" applyProtection="1">
      <alignment horizontal="center" vertical="center" shrinkToFit="1"/>
      <protection locked="0"/>
    </xf>
    <xf numFmtId="0" fontId="38" fillId="0" borderId="258" xfId="4" applyFont="1" applyBorder="1" applyAlignment="1">
      <alignment vertical="center" shrinkToFit="1"/>
    </xf>
    <xf numFmtId="177" fontId="38" fillId="5" borderId="258" xfId="4" applyNumberFormat="1" applyFont="1" applyFill="1" applyBorder="1" applyAlignment="1">
      <alignment horizontal="right" vertical="center" shrinkToFit="1"/>
    </xf>
    <xf numFmtId="0" fontId="38" fillId="0" borderId="159" xfId="4" applyFont="1" applyBorder="1" applyAlignment="1" applyProtection="1">
      <alignment horizontal="center" vertical="center" shrinkToFit="1"/>
      <protection locked="0"/>
    </xf>
    <xf numFmtId="0" fontId="38" fillId="0" borderId="74" xfId="4" applyFont="1" applyBorder="1" applyAlignment="1" applyProtection="1">
      <alignment horizontal="center" vertical="center" shrinkToFit="1"/>
      <protection locked="0"/>
    </xf>
    <xf numFmtId="0" fontId="40" fillId="0" borderId="21" xfId="4" applyFont="1" applyBorder="1" applyAlignment="1" applyProtection="1">
      <alignment horizontal="center" vertical="center" shrinkToFit="1"/>
      <protection locked="0"/>
    </xf>
    <xf numFmtId="38" fontId="9" fillId="6" borderId="0" xfId="5" applyFont="1" applyFill="1" applyAlignment="1">
      <alignment vertical="center"/>
    </xf>
    <xf numFmtId="38" fontId="43" fillId="6" borderId="0" xfId="5" applyFont="1" applyFill="1" applyAlignment="1">
      <alignment horizontal="right" vertical="center"/>
    </xf>
    <xf numFmtId="38" fontId="9" fillId="6" borderId="278" xfId="5" applyFont="1" applyFill="1" applyBorder="1" applyAlignment="1">
      <alignment horizontal="center" vertical="center"/>
    </xf>
    <xf numFmtId="38" fontId="9" fillId="6" borderId="279" xfId="5" applyFont="1" applyFill="1" applyBorder="1" applyAlignment="1">
      <alignment horizontal="center" vertical="center"/>
    </xf>
    <xf numFmtId="38" fontId="9" fillId="6" borderId="280" xfId="5" applyFont="1" applyFill="1" applyBorder="1" applyAlignment="1">
      <alignment horizontal="center" vertical="center"/>
    </xf>
    <xf numFmtId="38" fontId="9" fillId="6" borderId="281" xfId="5" applyFont="1" applyFill="1" applyBorder="1" applyAlignment="1">
      <alignment horizontal="center" vertical="center"/>
    </xf>
    <xf numFmtId="38" fontId="9" fillId="6" borderId="0" xfId="5" applyFont="1" applyFill="1" applyAlignment="1">
      <alignment horizontal="center" vertical="center"/>
    </xf>
    <xf numFmtId="38" fontId="9" fillId="6" borderId="283" xfId="5" applyFont="1" applyFill="1" applyBorder="1" applyAlignment="1">
      <alignment vertical="center"/>
    </xf>
    <xf numFmtId="38" fontId="9" fillId="6" borderId="58" xfId="5" applyFont="1" applyFill="1" applyBorder="1" applyAlignment="1">
      <alignment vertical="center"/>
    </xf>
    <xf numFmtId="38" fontId="9" fillId="6" borderId="3" xfId="5" applyFont="1" applyFill="1" applyBorder="1" applyAlignment="1">
      <alignment vertical="center"/>
    </xf>
    <xf numFmtId="38" fontId="9" fillId="6" borderId="2" xfId="5" applyFont="1" applyFill="1" applyBorder="1" applyAlignment="1">
      <alignment vertical="center"/>
    </xf>
    <xf numFmtId="38" fontId="9" fillId="6" borderId="77" xfId="5" applyFont="1" applyFill="1" applyBorder="1" applyAlignment="1">
      <alignment vertical="center"/>
    </xf>
    <xf numFmtId="38" fontId="9" fillId="6" borderId="284" xfId="5" applyFont="1" applyFill="1" applyBorder="1" applyAlignment="1">
      <alignment vertical="center"/>
    </xf>
    <xf numFmtId="38" fontId="9" fillId="6" borderId="0" xfId="5" applyFont="1" applyFill="1" applyBorder="1" applyAlignment="1">
      <alignment vertical="center"/>
    </xf>
    <xf numFmtId="38" fontId="9" fillId="6" borderId="273" xfId="5" applyFont="1" applyFill="1" applyBorder="1" applyAlignment="1">
      <alignment vertical="center"/>
    </xf>
    <xf numFmtId="38" fontId="9" fillId="6" borderId="78" xfId="5" applyFont="1" applyFill="1" applyBorder="1" applyAlignment="1">
      <alignment vertical="center"/>
    </xf>
    <xf numFmtId="38" fontId="9" fillId="6" borderId="125" xfId="5" applyFont="1" applyFill="1" applyBorder="1" applyAlignment="1">
      <alignment vertical="center"/>
    </xf>
    <xf numFmtId="38" fontId="9" fillId="6" borderId="114" xfId="5" applyFont="1" applyFill="1" applyBorder="1" applyAlignment="1">
      <alignment vertical="center"/>
    </xf>
    <xf numFmtId="38" fontId="9" fillId="6" borderId="15" xfId="5" applyFont="1" applyFill="1" applyBorder="1" applyAlignment="1">
      <alignment vertical="center"/>
    </xf>
    <xf numFmtId="38" fontId="9" fillId="6" borderId="285" xfId="5" applyFont="1" applyFill="1" applyBorder="1" applyAlignment="1">
      <alignment vertical="center"/>
    </xf>
    <xf numFmtId="38" fontId="9" fillId="6" borderId="286" xfId="5" applyFont="1" applyFill="1" applyBorder="1" applyAlignment="1">
      <alignment vertical="center"/>
    </xf>
    <xf numFmtId="38" fontId="9" fillId="6" borderId="275" xfId="5" applyFont="1" applyFill="1" applyBorder="1" applyAlignment="1">
      <alignment vertical="center"/>
    </xf>
    <xf numFmtId="38" fontId="9" fillId="6" borderId="287" xfId="5" applyFont="1" applyFill="1" applyBorder="1" applyAlignment="1">
      <alignment vertical="center"/>
    </xf>
    <xf numFmtId="38" fontId="9" fillId="6" borderId="288" xfId="5" applyFont="1" applyFill="1" applyBorder="1" applyAlignment="1">
      <alignment vertical="center"/>
    </xf>
    <xf numFmtId="38" fontId="9" fillId="6" borderId="274" xfId="5" applyFont="1" applyFill="1" applyBorder="1" applyAlignment="1">
      <alignment vertical="center"/>
    </xf>
    <xf numFmtId="38" fontId="9" fillId="6" borderId="67" xfId="5" applyFont="1" applyFill="1" applyBorder="1" applyAlignment="1">
      <alignment vertical="center"/>
    </xf>
    <xf numFmtId="38" fontId="9" fillId="6" borderId="153" xfId="5" applyFont="1" applyFill="1" applyBorder="1" applyAlignment="1">
      <alignment vertical="center"/>
    </xf>
    <xf numFmtId="38" fontId="9" fillId="6" borderId="185" xfId="5" applyFont="1" applyFill="1" applyBorder="1" applyAlignment="1">
      <alignment vertical="center"/>
    </xf>
    <xf numFmtId="38" fontId="9" fillId="6" borderId="289" xfId="5" applyFont="1" applyFill="1" applyBorder="1" applyAlignment="1">
      <alignment vertical="center"/>
    </xf>
    <xf numFmtId="38" fontId="9" fillId="6" borderId="35" xfId="5" applyFont="1" applyFill="1" applyBorder="1" applyAlignment="1">
      <alignment vertical="center"/>
    </xf>
    <xf numFmtId="38" fontId="45" fillId="6" borderId="81" xfId="5" applyFont="1" applyFill="1" applyBorder="1" applyAlignment="1">
      <alignment horizontal="center" vertical="center"/>
    </xf>
    <xf numFmtId="38" fontId="9" fillId="6" borderId="83" xfId="5" applyFont="1" applyFill="1" applyBorder="1" applyAlignment="1">
      <alignment vertical="center"/>
    </xf>
    <xf numFmtId="38" fontId="43" fillId="6" borderId="34" xfId="5" applyFont="1" applyFill="1" applyBorder="1" applyAlignment="1">
      <alignment horizontal="center" vertical="center"/>
    </xf>
    <xf numFmtId="38" fontId="9" fillId="6" borderId="84" xfId="5" applyFont="1" applyFill="1" applyBorder="1" applyAlignment="1">
      <alignment vertical="center"/>
    </xf>
    <xf numFmtId="38" fontId="9" fillId="6" borderId="290" xfId="5" applyFont="1" applyFill="1" applyBorder="1" applyAlignment="1">
      <alignment vertical="center"/>
    </xf>
    <xf numFmtId="38" fontId="9" fillId="6" borderId="13" xfId="5" applyFont="1" applyFill="1" applyBorder="1" applyAlignment="1">
      <alignment vertical="center"/>
    </xf>
    <xf numFmtId="38" fontId="13" fillId="6" borderId="121" xfId="5" applyFont="1" applyFill="1" applyBorder="1" applyAlignment="1">
      <alignment vertical="center"/>
    </xf>
    <xf numFmtId="38" fontId="9" fillId="6" borderId="12" xfId="5" applyFont="1" applyFill="1" applyBorder="1" applyAlignment="1">
      <alignment vertical="center"/>
    </xf>
    <xf numFmtId="38" fontId="13" fillId="6" borderId="78" xfId="5" applyFont="1" applyFill="1" applyBorder="1" applyAlignment="1">
      <alignment vertical="center"/>
    </xf>
    <xf numFmtId="38" fontId="45" fillId="6" borderId="78" xfId="5" applyFont="1" applyFill="1" applyBorder="1" applyAlignment="1">
      <alignment horizontal="center" vertical="center"/>
    </xf>
    <xf numFmtId="38" fontId="43" fillId="6" borderId="15" xfId="5" applyFont="1" applyFill="1" applyBorder="1" applyAlignment="1">
      <alignment horizontal="center" vertical="center"/>
    </xf>
    <xf numFmtId="38" fontId="9" fillId="6" borderId="304" xfId="5" applyFont="1" applyFill="1" applyBorder="1" applyAlignment="1">
      <alignment vertical="center"/>
    </xf>
    <xf numFmtId="38" fontId="9" fillId="6" borderId="53" xfId="5" applyFont="1" applyFill="1" applyBorder="1" applyAlignment="1">
      <alignment vertical="center"/>
    </xf>
    <xf numFmtId="38" fontId="9" fillId="6" borderId="306" xfId="5" applyFont="1" applyFill="1" applyBorder="1" applyAlignment="1">
      <alignment vertical="center"/>
    </xf>
    <xf numFmtId="38" fontId="9" fillId="6" borderId="52" xfId="5" applyFont="1" applyFill="1" applyBorder="1" applyAlignment="1">
      <alignment vertical="center"/>
    </xf>
    <xf numFmtId="38" fontId="9" fillId="6" borderId="307" xfId="5" applyFont="1" applyFill="1" applyBorder="1" applyAlignment="1">
      <alignment vertical="center"/>
    </xf>
    <xf numFmtId="38" fontId="9" fillId="6" borderId="308" xfId="5" applyFont="1" applyFill="1" applyBorder="1" applyAlignment="1">
      <alignment vertical="center"/>
    </xf>
    <xf numFmtId="38" fontId="9" fillId="6" borderId="95" xfId="5" applyFont="1" applyFill="1" applyBorder="1" applyAlignment="1">
      <alignment vertical="center"/>
    </xf>
    <xf numFmtId="38" fontId="9" fillId="6" borderId="48" xfId="5" applyFont="1" applyFill="1" applyBorder="1" applyAlignment="1">
      <alignment vertical="center"/>
    </xf>
    <xf numFmtId="38" fontId="9" fillId="6" borderId="310" xfId="5" applyFont="1" applyFill="1" applyBorder="1" applyAlignment="1">
      <alignment vertical="center"/>
    </xf>
    <xf numFmtId="38" fontId="9" fillId="6" borderId="47" xfId="5" applyFont="1" applyFill="1" applyBorder="1" applyAlignment="1">
      <alignment vertical="center"/>
    </xf>
    <xf numFmtId="38" fontId="9" fillId="6" borderId="311" xfId="5" applyFont="1" applyFill="1" applyBorder="1" applyAlignment="1">
      <alignment vertical="center"/>
    </xf>
    <xf numFmtId="38" fontId="9" fillId="6" borderId="312" xfId="5" applyFont="1" applyFill="1" applyBorder="1" applyAlignment="1">
      <alignment vertical="center"/>
    </xf>
    <xf numFmtId="38" fontId="9" fillId="6" borderId="313" xfId="5" applyFont="1" applyFill="1" applyBorder="1" applyAlignment="1">
      <alignment vertical="center"/>
    </xf>
    <xf numFmtId="38" fontId="9" fillId="6" borderId="316" xfId="5" applyFont="1" applyFill="1" applyBorder="1" applyAlignment="1">
      <alignment vertical="center"/>
    </xf>
    <xf numFmtId="38" fontId="9" fillId="6" borderId="10" xfId="5" applyFont="1" applyFill="1" applyBorder="1" applyAlignment="1">
      <alignment vertical="center"/>
    </xf>
    <xf numFmtId="38" fontId="9" fillId="6" borderId="317" xfId="5" applyFont="1" applyFill="1" applyBorder="1" applyAlignment="1">
      <alignment vertical="center"/>
    </xf>
    <xf numFmtId="38" fontId="9" fillId="6" borderId="318" xfId="5" applyFont="1" applyFill="1" applyBorder="1" applyAlignment="1">
      <alignment vertical="center"/>
    </xf>
    <xf numFmtId="38" fontId="48" fillId="6" borderId="0" xfId="5" applyFont="1" applyFill="1" applyAlignment="1">
      <alignment vertical="center"/>
    </xf>
    <xf numFmtId="38" fontId="9" fillId="2" borderId="289" xfId="5" applyFont="1" applyFill="1" applyBorder="1" applyAlignment="1">
      <alignment vertical="center"/>
    </xf>
    <xf numFmtId="38" fontId="9" fillId="2" borderId="35" xfId="5" applyFont="1" applyFill="1" applyBorder="1" applyAlignment="1">
      <alignment vertical="center"/>
    </xf>
    <xf numFmtId="38" fontId="45" fillId="2" borderId="81" xfId="5" applyFont="1" applyFill="1" applyBorder="1" applyAlignment="1">
      <alignment horizontal="center" vertical="center"/>
    </xf>
    <xf numFmtId="38" fontId="9" fillId="2" borderId="138" xfId="5" applyFont="1" applyFill="1" applyBorder="1" applyAlignment="1">
      <alignment vertical="center"/>
    </xf>
    <xf numFmtId="38" fontId="9" fillId="2" borderId="83" xfId="5" applyFont="1" applyFill="1" applyBorder="1" applyAlignment="1">
      <alignment vertical="center"/>
    </xf>
    <xf numFmtId="38" fontId="43" fillId="2" borderId="34" xfId="5" applyFont="1" applyFill="1" applyBorder="1" applyAlignment="1">
      <alignment horizontal="center" vertical="center"/>
    </xf>
    <xf numFmtId="38" fontId="9" fillId="2" borderId="84" xfId="5" applyFont="1" applyFill="1" applyBorder="1" applyAlignment="1">
      <alignment vertical="center"/>
    </xf>
    <xf numFmtId="38" fontId="9" fillId="2" borderId="290" xfId="5" applyFont="1" applyFill="1" applyBorder="1" applyAlignment="1">
      <alignment vertical="center"/>
    </xf>
    <xf numFmtId="38" fontId="9" fillId="2" borderId="293" xfId="5" applyFont="1" applyFill="1" applyBorder="1" applyAlignment="1">
      <alignment vertical="center"/>
    </xf>
    <xf numFmtId="38" fontId="45" fillId="2" borderId="294" xfId="5" applyFont="1" applyFill="1" applyBorder="1" applyAlignment="1">
      <alignment horizontal="center" vertical="center"/>
    </xf>
    <xf numFmtId="38" fontId="9" fillId="2" borderId="295" xfId="5" applyFont="1" applyFill="1" applyBorder="1" applyAlignment="1">
      <alignment vertical="center"/>
    </xf>
    <xf numFmtId="38" fontId="9" fillId="2" borderId="296" xfId="5" applyFont="1" applyFill="1" applyBorder="1" applyAlignment="1">
      <alignment vertical="center"/>
    </xf>
    <xf numFmtId="38" fontId="9" fillId="2" borderId="292" xfId="5" applyFont="1" applyFill="1" applyBorder="1" applyAlignment="1">
      <alignment vertical="center"/>
    </xf>
    <xf numFmtId="38" fontId="45" fillId="2" borderId="297" xfId="5" applyFont="1" applyFill="1" applyBorder="1" applyAlignment="1">
      <alignment horizontal="center" vertical="center"/>
    </xf>
    <xf numFmtId="10" fontId="9" fillId="2" borderId="298" xfId="5" applyNumberFormat="1" applyFont="1" applyFill="1" applyBorder="1" applyAlignment="1">
      <alignment vertical="center"/>
    </xf>
    <xf numFmtId="10" fontId="9" fillId="2" borderId="299" xfId="5" applyNumberFormat="1" applyFont="1" applyFill="1" applyBorder="1" applyAlignment="1">
      <alignment vertical="center"/>
    </xf>
    <xf numFmtId="38" fontId="13" fillId="2" borderId="301" xfId="5" applyFont="1" applyFill="1" applyBorder="1" applyAlignment="1">
      <alignment vertical="center"/>
    </xf>
    <xf numFmtId="38" fontId="9" fillId="2" borderId="202" xfId="5" applyFont="1" applyFill="1" applyBorder="1" applyAlignment="1">
      <alignment vertical="center"/>
    </xf>
    <xf numFmtId="38" fontId="9" fillId="2" borderId="302" xfId="5" applyFont="1" applyFill="1" applyBorder="1" applyAlignment="1">
      <alignment vertical="center"/>
    </xf>
    <xf numFmtId="38" fontId="9" fillId="2" borderId="300" xfId="5" applyFont="1" applyFill="1" applyBorder="1" applyAlignment="1">
      <alignment vertical="center"/>
    </xf>
    <xf numFmtId="38" fontId="9" fillId="2" borderId="176" xfId="5" applyFont="1" applyFill="1" applyBorder="1" applyAlignment="1">
      <alignment vertical="center"/>
    </xf>
    <xf numFmtId="38" fontId="9" fillId="2" borderId="151" xfId="5" applyFont="1" applyFill="1" applyBorder="1" applyAlignment="1">
      <alignment vertical="center"/>
    </xf>
    <xf numFmtId="38" fontId="9" fillId="2" borderId="303" xfId="5" applyFont="1" applyFill="1" applyBorder="1" applyAlignment="1">
      <alignment vertical="center"/>
    </xf>
    <xf numFmtId="38" fontId="9" fillId="2" borderId="201" xfId="5" applyFont="1" applyFill="1" applyBorder="1" applyAlignment="1">
      <alignment vertical="center"/>
    </xf>
    <xf numFmtId="38" fontId="9" fillId="2" borderId="60" xfId="5" applyFont="1" applyFill="1" applyBorder="1" applyAlignment="1">
      <alignment vertical="center"/>
    </xf>
    <xf numFmtId="38" fontId="9" fillId="2" borderId="124" xfId="5" applyFont="1" applyFill="1" applyBorder="1" applyAlignment="1">
      <alignment vertical="center"/>
    </xf>
    <xf numFmtId="38" fontId="9" fillId="2" borderId="305" xfId="5" applyFont="1" applyFill="1" applyBorder="1" applyAlignment="1">
      <alignment vertical="center"/>
    </xf>
    <xf numFmtId="38" fontId="9" fillId="2" borderId="309" xfId="5" applyFont="1" applyFill="1" applyBorder="1" applyAlignment="1">
      <alignment vertical="center"/>
    </xf>
    <xf numFmtId="38" fontId="9" fillId="2" borderId="315" xfId="5" applyFont="1" applyFill="1" applyBorder="1" applyAlignment="1">
      <alignment vertical="center"/>
    </xf>
    <xf numFmtId="38" fontId="9" fillId="2" borderId="59" xfId="5" applyFont="1" applyFill="1" applyBorder="1" applyAlignment="1">
      <alignment vertical="center"/>
    </xf>
    <xf numFmtId="38" fontId="9" fillId="2" borderId="125" xfId="5" applyFont="1" applyFill="1" applyBorder="1" applyAlignment="1">
      <alignment vertical="center"/>
    </xf>
    <xf numFmtId="38" fontId="11" fillId="6" borderId="20" xfId="5" applyFont="1" applyFill="1" applyBorder="1" applyAlignment="1">
      <alignment vertical="center"/>
    </xf>
    <xf numFmtId="38" fontId="9" fillId="2" borderId="112" xfId="5"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9" fillId="0" borderId="0" xfId="0" applyFont="1">
      <alignment vertical="center"/>
    </xf>
    <xf numFmtId="0" fontId="4" fillId="0" borderId="0" xfId="0" applyFont="1">
      <alignment vertical="center"/>
    </xf>
    <xf numFmtId="0" fontId="4" fillId="0" borderId="0" xfId="0" applyFont="1" applyAlignment="1">
      <alignment vertical="center" shrinkToFit="1"/>
    </xf>
    <xf numFmtId="0" fontId="4" fillId="0" borderId="13" xfId="0" applyFont="1" applyBorder="1">
      <alignment vertical="center"/>
    </xf>
    <xf numFmtId="0" fontId="4" fillId="0" borderId="13" xfId="0" applyFont="1" applyBorder="1" applyAlignment="1">
      <alignment vertical="center" shrinkToFit="1"/>
    </xf>
    <xf numFmtId="0" fontId="4" fillId="2" borderId="182" xfId="0" applyFont="1" applyFill="1" applyBorder="1">
      <alignment vertical="center"/>
    </xf>
    <xf numFmtId="182" fontId="4" fillId="2" borderId="177" xfId="0" applyNumberFormat="1" applyFont="1" applyFill="1" applyBorder="1">
      <alignment vertical="center"/>
    </xf>
    <xf numFmtId="182" fontId="4" fillId="2" borderId="317" xfId="0" applyNumberFormat="1" applyFont="1" applyFill="1" applyBorder="1">
      <alignment vertical="center"/>
    </xf>
    <xf numFmtId="182" fontId="4" fillId="2" borderId="147" xfId="0" applyNumberFormat="1" applyFont="1" applyFill="1" applyBorder="1">
      <alignment vertical="center"/>
    </xf>
    <xf numFmtId="182" fontId="4" fillId="2" borderId="99" xfId="0" applyNumberFormat="1" applyFont="1" applyFill="1" applyBorder="1">
      <alignment vertical="center"/>
    </xf>
    <xf numFmtId="0" fontId="33" fillId="2" borderId="319" xfId="0" quotePrefix="1" applyFont="1" applyFill="1" applyBorder="1">
      <alignment vertical="center"/>
    </xf>
    <xf numFmtId="182" fontId="4" fillId="2" borderId="320" xfId="0" applyNumberFormat="1" applyFont="1" applyFill="1" applyBorder="1">
      <alignment vertical="center"/>
    </xf>
    <xf numFmtId="182" fontId="4" fillId="2" borderId="321" xfId="0" applyNumberFormat="1" applyFont="1" applyFill="1" applyBorder="1">
      <alignment vertical="center"/>
    </xf>
    <xf numFmtId="182" fontId="4" fillId="2" borderId="322" xfId="0" applyNumberFormat="1" applyFont="1" applyFill="1" applyBorder="1">
      <alignment vertical="center"/>
    </xf>
    <xf numFmtId="182" fontId="4" fillId="2" borderId="323" xfId="0" applyNumberFormat="1" applyFont="1" applyFill="1" applyBorder="1">
      <alignment vertical="center"/>
    </xf>
    <xf numFmtId="182" fontId="4" fillId="2" borderId="197" xfId="0" applyNumberFormat="1" applyFont="1" applyFill="1" applyBorder="1">
      <alignment vertical="center"/>
    </xf>
    <xf numFmtId="182" fontId="4" fillId="2" borderId="328" xfId="0" applyNumberFormat="1" applyFont="1" applyFill="1" applyBorder="1">
      <alignment vertical="center"/>
    </xf>
    <xf numFmtId="182" fontId="4" fillId="2" borderId="329" xfId="0" applyNumberFormat="1" applyFont="1" applyFill="1" applyBorder="1">
      <alignment vertical="center"/>
    </xf>
    <xf numFmtId="182" fontId="4" fillId="2" borderId="330" xfId="0" applyNumberFormat="1" applyFont="1" applyFill="1" applyBorder="1">
      <alignment vertical="center"/>
    </xf>
    <xf numFmtId="182" fontId="4" fillId="2" borderId="331" xfId="0" applyNumberFormat="1" applyFont="1" applyFill="1" applyBorder="1">
      <alignment vertical="center"/>
    </xf>
    <xf numFmtId="182" fontId="4" fillId="2" borderId="191" xfId="0" applyNumberFormat="1" applyFont="1" applyFill="1" applyBorder="1">
      <alignment vertical="center"/>
    </xf>
    <xf numFmtId="0" fontId="33" fillId="2" borderId="337" xfId="0" applyFont="1" applyFill="1" applyBorder="1">
      <alignment vertical="center"/>
    </xf>
    <xf numFmtId="182" fontId="4" fillId="2" borderId="131" xfId="0" applyNumberFormat="1" applyFont="1" applyFill="1" applyBorder="1">
      <alignment vertical="center"/>
    </xf>
    <xf numFmtId="182" fontId="4" fillId="0" borderId="151" xfId="0" applyNumberFormat="1" applyFont="1" applyBorder="1">
      <alignment vertical="center"/>
    </xf>
    <xf numFmtId="182" fontId="4" fillId="0" borderId="152" xfId="0" applyNumberFormat="1" applyFont="1" applyBorder="1">
      <alignment vertical="center"/>
    </xf>
    <xf numFmtId="182" fontId="4" fillId="0" borderId="338" xfId="0" applyNumberFormat="1" applyFont="1" applyBorder="1">
      <alignment vertical="center"/>
    </xf>
    <xf numFmtId="182" fontId="4" fillId="2" borderId="85" xfId="0" applyNumberFormat="1" applyFont="1" applyFill="1" applyBorder="1">
      <alignment vertical="center"/>
    </xf>
    <xf numFmtId="182" fontId="4" fillId="0" borderId="84" xfId="0" applyNumberFormat="1" applyFont="1" applyBorder="1">
      <alignment vertical="center"/>
    </xf>
    <xf numFmtId="182" fontId="4" fillId="0" borderId="143" xfId="0" applyNumberFormat="1" applyFont="1" applyBorder="1">
      <alignment vertical="center"/>
    </xf>
    <xf numFmtId="182" fontId="4" fillId="0" borderId="82" xfId="0" applyNumberFormat="1" applyFont="1" applyBorder="1">
      <alignment vertical="center"/>
    </xf>
    <xf numFmtId="182" fontId="4" fillId="0" borderId="307" xfId="0" applyNumberFormat="1" applyFont="1" applyBorder="1">
      <alignment vertical="center"/>
    </xf>
    <xf numFmtId="182" fontId="4" fillId="0" borderId="335" xfId="0" applyNumberFormat="1" applyFont="1" applyBorder="1">
      <alignment vertical="center"/>
    </xf>
    <xf numFmtId="182" fontId="4" fillId="0" borderId="336" xfId="0" applyNumberFormat="1" applyFont="1" applyBorder="1">
      <alignment vertical="center"/>
    </xf>
    <xf numFmtId="0" fontId="4" fillId="2" borderId="337" xfId="0" applyFont="1" applyFill="1" applyBorder="1">
      <alignment vertical="center"/>
    </xf>
    <xf numFmtId="0" fontId="33" fillId="0" borderId="182" xfId="0" applyFont="1" applyBorder="1">
      <alignment vertical="center"/>
    </xf>
    <xf numFmtId="182" fontId="33" fillId="2" borderId="177" xfId="0" applyNumberFormat="1" applyFont="1" applyFill="1" applyBorder="1">
      <alignment vertical="center"/>
    </xf>
    <xf numFmtId="182" fontId="33" fillId="2" borderId="317" xfId="0" applyNumberFormat="1" applyFont="1" applyFill="1" applyBorder="1">
      <alignment vertical="center"/>
    </xf>
    <xf numFmtId="182" fontId="33" fillId="2" borderId="147" xfId="0" applyNumberFormat="1" applyFont="1" applyFill="1" applyBorder="1">
      <alignment vertical="center"/>
    </xf>
    <xf numFmtId="182" fontId="33" fillId="2" borderId="99" xfId="0" applyNumberFormat="1" applyFont="1" applyFill="1" applyBorder="1">
      <alignment vertical="center"/>
    </xf>
    <xf numFmtId="0" fontId="33" fillId="0" borderId="178" xfId="0" applyFont="1" applyBorder="1">
      <alignment vertical="center"/>
    </xf>
    <xf numFmtId="182" fontId="33" fillId="2" borderId="86" xfId="0" applyNumberFormat="1" applyFont="1" applyFill="1" applyBorder="1">
      <alignment vertical="center"/>
    </xf>
    <xf numFmtId="182" fontId="33" fillId="0" borderId="280" xfId="0" applyNumberFormat="1" applyFont="1" applyBorder="1">
      <alignment vertical="center"/>
    </xf>
    <xf numFmtId="182" fontId="33" fillId="0" borderId="339" xfId="0" applyNumberFormat="1" applyFont="1" applyBorder="1">
      <alignment vertical="center"/>
    </xf>
    <xf numFmtId="182" fontId="33" fillId="0" borderId="340" xfId="0" applyNumberFormat="1" applyFont="1" applyBorder="1">
      <alignment vertical="center"/>
    </xf>
    <xf numFmtId="182" fontId="33" fillId="2" borderId="85" xfId="0" applyNumberFormat="1" applyFont="1" applyFill="1" applyBorder="1">
      <alignment vertical="center"/>
    </xf>
    <xf numFmtId="182" fontId="33" fillId="0" borderId="84" xfId="0" applyNumberFormat="1" applyFont="1" applyBorder="1">
      <alignment vertical="center"/>
    </xf>
    <xf numFmtId="182" fontId="33" fillId="0" borderId="143" xfId="0" applyNumberFormat="1" applyFont="1" applyBorder="1">
      <alignment vertical="center"/>
    </xf>
    <xf numFmtId="182" fontId="33" fillId="0" borderId="82" xfId="0" applyNumberFormat="1" applyFont="1" applyBorder="1">
      <alignment vertical="center"/>
    </xf>
    <xf numFmtId="182" fontId="33" fillId="2" borderId="93" xfId="0" applyNumberFormat="1" applyFont="1" applyFill="1" applyBorder="1">
      <alignment vertical="center"/>
    </xf>
    <xf numFmtId="182" fontId="33" fillId="0" borderId="92" xfId="0" applyNumberFormat="1" applyFont="1" applyBorder="1">
      <alignment vertical="center"/>
    </xf>
    <xf numFmtId="182" fontId="33" fillId="0" borderId="146" xfId="0" applyNumberFormat="1" applyFont="1" applyBorder="1">
      <alignment vertical="center"/>
    </xf>
    <xf numFmtId="182" fontId="33" fillId="0" borderId="90" xfId="0" applyNumberFormat="1" applyFont="1" applyBorder="1">
      <alignment vertical="center"/>
    </xf>
    <xf numFmtId="0" fontId="33" fillId="0" borderId="163" xfId="0" applyFont="1" applyBorder="1">
      <alignment vertical="center"/>
    </xf>
    <xf numFmtId="182" fontId="33" fillId="2" borderId="63" xfId="0" applyNumberFormat="1" applyFont="1" applyFill="1" applyBorder="1">
      <alignment vertical="center"/>
    </xf>
    <xf numFmtId="182" fontId="33" fillId="2" borderId="341" xfId="0" applyNumberFormat="1" applyFont="1" applyFill="1" applyBorder="1">
      <alignment vertical="center"/>
    </xf>
    <xf numFmtId="182" fontId="33" fillId="2" borderId="145" xfId="0" applyNumberFormat="1" applyFont="1" applyFill="1" applyBorder="1">
      <alignment vertical="center"/>
    </xf>
    <xf numFmtId="182" fontId="33" fillId="2" borderId="103" xfId="0" applyNumberFormat="1" applyFont="1" applyFill="1" applyBorder="1">
      <alignment vertical="center"/>
    </xf>
    <xf numFmtId="182" fontId="33" fillId="2" borderId="85" xfId="0" applyNumberFormat="1" applyFont="1" applyFill="1" applyBorder="1" applyAlignment="1">
      <alignment horizontal="right" vertical="center"/>
    </xf>
    <xf numFmtId="182" fontId="33" fillId="0" borderId="84" xfId="0" applyNumberFormat="1" applyFont="1" applyBorder="1" applyAlignment="1">
      <alignment horizontal="right" vertical="center"/>
    </xf>
    <xf numFmtId="182" fontId="33" fillId="0" borderId="143" xfId="0" applyNumberFormat="1" applyFont="1" applyBorder="1" applyAlignment="1">
      <alignment horizontal="right" vertical="center"/>
    </xf>
    <xf numFmtId="182" fontId="33" fillId="0" borderId="82" xfId="0" applyNumberFormat="1" applyFont="1" applyBorder="1" applyAlignment="1">
      <alignment horizontal="right" vertical="center"/>
    </xf>
    <xf numFmtId="0" fontId="51" fillId="0" borderId="178" xfId="0" applyFont="1" applyBorder="1" applyAlignment="1">
      <alignment vertical="center" shrinkToFit="1"/>
    </xf>
    <xf numFmtId="183" fontId="33" fillId="2" borderId="80" xfId="0" applyNumberFormat="1" applyFont="1" applyFill="1" applyBorder="1" applyAlignment="1">
      <alignment horizontal="right" vertical="center"/>
    </xf>
    <xf numFmtId="183" fontId="33" fillId="6" borderId="342" xfId="0" applyNumberFormat="1" applyFont="1" applyFill="1" applyBorder="1" applyAlignment="1">
      <alignment horizontal="right" vertical="center"/>
    </xf>
    <xf numFmtId="183" fontId="33" fillId="6" borderId="343" xfId="0" applyNumberFormat="1" applyFont="1" applyFill="1" applyBorder="1" applyAlignment="1">
      <alignment horizontal="right" vertical="center"/>
    </xf>
    <xf numFmtId="183" fontId="33" fillId="6" borderId="344" xfId="0" applyNumberFormat="1" applyFont="1" applyFill="1" applyBorder="1" applyAlignment="1">
      <alignment horizontal="right" vertical="center"/>
    </xf>
    <xf numFmtId="184" fontId="33" fillId="2" borderId="131" xfId="0" applyNumberFormat="1" applyFont="1" applyFill="1" applyBorder="1" applyAlignment="1">
      <alignment horizontal="right" vertical="center"/>
    </xf>
    <xf numFmtId="184" fontId="33" fillId="6" borderId="151" xfId="0" applyNumberFormat="1" applyFont="1" applyFill="1" applyBorder="1" applyAlignment="1">
      <alignment horizontal="right" vertical="center"/>
    </xf>
    <xf numFmtId="184" fontId="33" fillId="6" borderId="152" xfId="0" applyNumberFormat="1" applyFont="1" applyFill="1" applyBorder="1" applyAlignment="1">
      <alignment horizontal="right" vertical="center"/>
    </xf>
    <xf numFmtId="184" fontId="33" fillId="6" borderId="338" xfId="0" applyNumberFormat="1" applyFont="1" applyFill="1" applyBorder="1" applyAlignment="1">
      <alignment horizontal="right" vertical="center"/>
    </xf>
    <xf numFmtId="182" fontId="33" fillId="2" borderId="68" xfId="0" applyNumberFormat="1" applyFont="1" applyFill="1" applyBorder="1">
      <alignment vertical="center"/>
    </xf>
    <xf numFmtId="182" fontId="33" fillId="2" borderId="345" xfId="0" applyNumberFormat="1" applyFont="1" applyFill="1" applyBorder="1">
      <alignment vertical="center"/>
    </xf>
    <xf numFmtId="182" fontId="33" fillId="2" borderId="140" xfId="0" applyNumberFormat="1" applyFont="1" applyFill="1" applyBorder="1">
      <alignment vertical="center"/>
    </xf>
    <xf numFmtId="182" fontId="33" fillId="2" borderId="346" xfId="0" applyNumberFormat="1" applyFont="1" applyFill="1" applyBorder="1">
      <alignment vertical="center"/>
    </xf>
    <xf numFmtId="0" fontId="0" fillId="0" borderId="178" xfId="0" applyBorder="1" applyAlignment="1">
      <alignment horizontal="center" vertical="center"/>
    </xf>
    <xf numFmtId="184" fontId="33" fillId="2" borderId="62" xfId="0" applyNumberFormat="1" applyFont="1" applyFill="1" applyBorder="1" applyAlignment="1">
      <alignment horizontal="right" vertical="center"/>
    </xf>
    <xf numFmtId="183" fontId="33" fillId="6" borderId="84" xfId="0" applyNumberFormat="1" applyFont="1" applyFill="1" applyBorder="1" applyAlignment="1">
      <alignment horizontal="right" vertical="center"/>
    </xf>
    <xf numFmtId="183" fontId="33" fillId="6" borderId="143" xfId="0" applyNumberFormat="1" applyFont="1" applyFill="1" applyBorder="1" applyAlignment="1">
      <alignment horizontal="right" vertical="center"/>
    </xf>
    <xf numFmtId="183" fontId="33" fillId="6" borderId="82" xfId="0" applyNumberFormat="1" applyFont="1" applyFill="1" applyBorder="1" applyAlignment="1">
      <alignment horizontal="right" vertical="center"/>
    </xf>
    <xf numFmtId="0" fontId="33" fillId="0" borderId="38" xfId="0" applyFont="1" applyBorder="1" applyAlignment="1">
      <alignment horizontal="center" vertical="center"/>
    </xf>
    <xf numFmtId="0" fontId="4" fillId="0" borderId="79" xfId="0" applyFont="1" applyBorder="1" applyAlignment="1">
      <alignment horizontal="center" vertical="center"/>
    </xf>
    <xf numFmtId="0" fontId="33" fillId="0" borderId="84" xfId="0" applyFont="1" applyBorder="1" applyAlignment="1">
      <alignment horizontal="center" vertical="center"/>
    </xf>
    <xf numFmtId="183" fontId="33" fillId="6" borderId="285" xfId="0" applyNumberFormat="1" applyFont="1" applyFill="1" applyBorder="1" applyAlignment="1">
      <alignment horizontal="right" vertical="center"/>
    </xf>
    <xf numFmtId="183" fontId="33" fillId="6" borderId="142" xfId="0" applyNumberFormat="1" applyFont="1" applyFill="1" applyBorder="1" applyAlignment="1">
      <alignment horizontal="right" vertical="center"/>
    </xf>
    <xf numFmtId="183" fontId="33" fillId="6" borderId="79" xfId="0" applyNumberFormat="1" applyFont="1" applyFill="1" applyBorder="1" applyAlignment="1">
      <alignment horizontal="right" vertical="center"/>
    </xf>
    <xf numFmtId="184" fontId="33" fillId="6" borderId="285" xfId="0" applyNumberFormat="1" applyFont="1" applyFill="1" applyBorder="1" applyAlignment="1">
      <alignment horizontal="right" vertical="center"/>
    </xf>
    <xf numFmtId="184" fontId="33" fillId="6" borderId="142" xfId="0" applyNumberFormat="1" applyFont="1" applyFill="1" applyBorder="1" applyAlignment="1">
      <alignment horizontal="right" vertical="center"/>
    </xf>
    <xf numFmtId="184" fontId="33" fillId="6" borderId="79" xfId="0" applyNumberFormat="1" applyFont="1" applyFill="1" applyBorder="1" applyAlignment="1">
      <alignment horizontal="right" vertical="center"/>
    </xf>
    <xf numFmtId="183" fontId="33" fillId="2" borderId="62" xfId="0" applyNumberFormat="1" applyFont="1" applyFill="1" applyBorder="1" applyAlignment="1">
      <alignment horizontal="right" vertical="center"/>
    </xf>
    <xf numFmtId="183" fontId="33" fillId="6" borderId="153" xfId="0" applyNumberFormat="1" applyFont="1" applyFill="1" applyBorder="1" applyAlignment="1">
      <alignment horizontal="right" vertical="center"/>
    </xf>
    <xf numFmtId="183" fontId="33" fillId="6" borderId="351" xfId="0" applyNumberFormat="1" applyFont="1" applyFill="1" applyBorder="1" applyAlignment="1">
      <alignment horizontal="right" vertical="center"/>
    </xf>
    <xf numFmtId="183" fontId="33" fillId="6" borderId="352" xfId="0" applyNumberFormat="1" applyFont="1" applyFill="1" applyBorder="1" applyAlignment="1">
      <alignment horizontal="right" vertical="center"/>
    </xf>
    <xf numFmtId="184" fontId="33" fillId="2" borderId="64" xfId="0" applyNumberFormat="1" applyFont="1" applyFill="1" applyBorder="1" applyAlignment="1">
      <alignment horizontal="right" vertical="center"/>
    </xf>
    <xf numFmtId="184" fontId="33" fillId="6" borderId="77" xfId="0" applyNumberFormat="1" applyFont="1" applyFill="1" applyBorder="1" applyAlignment="1">
      <alignment horizontal="right" vertical="center"/>
    </xf>
    <xf numFmtId="184" fontId="33" fillId="6" borderId="141" xfId="0" applyNumberFormat="1" applyFont="1" applyFill="1" applyBorder="1" applyAlignment="1">
      <alignment horizontal="right" vertical="center"/>
    </xf>
    <xf numFmtId="184" fontId="33" fillId="6" borderId="76" xfId="0" applyNumberFormat="1" applyFont="1" applyFill="1" applyBorder="1" applyAlignment="1">
      <alignment horizontal="right" vertical="center"/>
    </xf>
    <xf numFmtId="0" fontId="33" fillId="0" borderId="178" xfId="0" applyFont="1" applyBorder="1" applyAlignment="1">
      <alignment vertical="center" shrinkToFit="1"/>
    </xf>
    <xf numFmtId="185" fontId="33" fillId="2" borderId="80" xfId="0" applyNumberFormat="1" applyFont="1" applyFill="1" applyBorder="1" applyAlignment="1">
      <alignment horizontal="right" vertical="center"/>
    </xf>
    <xf numFmtId="0" fontId="33" fillId="6" borderId="153" xfId="0" applyFont="1" applyFill="1" applyBorder="1" applyAlignment="1">
      <alignment horizontal="right" vertical="center"/>
    </xf>
    <xf numFmtId="185" fontId="33" fillId="6" borderId="142" xfId="0" applyNumberFormat="1" applyFont="1" applyFill="1" applyBorder="1" applyAlignment="1">
      <alignment horizontal="right" vertical="center"/>
    </xf>
    <xf numFmtId="185" fontId="33" fillId="6" borderId="79" xfId="0" applyNumberFormat="1" applyFont="1" applyFill="1" applyBorder="1" applyAlignment="1">
      <alignment horizontal="right" vertical="center"/>
    </xf>
    <xf numFmtId="0" fontId="33" fillId="0" borderId="163" xfId="0" applyFont="1" applyBorder="1" applyAlignment="1">
      <alignment vertical="center" shrinkToFit="1"/>
    </xf>
    <xf numFmtId="186" fontId="33" fillId="0" borderId="63" xfId="0" applyNumberFormat="1" applyFont="1" applyBorder="1" applyAlignment="1">
      <alignment horizontal="right" vertical="center"/>
    </xf>
    <xf numFmtId="0" fontId="33" fillId="0" borderId="341" xfId="0" applyFont="1" applyBorder="1" applyAlignment="1">
      <alignment horizontal="right" vertical="center"/>
    </xf>
    <xf numFmtId="186" fontId="33" fillId="6" borderId="142" xfId="0" applyNumberFormat="1" applyFont="1" applyFill="1" applyBorder="1" applyAlignment="1">
      <alignment horizontal="right" vertical="center"/>
    </xf>
    <xf numFmtId="186" fontId="33" fillId="6" borderId="79" xfId="0" applyNumberFormat="1" applyFont="1" applyFill="1" applyBorder="1" applyAlignment="1">
      <alignment horizontal="right" vertical="center"/>
    </xf>
    <xf numFmtId="185" fontId="33" fillId="0" borderId="62" xfId="0" applyNumberFormat="1" applyFont="1" applyBorder="1" applyAlignment="1">
      <alignment horizontal="right" vertical="center"/>
    </xf>
    <xf numFmtId="0" fontId="33" fillId="0" borderId="285" xfId="0" applyFont="1" applyBorder="1" applyAlignment="1">
      <alignment horizontal="right" vertical="center"/>
    </xf>
    <xf numFmtId="183" fontId="33" fillId="2" borderId="285" xfId="0" applyNumberFormat="1" applyFont="1" applyFill="1" applyBorder="1" applyAlignment="1">
      <alignment horizontal="right" vertical="center"/>
    </xf>
    <xf numFmtId="183" fontId="33" fillId="2" borderId="142" xfId="0" applyNumberFormat="1" applyFont="1" applyFill="1" applyBorder="1" applyAlignment="1">
      <alignment horizontal="right" vertical="center"/>
    </xf>
    <xf numFmtId="183" fontId="33" fillId="2" borderId="79" xfId="0" applyNumberFormat="1" applyFont="1" applyFill="1" applyBorder="1" applyAlignment="1">
      <alignment horizontal="right" vertical="center"/>
    </xf>
    <xf numFmtId="184" fontId="33" fillId="2" borderId="285" xfId="0" applyNumberFormat="1" applyFont="1" applyFill="1" applyBorder="1" applyAlignment="1">
      <alignment horizontal="right" vertical="center"/>
    </xf>
    <xf numFmtId="184" fontId="33" fillId="2" borderId="142" xfId="0" applyNumberFormat="1" applyFont="1" applyFill="1" applyBorder="1" applyAlignment="1">
      <alignment horizontal="right" vertical="center"/>
    </xf>
    <xf numFmtId="184" fontId="33" fillId="2" borderId="79" xfId="0" applyNumberFormat="1" applyFont="1" applyFill="1" applyBorder="1" applyAlignment="1">
      <alignment horizontal="right" vertical="center"/>
    </xf>
    <xf numFmtId="0" fontId="33" fillId="6" borderId="341" xfId="0" applyFont="1" applyFill="1" applyBorder="1" applyAlignment="1">
      <alignment horizontal="right" vertical="center"/>
    </xf>
    <xf numFmtId="186" fontId="33" fillId="6" borderId="145" xfId="0" applyNumberFormat="1" applyFont="1" applyFill="1" applyBorder="1" applyAlignment="1">
      <alignment horizontal="right" vertical="center"/>
    </xf>
    <xf numFmtId="186" fontId="33" fillId="6" borderId="103" xfId="0" applyNumberFormat="1" applyFont="1" applyFill="1" applyBorder="1" applyAlignment="1">
      <alignment horizontal="right" vertical="center"/>
    </xf>
    <xf numFmtId="0" fontId="33" fillId="6" borderId="285" xfId="0" applyFont="1" applyFill="1" applyBorder="1" applyAlignment="1">
      <alignment horizontal="right" vertical="center"/>
    </xf>
    <xf numFmtId="186" fontId="33" fillId="0" borderId="80" xfId="0" applyNumberFormat="1" applyFont="1" applyBorder="1" applyAlignment="1">
      <alignment horizontal="right" vertical="center"/>
    </xf>
    <xf numFmtId="186" fontId="33" fillId="0" borderId="62" xfId="0" applyNumberFormat="1" applyFont="1" applyBorder="1" applyAlignment="1">
      <alignment horizontal="right" vertical="center"/>
    </xf>
    <xf numFmtId="0" fontId="33" fillId="2" borderId="170" xfId="0" applyFont="1" applyFill="1" applyBorder="1" applyAlignment="1">
      <alignment horizontal="center" vertical="center"/>
    </xf>
    <xf numFmtId="0" fontId="33" fillId="0" borderId="353" xfId="0" applyFont="1" applyBorder="1" applyAlignment="1">
      <alignment horizontal="center" vertical="center"/>
    </xf>
    <xf numFmtId="0" fontId="33" fillId="0" borderId="354" xfId="0" applyFont="1" applyBorder="1" applyAlignment="1">
      <alignment horizontal="center" vertical="center"/>
    </xf>
    <xf numFmtId="0" fontId="33" fillId="0" borderId="355" xfId="0" applyFont="1" applyBorder="1" applyAlignment="1">
      <alignment horizontal="center" vertical="center"/>
    </xf>
    <xf numFmtId="0" fontId="4" fillId="0" borderId="0" xfId="0" applyFont="1" applyAlignment="1">
      <alignment horizontal="right" vertical="center"/>
    </xf>
    <xf numFmtId="0" fontId="52" fillId="0" borderId="0" xfId="0" applyFont="1">
      <alignment vertical="center"/>
    </xf>
    <xf numFmtId="0" fontId="4" fillId="0" borderId="0" xfId="0" applyFont="1" applyAlignment="1"/>
    <xf numFmtId="0" fontId="51" fillId="0" borderId="0" xfId="0" applyFont="1" applyAlignment="1">
      <alignment horizontal="left" vertical="center"/>
    </xf>
    <xf numFmtId="0" fontId="8" fillId="0" borderId="0" xfId="0" applyFont="1" applyAlignment="1">
      <alignment horizontal="right" vertical="center"/>
    </xf>
    <xf numFmtId="38" fontId="49" fillId="0" borderId="0" xfId="0" applyNumberFormat="1" applyFont="1">
      <alignment vertical="center"/>
    </xf>
    <xf numFmtId="0" fontId="49" fillId="0" borderId="0" xfId="0" applyFont="1" applyAlignment="1">
      <alignment horizontal="center" vertical="center"/>
    </xf>
    <xf numFmtId="38" fontId="12" fillId="0" borderId="0" xfId="5" applyFont="1" applyAlignment="1">
      <alignment horizontal="left" vertical="distributed" wrapText="1"/>
    </xf>
    <xf numFmtId="0" fontId="12" fillId="0" borderId="0" xfId="7" applyFont="1" applyAlignment="1">
      <alignment horizontal="center" vertical="distributed"/>
    </xf>
    <xf numFmtId="0" fontId="12" fillId="0" borderId="0" xfId="7" applyFont="1" applyAlignment="1">
      <alignment vertical="center"/>
    </xf>
    <xf numFmtId="0" fontId="12" fillId="0" borderId="0" xfId="7" applyFont="1" applyAlignment="1">
      <alignment vertical="distributed" wrapText="1"/>
    </xf>
    <xf numFmtId="0" fontId="12" fillId="0" borderId="0" xfId="7" applyFont="1" applyAlignment="1">
      <alignment horizontal="left" vertical="distributed" wrapText="1" indent="1"/>
    </xf>
    <xf numFmtId="0" fontId="49" fillId="0" borderId="0" xfId="7" applyFont="1" applyAlignment="1">
      <alignment vertical="center"/>
    </xf>
    <xf numFmtId="0" fontId="12" fillId="0" borderId="0" xfId="7" applyFont="1" applyAlignment="1">
      <alignment vertical="distributed"/>
    </xf>
    <xf numFmtId="0" fontId="49" fillId="0" borderId="0" xfId="7" applyFont="1" applyAlignment="1">
      <alignment horizontal="center" vertical="center"/>
    </xf>
    <xf numFmtId="0" fontId="1" fillId="0" borderId="0" xfId="7"/>
    <xf numFmtId="188" fontId="49" fillId="0" borderId="0" xfId="7" applyNumberFormat="1" applyFont="1" applyAlignment="1">
      <alignment vertical="center"/>
    </xf>
    <xf numFmtId="0" fontId="49" fillId="0" borderId="0" xfId="7" applyFont="1" applyAlignment="1">
      <alignment horizontal="center" vertical="center" wrapText="1"/>
    </xf>
    <xf numFmtId="0" fontId="56" fillId="0" borderId="0" xfId="7" applyFont="1" applyAlignment="1">
      <alignment vertical="center"/>
    </xf>
    <xf numFmtId="0" fontId="57" fillId="0" borderId="0" xfId="7" applyFont="1"/>
    <xf numFmtId="188" fontId="56" fillId="0" borderId="0" xfId="7" applyNumberFormat="1" applyFont="1" applyAlignment="1">
      <alignment vertical="center"/>
    </xf>
    <xf numFmtId="188" fontId="58" fillId="7" borderId="356" xfId="7" applyNumberFormat="1" applyFont="1" applyFill="1" applyBorder="1" applyAlignment="1">
      <alignment horizontal="right" vertical="center" wrapText="1"/>
    </xf>
    <xf numFmtId="188" fontId="58" fillId="7" borderId="357" xfId="7" applyNumberFormat="1" applyFont="1" applyFill="1" applyBorder="1" applyAlignment="1">
      <alignment vertical="center"/>
    </xf>
    <xf numFmtId="188" fontId="58" fillId="7" borderId="322" xfId="7" applyNumberFormat="1" applyFont="1" applyFill="1" applyBorder="1" applyAlignment="1">
      <alignment vertical="center"/>
    </xf>
    <xf numFmtId="189" fontId="49" fillId="7" borderId="325" xfId="7" applyNumberFormat="1" applyFont="1" applyFill="1" applyBorder="1" applyAlignment="1">
      <alignment horizontal="right" vertical="center" wrapText="1"/>
    </xf>
    <xf numFmtId="189" fontId="49" fillId="7" borderId="323" xfId="7" applyNumberFormat="1" applyFont="1" applyFill="1" applyBorder="1" applyAlignment="1">
      <alignment horizontal="right" vertical="center" wrapText="1"/>
    </xf>
    <xf numFmtId="0" fontId="49" fillId="0" borderId="264" xfId="7" applyFont="1" applyBorder="1" applyAlignment="1">
      <alignment horizontal="center" vertical="center" wrapText="1"/>
    </xf>
    <xf numFmtId="188" fontId="58" fillId="0" borderId="0" xfId="7" applyNumberFormat="1" applyFont="1" applyAlignment="1">
      <alignment vertical="center"/>
    </xf>
    <xf numFmtId="188" fontId="58" fillId="7" borderId="86" xfId="7" applyNumberFormat="1" applyFont="1" applyFill="1" applyBorder="1" applyAlignment="1">
      <alignment horizontal="right" vertical="center"/>
    </xf>
    <xf numFmtId="188" fontId="58" fillId="7" borderId="339" xfId="7" applyNumberFormat="1" applyFont="1" applyFill="1" applyBorder="1" applyAlignment="1">
      <alignment horizontal="right" vertical="center"/>
    </xf>
    <xf numFmtId="188" fontId="58" fillId="7" borderId="278" xfId="7" applyNumberFormat="1" applyFont="1" applyFill="1" applyBorder="1" applyAlignment="1">
      <alignment horizontal="right" vertical="center"/>
    </xf>
    <xf numFmtId="189" fontId="49" fillId="7" borderId="339" xfId="7" applyNumberFormat="1" applyFont="1" applyFill="1" applyBorder="1" applyAlignment="1">
      <alignment horizontal="right" vertical="center" wrapText="1"/>
    </xf>
    <xf numFmtId="189" fontId="49" fillId="7" borderId="39" xfId="7" applyNumberFormat="1" applyFont="1" applyFill="1" applyBorder="1" applyAlignment="1">
      <alignment horizontal="right" vertical="center" wrapText="1"/>
    </xf>
    <xf numFmtId="0" fontId="49" fillId="0" borderId="39" xfId="7" applyFont="1" applyBorder="1" applyAlignment="1">
      <alignment horizontal="center" vertical="center" wrapText="1"/>
    </xf>
    <xf numFmtId="10" fontId="56" fillId="0" borderId="0" xfId="7" applyNumberFormat="1" applyFont="1" applyAlignment="1">
      <alignment vertical="center"/>
    </xf>
    <xf numFmtId="10" fontId="58" fillId="7" borderId="68" xfId="7" applyNumberFormat="1" applyFont="1" applyFill="1" applyBorder="1" applyAlignment="1">
      <alignment horizontal="right" vertical="center"/>
    </xf>
    <xf numFmtId="10" fontId="58" fillId="7" borderId="358" xfId="7" applyNumberFormat="1" applyFont="1" applyFill="1" applyBorder="1" applyAlignment="1">
      <alignment vertical="center"/>
    </xf>
    <xf numFmtId="10" fontId="58" fillId="7" borderId="140" xfId="7" applyNumberFormat="1" applyFont="1" applyFill="1" applyBorder="1" applyAlignment="1">
      <alignment vertical="center"/>
    </xf>
    <xf numFmtId="10" fontId="58" fillId="7" borderId="110" xfId="7" applyNumberFormat="1" applyFont="1" applyFill="1" applyBorder="1" applyAlignment="1">
      <alignment vertical="center"/>
    </xf>
    <xf numFmtId="10" fontId="49" fillId="7" borderId="140" xfId="7" applyNumberFormat="1" applyFont="1" applyFill="1" applyBorder="1" applyAlignment="1">
      <alignment horizontal="right" vertical="center" wrapText="1"/>
    </xf>
    <xf numFmtId="10" fontId="58" fillId="7" borderId="73" xfId="7" applyNumberFormat="1" applyFont="1" applyFill="1" applyBorder="1" applyAlignment="1">
      <alignment vertical="center"/>
    </xf>
    <xf numFmtId="0" fontId="49" fillId="0" borderId="73" xfId="7" applyFont="1" applyBorder="1" applyAlignment="1">
      <alignment horizontal="center" vertical="center" wrapText="1"/>
    </xf>
    <xf numFmtId="188" fontId="56" fillId="0" borderId="20" xfId="7" applyNumberFormat="1" applyFont="1" applyBorder="1" applyAlignment="1">
      <alignment vertical="center"/>
    </xf>
    <xf numFmtId="0" fontId="49" fillId="0" borderId="20" xfId="7" applyFont="1" applyBorder="1" applyAlignment="1">
      <alignment horizontal="center" vertical="center"/>
    </xf>
    <xf numFmtId="188" fontId="58" fillId="7" borderId="68" xfId="7" applyNumberFormat="1" applyFont="1" applyFill="1" applyBorder="1" applyAlignment="1">
      <alignment horizontal="right" vertical="center" wrapText="1"/>
    </xf>
    <xf numFmtId="188" fontId="58" fillId="7" borderId="261" xfId="7" applyNumberFormat="1" applyFont="1" applyFill="1" applyBorder="1" applyAlignment="1">
      <alignment horizontal="right" vertical="center"/>
    </xf>
    <xf numFmtId="188" fontId="58" fillId="7" borderId="68" xfId="7" applyNumberFormat="1" applyFont="1" applyFill="1" applyBorder="1" applyAlignment="1">
      <alignment horizontal="right" vertical="center"/>
    </xf>
    <xf numFmtId="188" fontId="58" fillId="7" borderId="358" xfId="7" applyNumberFormat="1" applyFont="1" applyFill="1" applyBorder="1" applyAlignment="1">
      <alignment vertical="center"/>
    </xf>
    <xf numFmtId="188" fontId="58" fillId="7" borderId="140" xfId="7" applyNumberFormat="1" applyFont="1" applyFill="1" applyBorder="1" applyAlignment="1">
      <alignment vertical="center"/>
    </xf>
    <xf numFmtId="188" fontId="58" fillId="7" borderId="110" xfId="7" applyNumberFormat="1" applyFont="1" applyFill="1" applyBorder="1" applyAlignment="1">
      <alignment vertical="center"/>
    </xf>
    <xf numFmtId="189" fontId="49" fillId="7" borderId="140" xfId="7" applyNumberFormat="1" applyFont="1" applyFill="1" applyBorder="1" applyAlignment="1">
      <alignment horizontal="right" vertical="center"/>
    </xf>
    <xf numFmtId="189" fontId="49" fillId="7" borderId="73" xfId="7" applyNumberFormat="1" applyFont="1" applyFill="1" applyBorder="1" applyAlignment="1">
      <alignment horizontal="right" vertical="center"/>
    </xf>
    <xf numFmtId="0" fontId="49" fillId="0" borderId="73" xfId="7" applyFont="1" applyBorder="1" applyAlignment="1">
      <alignment horizontal="center" vertical="center"/>
    </xf>
    <xf numFmtId="188" fontId="58" fillId="7" borderId="131" xfId="7" applyNumberFormat="1" applyFont="1" applyFill="1" applyBorder="1" applyAlignment="1">
      <alignment vertical="center"/>
    </xf>
    <xf numFmtId="188" fontId="58" fillId="0" borderId="359" xfId="7" applyNumberFormat="1" applyFont="1" applyBorder="1" applyAlignment="1">
      <alignment vertical="center"/>
    </xf>
    <xf numFmtId="188" fontId="58" fillId="7" borderId="302" xfId="7" applyNumberFormat="1" applyFont="1" applyFill="1" applyBorder="1" applyAlignment="1">
      <alignment vertical="center"/>
    </xf>
    <xf numFmtId="0" fontId="49" fillId="0" borderId="176" xfId="7" applyFont="1" applyBorder="1" applyAlignment="1">
      <alignment horizontal="center" vertical="center"/>
    </xf>
    <xf numFmtId="188" fontId="58" fillId="7" borderId="85" xfId="7" applyNumberFormat="1" applyFont="1" applyFill="1" applyBorder="1" applyAlignment="1">
      <alignment vertical="center"/>
    </xf>
    <xf numFmtId="188" fontId="58" fillId="0" borderId="360" xfId="7" applyNumberFormat="1" applyFont="1" applyBorder="1" applyAlignment="1">
      <alignment vertical="center"/>
    </xf>
    <xf numFmtId="188" fontId="58" fillId="7" borderId="274" xfId="7" applyNumberFormat="1" applyFont="1" applyFill="1" applyBorder="1" applyAlignment="1">
      <alignment vertical="center"/>
    </xf>
    <xf numFmtId="0" fontId="49" fillId="0" borderId="34" xfId="7" applyFont="1" applyBorder="1" applyAlignment="1">
      <alignment horizontal="center" vertical="center"/>
    </xf>
    <xf numFmtId="188" fontId="58" fillId="7" borderId="80" xfId="7" applyNumberFormat="1" applyFont="1" applyFill="1" applyBorder="1" applyAlignment="1">
      <alignment vertical="center"/>
    </xf>
    <xf numFmtId="188" fontId="58" fillId="0" borderId="361" xfId="7" applyNumberFormat="1" applyFont="1" applyBorder="1" applyAlignment="1">
      <alignment vertical="center"/>
    </xf>
    <xf numFmtId="0" fontId="49" fillId="0" borderId="67" xfId="7" applyFont="1" applyBorder="1" applyAlignment="1">
      <alignment horizontal="center" vertical="center"/>
    </xf>
    <xf numFmtId="0" fontId="49" fillId="0" borderId="116" xfId="7" applyFont="1" applyBorder="1" applyAlignment="1">
      <alignment horizontal="center" vertical="center" shrinkToFit="1"/>
    </xf>
    <xf numFmtId="0" fontId="49" fillId="0" borderId="339" xfId="7" applyFont="1" applyBorder="1" applyAlignment="1">
      <alignment horizontal="center" vertical="center"/>
    </xf>
    <xf numFmtId="0" fontId="49" fillId="0" borderId="19" xfId="7" applyFont="1" applyBorder="1" applyAlignment="1">
      <alignment horizontal="center" vertical="center"/>
    </xf>
    <xf numFmtId="0" fontId="2" fillId="0" borderId="0" xfId="0" applyFont="1" applyAlignment="1">
      <alignment vertical="top" textRotation="255"/>
    </xf>
    <xf numFmtId="0" fontId="60" fillId="0" borderId="0" xfId="0" applyFont="1" applyAlignment="1">
      <alignment horizontal="left" vertical="center"/>
    </xf>
    <xf numFmtId="0" fontId="60" fillId="0" borderId="0" xfId="0" applyFont="1">
      <alignment vertical="center"/>
    </xf>
    <xf numFmtId="0" fontId="39" fillId="0" borderId="0" xfId="0" applyFont="1">
      <alignment vertical="center"/>
    </xf>
    <xf numFmtId="0" fontId="60" fillId="0" borderId="0" xfId="0" applyFont="1" applyAlignment="1">
      <alignment horizontal="center" vertical="center"/>
    </xf>
    <xf numFmtId="0" fontId="0" fillId="0" borderId="0" xfId="0" applyAlignment="1">
      <alignment vertical="center" shrinkToFit="1"/>
    </xf>
    <xf numFmtId="0" fontId="39" fillId="0" borderId="0" xfId="0" applyFont="1" applyAlignment="1">
      <alignment horizontal="justify" vertical="center"/>
    </xf>
    <xf numFmtId="0" fontId="39" fillId="0" borderId="0" xfId="0" applyFont="1" applyAlignment="1">
      <alignment horizontal="center" vertical="center"/>
    </xf>
    <xf numFmtId="0" fontId="0" fillId="8" borderId="134" xfId="0" applyFill="1" applyBorder="1" applyAlignment="1">
      <alignment horizontal="center" vertical="center" wrapText="1" shrinkToFit="1"/>
    </xf>
    <xf numFmtId="0" fontId="0" fillId="8" borderId="134" xfId="0" applyFill="1" applyBorder="1" applyAlignment="1">
      <alignment horizontal="center" vertical="center" wrapText="1"/>
    </xf>
    <xf numFmtId="0" fontId="0" fillId="8" borderId="109" xfId="0" applyFill="1" applyBorder="1" applyAlignment="1">
      <alignment horizontal="center" vertical="center" wrapText="1" shrinkToFit="1"/>
    </xf>
    <xf numFmtId="0" fontId="0" fillId="8" borderId="18" xfId="0" applyFill="1" applyBorder="1" applyAlignment="1">
      <alignment horizontal="center" vertical="center" wrapText="1" shrinkToFit="1"/>
    </xf>
    <xf numFmtId="0" fontId="0" fillId="0" borderId="25" xfId="0" applyBorder="1" applyAlignment="1">
      <alignment horizontal="center" vertical="center" wrapText="1"/>
    </xf>
    <xf numFmtId="0" fontId="0" fillId="0" borderId="239" xfId="0" applyBorder="1" applyAlignment="1">
      <alignment horizontal="center" vertical="center" wrapText="1"/>
    </xf>
    <xf numFmtId="0" fontId="0" fillId="0" borderId="69" xfId="0" applyBorder="1" applyAlignment="1">
      <alignment horizontal="center" vertical="center"/>
    </xf>
    <xf numFmtId="0" fontId="0" fillId="0" borderId="69" xfId="0" applyBorder="1" applyAlignment="1">
      <alignment vertical="center" wrapText="1"/>
    </xf>
    <xf numFmtId="0" fontId="0" fillId="0" borderId="365" xfId="0" applyBorder="1" applyAlignment="1">
      <alignment horizontal="center" vertical="center"/>
    </xf>
    <xf numFmtId="0" fontId="0" fillId="0" borderId="183" xfId="0" applyBorder="1" applyAlignment="1">
      <alignment horizontal="center" vertical="center" wrapText="1"/>
    </xf>
    <xf numFmtId="0" fontId="0" fillId="0" borderId="70" xfId="0" applyBorder="1" applyAlignment="1">
      <alignment horizontal="left" vertical="center" wrapText="1" shrinkToFit="1"/>
    </xf>
    <xf numFmtId="0" fontId="1" fillId="0" borderId="71" xfId="0" applyFont="1" applyBorder="1" applyAlignment="1">
      <alignment vertical="center" wrapText="1"/>
    </xf>
    <xf numFmtId="0" fontId="0" fillId="0" borderId="75" xfId="0" applyBorder="1" applyAlignment="1">
      <alignment horizontal="center" vertical="center"/>
    </xf>
    <xf numFmtId="0" fontId="0" fillId="0" borderId="75" xfId="0" applyBorder="1" applyAlignment="1">
      <alignment vertical="center" wrapText="1"/>
    </xf>
    <xf numFmtId="0" fontId="0" fillId="0" borderId="366" xfId="0" applyBorder="1" applyAlignment="1">
      <alignment horizontal="center" vertical="center" shrinkToFit="1"/>
    </xf>
    <xf numFmtId="0" fontId="0" fillId="0" borderId="187" xfId="0" applyBorder="1" applyAlignment="1">
      <alignment horizontal="center" vertical="center" wrapText="1"/>
    </xf>
    <xf numFmtId="0" fontId="0" fillId="0" borderId="72" xfId="0" applyBorder="1" applyAlignment="1">
      <alignment horizontal="left" vertical="center" wrapText="1"/>
    </xf>
    <xf numFmtId="0" fontId="1" fillId="0" borderId="137" xfId="0" applyFont="1" applyBorder="1" applyAlignment="1">
      <alignment vertical="center" wrapText="1"/>
    </xf>
    <xf numFmtId="0" fontId="0" fillId="0" borderId="366" xfId="0" applyBorder="1" applyAlignment="1">
      <alignment horizontal="center" vertical="center"/>
    </xf>
    <xf numFmtId="0" fontId="0" fillId="0" borderId="3" xfId="0" applyBorder="1" applyAlignment="1">
      <alignment horizontal="center" vertical="center"/>
    </xf>
    <xf numFmtId="0" fontId="0" fillId="0" borderId="3" xfId="0" applyBorder="1" applyAlignment="1">
      <alignment vertical="center" wrapText="1"/>
    </xf>
    <xf numFmtId="0" fontId="0" fillId="0" borderId="367" xfId="0" applyBorder="1" applyAlignment="1">
      <alignment horizontal="center" vertical="center" shrinkToFit="1"/>
    </xf>
    <xf numFmtId="0" fontId="0" fillId="0" borderId="4" xfId="0" applyBorder="1" applyAlignment="1">
      <alignment horizontal="center" vertical="center" wrapText="1"/>
    </xf>
    <xf numFmtId="0" fontId="0" fillId="0" borderId="58" xfId="0" applyBorder="1" applyAlignment="1">
      <alignment horizontal="left" vertical="center" wrapText="1"/>
    </xf>
    <xf numFmtId="0" fontId="61" fillId="0" borderId="137" xfId="0" applyFont="1" applyBorder="1" applyAlignment="1">
      <alignment vertical="center" wrapText="1"/>
    </xf>
    <xf numFmtId="0" fontId="0" fillId="0" borderId="69" xfId="0" applyBorder="1" applyAlignment="1">
      <alignment horizontal="center" vertical="center" wrapText="1"/>
    </xf>
    <xf numFmtId="0" fontId="0" fillId="0" borderId="71" xfId="0" applyBorder="1" applyAlignment="1">
      <alignment horizontal="left" vertical="center" wrapText="1"/>
    </xf>
    <xf numFmtId="0" fontId="0" fillId="0" borderId="205" xfId="0" applyBorder="1" applyAlignment="1">
      <alignment horizontal="center" vertical="center" wrapText="1"/>
    </xf>
    <xf numFmtId="0" fontId="0" fillId="0" borderId="205" xfId="0" applyBorder="1" applyAlignment="1">
      <alignment vertical="center" wrapText="1"/>
    </xf>
    <xf numFmtId="0" fontId="0" fillId="0" borderId="368" xfId="0" applyBorder="1" applyAlignment="1">
      <alignment horizontal="center" vertical="center"/>
    </xf>
    <xf numFmtId="0" fontId="0" fillId="0" borderId="188" xfId="0" applyBorder="1" applyAlignment="1">
      <alignment horizontal="center" vertical="center" wrapText="1"/>
    </xf>
    <xf numFmtId="0" fontId="0" fillId="0" borderId="200" xfId="0" applyBorder="1" applyAlignment="1">
      <alignment horizontal="left" vertical="center" wrapText="1"/>
    </xf>
    <xf numFmtId="0" fontId="0" fillId="0" borderId="118" xfId="0" applyBorder="1" applyAlignment="1">
      <alignment horizontal="center" vertical="center" wrapText="1"/>
    </xf>
    <xf numFmtId="0" fontId="0" fillId="0" borderId="118" xfId="0" applyBorder="1" applyAlignment="1">
      <alignment vertical="center" wrapText="1"/>
    </xf>
    <xf numFmtId="0" fontId="0" fillId="0" borderId="369" xfId="0" applyBorder="1" applyAlignment="1">
      <alignment horizontal="center" vertical="center"/>
    </xf>
    <xf numFmtId="0" fontId="0" fillId="0" borderId="186" xfId="0" applyBorder="1" applyAlignment="1">
      <alignment horizontal="center" vertical="center" wrapText="1"/>
    </xf>
    <xf numFmtId="0" fontId="0" fillId="0" borderId="20" xfId="0" applyBorder="1" applyAlignment="1">
      <alignment horizontal="left" vertical="center" wrapText="1"/>
    </xf>
    <xf numFmtId="0" fontId="0" fillId="0" borderId="3" xfId="0" applyBorder="1" applyAlignment="1">
      <alignment horizontal="center" vertical="center" wrapText="1"/>
    </xf>
    <xf numFmtId="0" fontId="0" fillId="0" borderId="367" xfId="0" applyBorder="1" applyAlignment="1">
      <alignment horizontal="center" vertical="center"/>
    </xf>
    <xf numFmtId="0" fontId="0" fillId="0" borderId="304" xfId="0" applyBorder="1" applyAlignment="1">
      <alignment vertical="center" wrapText="1"/>
    </xf>
    <xf numFmtId="0" fontId="0" fillId="0" borderId="370" xfId="0" applyBorder="1" applyAlignment="1">
      <alignment horizontal="center" vertical="center"/>
    </xf>
    <xf numFmtId="0" fontId="0" fillId="0" borderId="109" xfId="0" applyBorder="1" applyAlignment="1">
      <alignment horizontal="center" vertical="center" wrapText="1"/>
    </xf>
    <xf numFmtId="0" fontId="0" fillId="0" borderId="201" xfId="0" applyBorder="1" applyAlignment="1">
      <alignment horizontal="left" vertical="center" wrapText="1"/>
    </xf>
    <xf numFmtId="0" fontId="1" fillId="0" borderId="88" xfId="0" applyFont="1" applyBorder="1" applyAlignment="1">
      <alignment vertical="center" wrapText="1"/>
    </xf>
    <xf numFmtId="0" fontId="0" fillId="0" borderId="371" xfId="0" applyBorder="1" applyAlignment="1">
      <alignment horizontal="center" vertical="center"/>
    </xf>
    <xf numFmtId="56" fontId="0" fillId="0" borderId="371" xfId="0" applyNumberFormat="1" applyBorder="1" applyAlignment="1">
      <alignment horizontal="center" vertical="center"/>
    </xf>
    <xf numFmtId="0" fontId="0" fillId="0" borderId="37" xfId="0" applyBorder="1" applyAlignment="1">
      <alignment horizontal="center" vertical="center" wrapText="1"/>
    </xf>
    <xf numFmtId="0" fontId="0" fillId="0" borderId="138" xfId="0" applyBorder="1" applyAlignment="1">
      <alignment horizontal="left" vertical="center" wrapText="1"/>
    </xf>
    <xf numFmtId="0" fontId="1" fillId="0" borderId="138" xfId="0" applyFont="1" applyBorder="1" applyAlignment="1">
      <alignment vertical="center" wrapText="1"/>
    </xf>
    <xf numFmtId="0" fontId="0" fillId="0" borderId="111" xfId="0" applyBorder="1" applyAlignment="1">
      <alignment horizontal="center" vertical="center" wrapText="1"/>
    </xf>
    <xf numFmtId="0" fontId="0" fillId="0" borderId="186" xfId="0" applyBorder="1" applyAlignment="1">
      <alignment horizontal="center" vertical="center"/>
    </xf>
    <xf numFmtId="0" fontId="0" fillId="0" borderId="369" xfId="0" applyBorder="1" applyAlignment="1">
      <alignment horizontal="center" vertical="center" wrapText="1"/>
    </xf>
    <xf numFmtId="0" fontId="0" fillId="0" borderId="56" xfId="0" applyBorder="1" applyAlignment="1">
      <alignment horizontal="center" vertical="center" wrapText="1"/>
    </xf>
    <xf numFmtId="0" fontId="0" fillId="0" borderId="139" xfId="0" applyBorder="1" applyAlignment="1">
      <alignment horizontal="left" vertical="center" wrapText="1"/>
    </xf>
    <xf numFmtId="0" fontId="0" fillId="0" borderId="199" xfId="0" applyBorder="1" applyAlignment="1">
      <alignment vertical="center" wrapText="1"/>
    </xf>
    <xf numFmtId="0" fontId="0" fillId="0" borderId="137" xfId="0" applyBorder="1" applyAlignment="1">
      <alignment horizontal="left" vertical="center" wrapText="1"/>
    </xf>
    <xf numFmtId="0" fontId="0" fillId="0" borderId="366" xfId="0" applyBorder="1" applyAlignment="1">
      <alignment horizontal="center" vertical="center" wrapText="1"/>
    </xf>
    <xf numFmtId="0" fontId="0" fillId="0" borderId="373" xfId="0" applyBorder="1" applyAlignment="1">
      <alignment horizontal="center" vertical="center"/>
    </xf>
    <xf numFmtId="0" fontId="1" fillId="0" borderId="59" xfId="0" applyFont="1" applyBorder="1" applyAlignment="1">
      <alignment vertical="center" wrapText="1"/>
    </xf>
    <xf numFmtId="0" fontId="0" fillId="0" borderId="118" xfId="0" applyBorder="1" applyAlignment="1">
      <alignment horizontal="center" vertical="center"/>
    </xf>
    <xf numFmtId="0" fontId="0" fillId="0" borderId="88" xfId="0" applyBorder="1" applyAlignment="1">
      <alignment horizontal="left" vertical="center" wrapText="1"/>
    </xf>
    <xf numFmtId="0" fontId="61" fillId="0" borderId="88" xfId="0" applyFont="1" applyBorder="1" applyAlignment="1">
      <alignment vertical="center" wrapText="1"/>
    </xf>
    <xf numFmtId="0" fontId="0" fillId="0" borderId="4" xfId="0" applyBorder="1" applyAlignment="1">
      <alignment horizontal="center" vertical="center"/>
    </xf>
    <xf numFmtId="0" fontId="0" fillId="0" borderId="374" xfId="0" applyBorder="1" applyAlignment="1">
      <alignment horizontal="center" vertical="center"/>
    </xf>
    <xf numFmtId="0" fontId="0" fillId="0" borderId="375" xfId="0" applyBorder="1" applyAlignment="1">
      <alignment horizontal="center" vertical="center"/>
    </xf>
    <xf numFmtId="0" fontId="0" fillId="0" borderId="199" xfId="0" applyBorder="1" applyAlignment="1">
      <alignment horizontal="left" vertical="center" wrapText="1"/>
    </xf>
    <xf numFmtId="0" fontId="1" fillId="0" borderId="199" xfId="0" applyFont="1" applyBorder="1" applyAlignment="1">
      <alignment vertical="center" wrapText="1"/>
    </xf>
    <xf numFmtId="0" fontId="13" fillId="0" borderId="137" xfId="0" applyFont="1" applyBorder="1" applyAlignment="1">
      <alignment horizontal="left" vertical="center" wrapText="1"/>
    </xf>
    <xf numFmtId="0" fontId="0" fillId="0" borderId="57" xfId="0" applyBorder="1" applyAlignment="1">
      <alignment horizontal="center" vertical="center" wrapText="1"/>
    </xf>
    <xf numFmtId="0" fontId="0" fillId="0" borderId="59" xfId="0" applyBorder="1" applyAlignment="1">
      <alignment horizontal="left" vertical="center" wrapText="1"/>
    </xf>
    <xf numFmtId="0" fontId="61" fillId="0" borderId="137" xfId="0" applyFont="1" applyBorder="1">
      <alignment vertical="center"/>
    </xf>
    <xf numFmtId="0" fontId="0" fillId="0" borderId="376" xfId="0" applyBorder="1" applyAlignment="1">
      <alignment horizontal="center" vertical="center"/>
    </xf>
    <xf numFmtId="0" fontId="0" fillId="0" borderId="202" xfId="0" applyBorder="1" applyAlignment="1">
      <alignment horizontal="center" vertical="center"/>
    </xf>
    <xf numFmtId="0" fontId="0" fillId="0" borderId="193" xfId="0" applyBorder="1" applyAlignment="1">
      <alignment horizontal="left" vertical="center" wrapText="1"/>
    </xf>
    <xf numFmtId="0" fontId="0" fillId="0" borderId="193" xfId="0" applyBorder="1" applyAlignment="1">
      <alignment horizontal="center" vertical="center" wrapText="1"/>
    </xf>
    <xf numFmtId="0" fontId="0" fillId="0" borderId="37" xfId="0" applyBorder="1" applyAlignment="1">
      <alignment horizontal="left" vertical="center" wrapText="1"/>
    </xf>
    <xf numFmtId="0" fontId="61" fillId="0" borderId="59" xfId="0" applyFont="1" applyBorder="1" applyAlignment="1">
      <alignment vertical="center" wrapText="1"/>
    </xf>
    <xf numFmtId="0" fontId="0" fillId="0" borderId="377" xfId="0" applyBorder="1" applyAlignment="1">
      <alignment horizontal="center" vertical="center"/>
    </xf>
    <xf numFmtId="0" fontId="0" fillId="0" borderId="138" xfId="0" applyBorder="1" applyAlignment="1">
      <alignment horizontal="center" vertical="center"/>
    </xf>
    <xf numFmtId="0" fontId="0" fillId="0" borderId="125" xfId="0" applyBorder="1" applyAlignment="1">
      <alignment horizontal="left" vertical="center" wrapText="1"/>
    </xf>
    <xf numFmtId="0" fontId="0" fillId="0" borderId="378" xfId="0" applyBorder="1" applyAlignment="1">
      <alignment horizontal="center" vertical="center"/>
    </xf>
    <xf numFmtId="0" fontId="0" fillId="0" borderId="199" xfId="0" applyBorder="1" applyAlignment="1">
      <alignment horizontal="center" vertical="center"/>
    </xf>
    <xf numFmtId="0" fontId="0" fillId="0" borderId="56" xfId="0" applyBorder="1" applyAlignment="1">
      <alignment horizontal="left" vertical="center" wrapText="1"/>
    </xf>
    <xf numFmtId="0" fontId="61" fillId="0" borderId="200" xfId="0" applyFont="1" applyBorder="1" applyAlignment="1">
      <alignment vertical="center" wrapText="1"/>
    </xf>
    <xf numFmtId="0" fontId="0" fillId="0" borderId="379" xfId="0" applyBorder="1" applyAlignment="1">
      <alignment horizontal="center" vertical="center"/>
    </xf>
    <xf numFmtId="0" fontId="0" fillId="0" borderId="380" xfId="0" applyBorder="1" applyAlignment="1">
      <alignment horizontal="center" vertical="center"/>
    </xf>
    <xf numFmtId="0" fontId="0" fillId="0" borderId="123" xfId="0" applyBorder="1" applyAlignment="1">
      <alignment horizontal="center" vertical="center"/>
    </xf>
    <xf numFmtId="0" fontId="0" fillId="0" borderId="381" xfId="0" applyBorder="1" applyAlignment="1">
      <alignment horizontal="center" vertical="center"/>
    </xf>
    <xf numFmtId="0" fontId="0" fillId="0" borderId="120" xfId="0" applyBorder="1" applyAlignment="1">
      <alignment horizontal="center" vertical="center" wrapText="1"/>
    </xf>
    <xf numFmtId="0" fontId="0" fillId="0" borderId="124" xfId="0" applyBorder="1" applyAlignment="1">
      <alignment horizontal="left" vertical="center" wrapText="1"/>
    </xf>
    <xf numFmtId="0" fontId="1" fillId="0" borderId="200" xfId="0" applyFont="1" applyBorder="1" applyAlignment="1">
      <alignment vertical="center" wrapText="1"/>
    </xf>
    <xf numFmtId="0" fontId="63" fillId="5" borderId="118" xfId="0" applyFont="1" applyFill="1" applyBorder="1" applyAlignment="1">
      <alignment vertical="center" wrapText="1"/>
    </xf>
    <xf numFmtId="0" fontId="0" fillId="5" borderId="369" xfId="0" applyFill="1" applyBorder="1" applyAlignment="1">
      <alignment horizontal="center" vertical="center"/>
    </xf>
    <xf numFmtId="0" fontId="0" fillId="5" borderId="186" xfId="0" applyFill="1" applyBorder="1" applyAlignment="1">
      <alignment horizontal="center" vertical="center" wrapText="1"/>
    </xf>
    <xf numFmtId="0" fontId="0" fillId="5" borderId="20" xfId="0" applyFill="1" applyBorder="1" applyAlignment="1">
      <alignment horizontal="left" vertical="center" wrapText="1"/>
    </xf>
    <xf numFmtId="0" fontId="1" fillId="5" borderId="137" xfId="0" applyFont="1" applyFill="1" applyBorder="1" applyAlignment="1">
      <alignment vertical="center" wrapText="1"/>
    </xf>
    <xf numFmtId="0" fontId="0" fillId="5" borderId="0" xfId="0" applyFill="1">
      <alignment vertical="center"/>
    </xf>
    <xf numFmtId="0" fontId="0" fillId="0" borderId="205" xfId="0" applyBorder="1" applyAlignment="1">
      <alignment horizontal="center" vertical="center"/>
    </xf>
    <xf numFmtId="0" fontId="1" fillId="0" borderId="201" xfId="0" applyFont="1" applyBorder="1" applyAlignment="1">
      <alignment vertical="center" wrapText="1"/>
    </xf>
    <xf numFmtId="0" fontId="0" fillId="0" borderId="89" xfId="0" applyBorder="1" applyAlignment="1">
      <alignment vertical="center" wrapText="1"/>
    </xf>
    <xf numFmtId="0" fontId="0" fillId="0" borderId="382" xfId="0" applyBorder="1" applyAlignment="1">
      <alignment vertical="center" wrapText="1"/>
    </xf>
    <xf numFmtId="0" fontId="0" fillId="0" borderId="78" xfId="0" applyBorder="1" applyAlignment="1">
      <alignment vertical="center" wrapText="1"/>
    </xf>
    <xf numFmtId="0" fontId="0" fillId="0" borderId="383" xfId="0" applyBorder="1" applyAlignment="1">
      <alignment vertical="center" wrapText="1"/>
    </xf>
    <xf numFmtId="0" fontId="0" fillId="0" borderId="137" xfId="0" applyBorder="1" applyAlignment="1">
      <alignment vertical="center" wrapText="1"/>
    </xf>
    <xf numFmtId="6" fontId="0" fillId="0" borderId="205" xfId="6" applyFont="1" applyBorder="1" applyAlignment="1">
      <alignment vertical="center" wrapText="1"/>
    </xf>
    <xf numFmtId="6" fontId="1" fillId="0" borderId="200" xfId="6" applyFont="1" applyBorder="1" applyAlignment="1">
      <alignment vertical="center" wrapText="1"/>
    </xf>
    <xf numFmtId="0" fontId="0" fillId="0" borderId="372" xfId="0" applyBorder="1" applyAlignment="1">
      <alignment vertical="center" wrapText="1"/>
    </xf>
    <xf numFmtId="0" fontId="0" fillId="0" borderId="188" xfId="0" applyBorder="1" applyAlignment="1">
      <alignment horizontal="center" vertical="center"/>
    </xf>
    <xf numFmtId="0" fontId="0" fillId="0" borderId="98" xfId="0" applyBorder="1" applyAlignment="1">
      <alignment vertical="center" wrapText="1"/>
    </xf>
    <xf numFmtId="0" fontId="0" fillId="0" borderId="384" xfId="0" applyBorder="1" applyAlignment="1">
      <alignment horizontal="center" vertical="center"/>
    </xf>
    <xf numFmtId="0" fontId="1" fillId="0" borderId="13" xfId="0" applyFont="1" applyBorder="1">
      <alignment vertical="center"/>
    </xf>
    <xf numFmtId="0" fontId="1" fillId="0" borderId="0" xfId="0" applyFont="1">
      <alignment vertical="center"/>
    </xf>
    <xf numFmtId="0" fontId="13" fillId="0" borderId="121" xfId="0" applyFont="1" applyBorder="1" applyAlignment="1">
      <alignment horizontal="left" vertical="center"/>
    </xf>
    <xf numFmtId="0" fontId="0" fillId="0" borderId="13" xfId="0" applyBorder="1" applyAlignment="1">
      <alignment horizontal="left" vertical="center"/>
    </xf>
    <xf numFmtId="0" fontId="0" fillId="0" borderId="13" xfId="0" applyBorder="1" applyAlignment="1">
      <alignment horizontal="center" vertical="center"/>
    </xf>
    <xf numFmtId="0" fontId="0" fillId="0" borderId="122" xfId="0" applyBorder="1" applyAlignment="1">
      <alignment horizontal="left" vertical="center"/>
    </xf>
    <xf numFmtId="0" fontId="0" fillId="0" borderId="0" xfId="0" applyAlignment="1">
      <alignment horizontal="left" vertical="center"/>
    </xf>
    <xf numFmtId="0" fontId="0" fillId="0" borderId="78" xfId="0" applyBorder="1">
      <alignment vertical="center"/>
    </xf>
    <xf numFmtId="0" fontId="0" fillId="0" borderId="125" xfId="0" applyBorder="1">
      <alignment vertical="center"/>
    </xf>
    <xf numFmtId="0" fontId="0" fillId="0" borderId="98" xfId="0" applyBorder="1" applyAlignment="1">
      <alignment horizontal="left" vertical="center"/>
    </xf>
    <xf numFmtId="0" fontId="0" fillId="0" borderId="123" xfId="0" applyBorder="1" applyAlignment="1">
      <alignment horizontal="left" vertical="center"/>
    </xf>
    <xf numFmtId="0" fontId="0" fillId="0" borderId="124" xfId="0" applyBorder="1" applyAlignment="1">
      <alignment horizontal="left" vertical="center"/>
    </xf>
    <xf numFmtId="0" fontId="0" fillId="0" borderId="70" xfId="0" applyBorder="1" applyAlignment="1">
      <alignment vertical="center" wrapText="1"/>
    </xf>
    <xf numFmtId="0" fontId="0" fillId="0" borderId="72" xfId="0" applyBorder="1" applyAlignment="1">
      <alignment vertical="center" wrapText="1"/>
    </xf>
    <xf numFmtId="0" fontId="0" fillId="0" borderId="58" xfId="0" applyBorder="1" applyAlignment="1">
      <alignment vertical="center" wrapText="1"/>
    </xf>
    <xf numFmtId="0" fontId="0" fillId="0" borderId="183" xfId="0" applyBorder="1" applyAlignment="1">
      <alignment horizontal="center" vertical="center"/>
    </xf>
    <xf numFmtId="0" fontId="0" fillId="0" borderId="187" xfId="0" applyBorder="1" applyAlignment="1">
      <alignment horizontal="center" vertical="center"/>
    </xf>
    <xf numFmtId="0" fontId="0" fillId="0" borderId="40" xfId="0" applyBorder="1" applyAlignment="1">
      <alignment vertical="center" wrapText="1"/>
    </xf>
    <xf numFmtId="0" fontId="0" fillId="0" borderId="20" xfId="0" applyBorder="1" applyAlignment="1">
      <alignment vertical="center" wrapText="1"/>
    </xf>
    <xf numFmtId="0" fontId="0" fillId="0" borderId="58" xfId="0" applyBorder="1">
      <alignment vertical="center"/>
    </xf>
    <xf numFmtId="0" fontId="0" fillId="0" borderId="385" xfId="0" applyBorder="1" applyAlignment="1">
      <alignment vertical="center" wrapText="1"/>
    </xf>
    <xf numFmtId="0" fontId="0" fillId="0" borderId="386" xfId="0" applyBorder="1" applyAlignment="1">
      <alignment vertical="center" wrapText="1"/>
    </xf>
    <xf numFmtId="0" fontId="0" fillId="0" borderId="387" xfId="0" applyBorder="1" applyAlignment="1">
      <alignment vertical="center" wrapText="1"/>
    </xf>
    <xf numFmtId="0" fontId="0" fillId="0" borderId="388" xfId="0" applyBorder="1" applyAlignment="1">
      <alignment vertical="center" wrapText="1"/>
    </xf>
    <xf numFmtId="0" fontId="0" fillId="0" borderId="389" xfId="0" applyBorder="1" applyAlignment="1">
      <alignment vertical="center" wrapText="1"/>
    </xf>
    <xf numFmtId="0" fontId="0" fillId="0" borderId="390" xfId="0" applyBorder="1" applyAlignment="1">
      <alignment vertical="center" wrapText="1"/>
    </xf>
    <xf numFmtId="0" fontId="63" fillId="5" borderId="78" xfId="0" applyFont="1" applyFill="1" applyBorder="1" applyAlignment="1">
      <alignment horizontal="center" vertical="center"/>
    </xf>
    <xf numFmtId="0" fontId="0" fillId="0" borderId="0" xfId="4" applyFont="1"/>
    <xf numFmtId="0" fontId="0" fillId="0" borderId="0" xfId="4" applyFont="1" applyAlignment="1">
      <alignment vertical="center"/>
    </xf>
    <xf numFmtId="10" fontId="9" fillId="0" borderId="108" xfId="1" applyNumberFormat="1" applyFont="1" applyBorder="1" applyProtection="1">
      <alignment vertical="center"/>
      <protection locked="0"/>
    </xf>
    <xf numFmtId="10" fontId="9" fillId="0" borderId="108" xfId="1" applyNumberFormat="1" applyFont="1" applyBorder="1" applyAlignment="1" applyProtection="1">
      <alignment horizontal="center" vertical="center"/>
      <protection locked="0"/>
    </xf>
    <xf numFmtId="10" fontId="9" fillId="3" borderId="71" xfId="1" applyNumberFormat="1" applyFont="1" applyFill="1" applyBorder="1" applyAlignment="1">
      <alignment vertical="center"/>
    </xf>
    <xf numFmtId="10" fontId="19" fillId="3" borderId="72" xfId="1" applyNumberFormat="1" applyFont="1" applyFill="1" applyBorder="1" applyAlignment="1">
      <alignment vertical="center"/>
    </xf>
    <xf numFmtId="10" fontId="19" fillId="3" borderId="74" xfId="1" applyNumberFormat="1" applyFont="1" applyFill="1" applyBorder="1" applyAlignment="1">
      <alignment vertical="center"/>
    </xf>
    <xf numFmtId="38" fontId="1" fillId="0" borderId="0" xfId="2" applyAlignment="1"/>
    <xf numFmtId="38" fontId="1" fillId="0" borderId="0" xfId="2" applyAlignment="1">
      <alignment vertical="center"/>
    </xf>
    <xf numFmtId="0" fontId="38" fillId="0" borderId="64" xfId="4" applyFont="1" applyBorder="1" applyAlignment="1" applyProtection="1">
      <alignment horizontal="center" vertical="center" wrapText="1" shrinkToFit="1"/>
      <protection locked="0"/>
    </xf>
    <xf numFmtId="0" fontId="38" fillId="0" borderId="258" xfId="4" applyFont="1" applyBorder="1" applyAlignment="1" applyProtection="1">
      <alignment vertical="center" shrinkToFit="1"/>
      <protection locked="0"/>
    </xf>
    <xf numFmtId="179" fontId="38" fillId="0" borderId="20" xfId="5" applyNumberFormat="1" applyFont="1" applyFill="1" applyBorder="1" applyAlignment="1">
      <alignment horizontal="right" vertical="center" shrinkToFit="1"/>
    </xf>
    <xf numFmtId="0" fontId="59" fillId="0" borderId="53" xfId="8" applyBorder="1" applyAlignment="1">
      <alignment vertical="center" wrapText="1"/>
    </xf>
    <xf numFmtId="0" fontId="59" fillId="0" borderId="35" xfId="8" applyBorder="1" applyAlignment="1">
      <alignment vertical="center" wrapText="1"/>
    </xf>
    <xf numFmtId="0" fontId="59" fillId="0" borderId="40" xfId="8" applyBorder="1" applyAlignment="1">
      <alignment vertical="center" wrapText="1"/>
    </xf>
    <xf numFmtId="0" fontId="59" fillId="0" borderId="72" xfId="8" applyBorder="1" applyAlignment="1">
      <alignment vertical="center" wrapText="1"/>
    </xf>
    <xf numFmtId="0" fontId="59" fillId="0" borderId="391" xfId="8" applyFill="1" applyBorder="1">
      <alignment vertical="center"/>
    </xf>
    <xf numFmtId="0" fontId="59" fillId="0" borderId="0" xfId="8" applyFill="1">
      <alignment vertical="center"/>
    </xf>
    <xf numFmtId="0" fontId="0" fillId="9" borderId="108" xfId="0" applyFill="1" applyBorder="1" applyAlignment="1">
      <alignment horizontal="center" vertical="center" shrinkToFit="1"/>
    </xf>
    <xf numFmtId="0" fontId="0" fillId="9" borderId="108" xfId="0" applyFill="1" applyBorder="1" applyAlignment="1">
      <alignment horizontal="center" vertical="center"/>
    </xf>
    <xf numFmtId="0" fontId="38" fillId="0" borderId="160" xfId="4" applyFont="1" applyBorder="1" applyAlignment="1">
      <alignment vertical="center" shrinkToFit="1"/>
    </xf>
    <xf numFmtId="0" fontId="38" fillId="0" borderId="161" xfId="4" applyFont="1" applyBorder="1" applyAlignment="1">
      <alignment vertical="center" shrinkToFit="1"/>
    </xf>
    <xf numFmtId="0" fontId="38" fillId="0" borderId="107" xfId="4" applyFont="1" applyBorder="1" applyAlignment="1">
      <alignment vertical="center" shrinkToFit="1"/>
    </xf>
    <xf numFmtId="182" fontId="4" fillId="0" borderId="333" xfId="0" applyNumberFormat="1" applyFont="1" applyBorder="1">
      <alignment vertical="center"/>
    </xf>
    <xf numFmtId="182" fontId="4" fillId="0" borderId="332" xfId="0" applyNumberFormat="1" applyFont="1" applyBorder="1">
      <alignment vertical="center"/>
    </xf>
    <xf numFmtId="182" fontId="4" fillId="0" borderId="298" xfId="0" applyNumberFormat="1" applyFont="1" applyBorder="1">
      <alignment vertical="center"/>
    </xf>
    <xf numFmtId="0" fontId="0" fillId="0" borderId="4" xfId="0" applyBorder="1" applyAlignment="1">
      <alignment horizontal="center" vertical="center"/>
    </xf>
    <xf numFmtId="0" fontId="0" fillId="0" borderId="111" xfId="0" applyBorder="1" applyAlignment="1">
      <alignment horizontal="center" vertical="center"/>
    </xf>
    <xf numFmtId="0" fontId="0" fillId="0" borderId="186" xfId="0" applyBorder="1" applyAlignment="1">
      <alignment horizontal="center" vertical="center"/>
    </xf>
    <xf numFmtId="0" fontId="62" fillId="8" borderId="125" xfId="0" applyFont="1" applyFill="1" applyBorder="1" applyAlignment="1">
      <alignment horizontal="center" vertical="top" textRotation="255"/>
    </xf>
    <xf numFmtId="0" fontId="0" fillId="8" borderId="364" xfId="0" applyFill="1" applyBorder="1" applyAlignment="1">
      <alignment horizontal="center" vertical="center"/>
    </xf>
    <xf numFmtId="0" fontId="0" fillId="8" borderId="239" xfId="0" applyFill="1" applyBorder="1" applyAlignment="1">
      <alignment horizontal="center" vertical="center"/>
    </xf>
    <xf numFmtId="0" fontId="62" fillId="8" borderId="109" xfId="0" applyFont="1" applyFill="1" applyBorder="1" applyAlignment="1">
      <alignment horizontal="center" vertical="top" textRotation="255"/>
    </xf>
    <xf numFmtId="0" fontId="62" fillId="8" borderId="120" xfId="0" applyFont="1" applyFill="1" applyBorder="1" applyAlignment="1">
      <alignment horizontal="center" vertical="top" textRotation="255"/>
    </xf>
    <xf numFmtId="0" fontId="62" fillId="8" borderId="111" xfId="0" applyFont="1" applyFill="1" applyBorder="1" applyAlignment="1">
      <alignment horizontal="center" vertical="top" textRotation="255"/>
    </xf>
    <xf numFmtId="0" fontId="0" fillId="0" borderId="109" xfId="0" applyBorder="1" applyAlignment="1">
      <alignment horizontal="center" vertical="center"/>
    </xf>
    <xf numFmtId="0" fontId="0" fillId="0" borderId="120" xfId="0" applyBorder="1" applyAlignment="1">
      <alignment horizontal="center" vertical="center"/>
    </xf>
    <xf numFmtId="38" fontId="4" fillId="0" borderId="167" xfId="2" applyFont="1" applyFill="1" applyBorder="1" applyAlignment="1">
      <alignment horizontal="center" vertical="center"/>
    </xf>
    <xf numFmtId="38" fontId="4" fillId="0" borderId="168" xfId="2" applyFont="1" applyFill="1" applyBorder="1" applyAlignment="1">
      <alignment horizontal="center" vertical="center"/>
    </xf>
    <xf numFmtId="38" fontId="4" fillId="0" borderId="169" xfId="2" applyFont="1" applyFill="1" applyBorder="1" applyAlignment="1">
      <alignment horizontal="center" vertical="center"/>
    </xf>
    <xf numFmtId="38" fontId="33" fillId="0" borderId="0" xfId="2" applyFont="1" applyFill="1" applyAlignment="1">
      <alignment horizontal="left" vertical="center"/>
    </xf>
    <xf numFmtId="38" fontId="33" fillId="0" borderId="0" xfId="2" applyFont="1" applyFill="1" applyAlignment="1">
      <alignment horizontal="left" vertical="center" wrapText="1"/>
    </xf>
    <xf numFmtId="38" fontId="4" fillId="0" borderId="62" xfId="2" applyFont="1" applyFill="1" applyBorder="1" applyAlignment="1">
      <alignment horizontal="left" vertical="center" shrinkToFit="1"/>
    </xf>
    <xf numFmtId="38" fontId="4" fillId="0" borderId="63" xfId="2" applyFont="1" applyFill="1" applyBorder="1" applyAlignment="1">
      <alignment horizontal="left" vertical="center" shrinkToFit="1"/>
    </xf>
    <xf numFmtId="38" fontId="32" fillId="0" borderId="73" xfId="2" applyFont="1" applyFill="1" applyBorder="1" applyAlignment="1">
      <alignment horizontal="left" vertical="center" shrinkToFit="1"/>
    </xf>
    <xf numFmtId="38" fontId="32" fillId="0" borderId="74" xfId="2" applyFont="1" applyFill="1" applyBorder="1" applyAlignment="1">
      <alignment horizontal="left" vertical="center" shrinkToFit="1"/>
    </xf>
    <xf numFmtId="38" fontId="4" fillId="0" borderId="73" xfId="2" applyFont="1" applyFill="1" applyBorder="1" applyAlignment="1">
      <alignment horizontal="center" vertical="center"/>
    </xf>
    <xf numFmtId="38" fontId="4" fillId="0" borderId="74" xfId="2" applyFont="1" applyFill="1" applyBorder="1" applyAlignment="1">
      <alignment horizontal="center" vertical="center"/>
    </xf>
    <xf numFmtId="38" fontId="4" fillId="0" borderId="2" xfId="2" applyFont="1" applyFill="1" applyBorder="1" applyAlignment="1">
      <alignment horizontal="center" vertical="center"/>
    </xf>
    <xf numFmtId="38" fontId="4" fillId="0" borderId="58" xfId="2" applyFont="1" applyFill="1" applyBorder="1" applyAlignment="1">
      <alignment horizontal="center" vertical="center"/>
    </xf>
    <xf numFmtId="38" fontId="4" fillId="0" borderId="1" xfId="2" applyFont="1" applyFill="1" applyBorder="1" applyAlignment="1">
      <alignment horizontal="center" vertical="center"/>
    </xf>
    <xf numFmtId="38" fontId="4" fillId="0" borderId="179" xfId="2" applyFont="1" applyFill="1" applyBorder="1" applyAlignment="1">
      <alignment horizontal="left" vertical="center"/>
    </xf>
    <xf numFmtId="38" fontId="4" fillId="0" borderId="180" xfId="2" applyFont="1" applyFill="1" applyBorder="1" applyAlignment="1">
      <alignment horizontal="left" vertical="center"/>
    </xf>
    <xf numFmtId="38" fontId="4" fillId="0" borderId="15" xfId="2" applyFont="1" applyFill="1" applyBorder="1" applyAlignment="1">
      <alignment horizontal="left" vertical="center"/>
    </xf>
    <xf numFmtId="38" fontId="4" fillId="0" borderId="16" xfId="2" applyFont="1" applyFill="1" applyBorder="1" applyAlignment="1">
      <alignment horizontal="left" vertical="center"/>
    </xf>
    <xf numFmtId="38" fontId="4" fillId="0" borderId="19" xfId="2" applyFont="1" applyFill="1" applyBorder="1" applyAlignment="1">
      <alignment horizontal="left" vertical="center"/>
    </xf>
    <xf numFmtId="38" fontId="4" fillId="0" borderId="21" xfId="2" applyFont="1" applyFill="1" applyBorder="1" applyAlignment="1">
      <alignment horizontal="left" vertical="center"/>
    </xf>
    <xf numFmtId="38" fontId="4" fillId="0" borderId="2" xfId="2" applyFont="1" applyFill="1" applyBorder="1" applyAlignment="1">
      <alignment horizontal="left" vertical="center"/>
    </xf>
    <xf numFmtId="38" fontId="4" fillId="0" borderId="1" xfId="2" applyFont="1" applyFill="1" applyBorder="1" applyAlignment="1">
      <alignment horizontal="left" vertical="center"/>
    </xf>
    <xf numFmtId="38" fontId="4" fillId="0" borderId="170" xfId="2" applyFont="1" applyFill="1" applyBorder="1" applyAlignment="1">
      <alignment horizontal="center" vertical="center"/>
    </xf>
    <xf numFmtId="38" fontId="4" fillId="0" borderId="43" xfId="2" applyFont="1" applyFill="1" applyBorder="1" applyAlignment="1">
      <alignment vertical="center" shrinkToFit="1"/>
    </xf>
    <xf numFmtId="38" fontId="4" fillId="0" borderId="46" xfId="2" applyFont="1" applyFill="1" applyBorder="1" applyAlignment="1">
      <alignment vertical="center" shrinkToFit="1"/>
    </xf>
    <xf numFmtId="38" fontId="4" fillId="0" borderId="39" xfId="2" applyFont="1" applyFill="1" applyBorder="1" applyAlignment="1">
      <alignment horizontal="left" vertical="center" shrinkToFit="1"/>
    </xf>
    <xf numFmtId="38" fontId="4" fillId="0" borderId="42" xfId="2" applyFont="1" applyFill="1" applyBorder="1" applyAlignment="1">
      <alignment horizontal="left" vertical="center" shrinkToFit="1"/>
    </xf>
    <xf numFmtId="38" fontId="4" fillId="0" borderId="2" xfId="2" applyFont="1" applyFill="1" applyBorder="1" applyAlignment="1">
      <alignment horizontal="left" vertical="center" shrinkToFit="1"/>
    </xf>
    <xf numFmtId="38" fontId="4" fillId="0" borderId="1" xfId="2" applyFont="1" applyFill="1" applyBorder="1" applyAlignment="1">
      <alignment horizontal="left" vertical="center" shrinkToFit="1"/>
    </xf>
    <xf numFmtId="38" fontId="4" fillId="0" borderId="64" xfId="2" applyFont="1" applyFill="1" applyBorder="1" applyAlignment="1">
      <alignment horizontal="center" vertical="center"/>
    </xf>
    <xf numFmtId="38" fontId="4" fillId="0" borderId="121" xfId="2" applyFont="1" applyFill="1" applyBorder="1" applyAlignment="1">
      <alignment horizontal="center" vertical="center" textRotation="255"/>
    </xf>
    <xf numFmtId="38" fontId="4" fillId="0" borderId="78" xfId="2" applyFont="1" applyFill="1" applyBorder="1" applyAlignment="1">
      <alignment horizontal="center" vertical="center" textRotation="255"/>
    </xf>
    <xf numFmtId="38" fontId="4" fillId="0" borderId="98" xfId="2" applyFont="1" applyFill="1" applyBorder="1" applyAlignment="1">
      <alignment horizontal="center" vertical="center" textRotation="255"/>
    </xf>
    <xf numFmtId="38" fontId="4" fillId="0" borderId="160" xfId="2" applyFont="1" applyFill="1" applyBorder="1" applyAlignment="1">
      <alignment horizontal="left" vertical="center" shrinkToFit="1"/>
    </xf>
    <xf numFmtId="38" fontId="4" fillId="0" borderId="68" xfId="2" applyFont="1" applyFill="1" applyBorder="1" applyAlignment="1">
      <alignment horizontal="left" vertical="center" shrinkToFit="1"/>
    </xf>
    <xf numFmtId="38" fontId="4" fillId="0" borderId="64" xfId="2" applyFont="1" applyFill="1" applyBorder="1" applyAlignment="1">
      <alignment horizontal="left" vertical="center" shrinkToFit="1"/>
    </xf>
    <xf numFmtId="38" fontId="4" fillId="0" borderId="52" xfId="2" applyFont="1" applyFill="1" applyBorder="1" applyAlignment="1">
      <alignment vertical="center" shrinkToFit="1"/>
    </xf>
    <xf numFmtId="38" fontId="4" fillId="0" borderId="172" xfId="2" applyFont="1" applyFill="1" applyBorder="1" applyAlignment="1">
      <alignment vertical="center" shrinkToFit="1"/>
    </xf>
    <xf numFmtId="38" fontId="4" fillId="0" borderId="34" xfId="2" applyFont="1" applyFill="1" applyBorder="1" applyAlignment="1">
      <alignment vertical="center" shrinkToFit="1"/>
    </xf>
    <xf numFmtId="0" fontId="0" fillId="0" borderId="38" xfId="0" applyBorder="1" applyAlignment="1">
      <alignment vertical="center" shrinkToFit="1"/>
    </xf>
    <xf numFmtId="38" fontId="4" fillId="0" borderId="175" xfId="2" applyFont="1" applyFill="1" applyBorder="1" applyAlignment="1">
      <alignment horizontal="left" vertical="center" shrinkToFit="1"/>
    </xf>
    <xf numFmtId="38" fontId="4" fillId="0" borderId="177" xfId="2" applyFont="1" applyFill="1" applyBorder="1" applyAlignment="1">
      <alignment horizontal="left" vertical="center" shrinkToFit="1"/>
    </xf>
    <xf numFmtId="38" fontId="4" fillId="0" borderId="175" xfId="2" applyFont="1" applyFill="1" applyBorder="1" applyAlignment="1">
      <alignment horizontal="left" vertical="center" wrapText="1" shrinkToFit="1"/>
    </xf>
    <xf numFmtId="38" fontId="4" fillId="0" borderId="158" xfId="2" applyFont="1" applyFill="1" applyBorder="1" applyAlignment="1">
      <alignment horizontal="left" vertical="center" shrinkToFit="1"/>
    </xf>
    <xf numFmtId="38" fontId="4" fillId="0" borderId="159" xfId="2" applyFont="1" applyFill="1" applyBorder="1" applyAlignment="1">
      <alignment horizontal="left" vertical="center" shrinkToFit="1"/>
    </xf>
    <xf numFmtId="38" fontId="4" fillId="0" borderId="52" xfId="2" applyFont="1" applyFill="1" applyBorder="1" applyAlignment="1">
      <alignment horizontal="left" vertical="center" shrinkToFit="1"/>
    </xf>
    <xf numFmtId="38" fontId="4" fillId="0" borderId="172" xfId="2" applyFont="1" applyFill="1" applyBorder="1" applyAlignment="1">
      <alignment horizontal="left" vertical="center" shrinkToFit="1"/>
    </xf>
    <xf numFmtId="38" fontId="4" fillId="0" borderId="176" xfId="2" applyFont="1" applyFill="1" applyBorder="1" applyAlignment="1">
      <alignment vertical="center" shrinkToFit="1"/>
    </xf>
    <xf numFmtId="38" fontId="4" fillId="0" borderId="133" xfId="2" applyFont="1" applyFill="1" applyBorder="1" applyAlignment="1">
      <alignment vertical="center" shrinkToFit="1"/>
    </xf>
    <xf numFmtId="38" fontId="30" fillId="0" borderId="0" xfId="2" applyFont="1" applyFill="1" applyAlignment="1">
      <alignment horizontal="center" vertical="center"/>
    </xf>
    <xf numFmtId="38" fontId="4" fillId="0" borderId="134" xfId="2" applyFont="1" applyFill="1" applyBorder="1" applyAlignment="1">
      <alignment horizontal="center" vertical="center" shrinkToFit="1"/>
    </xf>
    <xf numFmtId="38" fontId="4" fillId="0" borderId="18" xfId="2" applyFont="1" applyFill="1" applyBorder="1" applyAlignment="1">
      <alignment horizontal="center" vertical="center" shrinkToFit="1"/>
    </xf>
    <xf numFmtId="38" fontId="4" fillId="0" borderId="135" xfId="2" applyFont="1" applyFill="1" applyBorder="1" applyAlignment="1">
      <alignment horizontal="center" vertical="center" shrinkToFit="1"/>
    </xf>
    <xf numFmtId="38" fontId="4" fillId="0" borderId="157" xfId="2" applyFont="1" applyFill="1" applyBorder="1" applyAlignment="1">
      <alignment horizontal="center" vertical="center" textRotation="255"/>
    </xf>
    <xf numFmtId="38" fontId="4" fillId="0" borderId="113" xfId="2" applyFont="1" applyFill="1" applyBorder="1" applyAlignment="1">
      <alignment horizontal="center" vertical="center" textRotation="255"/>
    </xf>
    <xf numFmtId="38" fontId="4" fillId="0" borderId="166" xfId="2" applyFont="1" applyFill="1" applyBorder="1" applyAlignment="1">
      <alignment horizontal="center" vertical="center" textRotation="255"/>
    </xf>
    <xf numFmtId="38" fontId="4" fillId="0" borderId="70" xfId="2" applyFont="1" applyFill="1" applyBorder="1" applyAlignment="1">
      <alignment horizontal="left" vertical="center" shrinkToFit="1"/>
    </xf>
    <xf numFmtId="38" fontId="4" fillId="0" borderId="76" xfId="2" applyFont="1" applyFill="1" applyBorder="1" applyAlignment="1">
      <alignment horizontal="center" vertical="center" wrapText="1" shrinkToFit="1"/>
    </xf>
    <xf numFmtId="38" fontId="4" fillId="0" borderId="79" xfId="2" applyFont="1" applyFill="1" applyBorder="1" applyAlignment="1">
      <alignment horizontal="center" vertical="center" wrapText="1" shrinkToFit="1"/>
    </xf>
    <xf numFmtId="38" fontId="4" fillId="0" borderId="103" xfId="2" applyFont="1" applyFill="1" applyBorder="1" applyAlignment="1">
      <alignment horizontal="center" vertical="center" wrapText="1" shrinkToFit="1"/>
    </xf>
    <xf numFmtId="38" fontId="4" fillId="0" borderId="76" xfId="2" applyFont="1" applyFill="1" applyBorder="1" applyAlignment="1">
      <alignment horizontal="center" vertical="center"/>
    </xf>
    <xf numFmtId="38" fontId="4" fillId="0" borderId="79" xfId="2" applyFont="1" applyFill="1" applyBorder="1" applyAlignment="1">
      <alignment horizontal="center" vertical="center"/>
    </xf>
    <xf numFmtId="38" fontId="4" fillId="0" borderId="19" xfId="2" applyFont="1" applyFill="1" applyBorder="1" applyAlignment="1">
      <alignment horizontal="center" vertical="center"/>
    </xf>
    <xf numFmtId="38" fontId="4" fillId="0" borderId="73" xfId="2" applyFont="1" applyFill="1" applyBorder="1" applyAlignment="1">
      <alignment horizontal="left" vertical="center" shrinkToFit="1"/>
    </xf>
    <xf numFmtId="38" fontId="4" fillId="0" borderId="72" xfId="2" applyFont="1" applyFill="1" applyBorder="1" applyAlignment="1">
      <alignment horizontal="left" vertical="center" shrinkToFit="1"/>
    </xf>
    <xf numFmtId="38" fontId="4" fillId="0" borderId="74" xfId="2" applyFont="1" applyFill="1" applyBorder="1" applyAlignment="1">
      <alignment horizontal="left" vertical="center" shrinkToFit="1"/>
    </xf>
    <xf numFmtId="38" fontId="4" fillId="0" borderId="58" xfId="2" applyFont="1" applyFill="1" applyBorder="1" applyAlignment="1">
      <alignment horizontal="left" vertical="center"/>
    </xf>
    <xf numFmtId="38" fontId="4" fillId="0" borderId="0" xfId="2" applyFont="1" applyFill="1" applyBorder="1" applyAlignment="1">
      <alignment horizontal="left" vertical="center"/>
    </xf>
    <xf numFmtId="38" fontId="4" fillId="0" borderId="20" xfId="2" applyFont="1" applyFill="1" applyBorder="1" applyAlignment="1">
      <alignment horizontal="left" vertical="center"/>
    </xf>
    <xf numFmtId="38" fontId="4" fillId="0" borderId="14" xfId="2" applyFont="1" applyFill="1" applyBorder="1" applyAlignment="1">
      <alignment horizontal="left" vertical="center" wrapText="1" shrinkToFit="1"/>
    </xf>
    <xf numFmtId="38" fontId="4" fillId="0" borderId="194" xfId="2" applyFont="1" applyFill="1" applyBorder="1" applyAlignment="1">
      <alignment horizontal="left" vertical="center" shrinkToFit="1"/>
    </xf>
    <xf numFmtId="38" fontId="4" fillId="0" borderId="16" xfId="2" applyFont="1" applyFill="1" applyBorder="1" applyAlignment="1">
      <alignment horizontal="left" vertical="center" shrinkToFit="1"/>
    </xf>
    <xf numFmtId="38" fontId="4" fillId="0" borderId="21" xfId="2" applyFont="1" applyFill="1" applyBorder="1" applyAlignment="1">
      <alignment horizontal="left" vertical="center" shrinkToFit="1"/>
    </xf>
    <xf numFmtId="38" fontId="32" fillId="0" borderId="72" xfId="2" applyFont="1" applyFill="1" applyBorder="1" applyAlignment="1">
      <alignment horizontal="left" vertical="center" shrinkToFit="1"/>
    </xf>
    <xf numFmtId="38" fontId="4" fillId="0" borderId="72" xfId="2" applyFont="1" applyFill="1" applyBorder="1" applyAlignment="1">
      <alignment horizontal="center" vertical="center"/>
    </xf>
    <xf numFmtId="38" fontId="4" fillId="0" borderId="40" xfId="2" applyFont="1" applyFill="1" applyBorder="1" applyAlignment="1">
      <alignment horizontal="left" vertical="center" shrinkToFit="1"/>
    </xf>
    <xf numFmtId="38" fontId="4" fillId="0" borderId="58" xfId="2" applyFont="1" applyFill="1" applyBorder="1" applyAlignment="1">
      <alignment horizontal="left" vertical="center" shrinkToFit="1"/>
    </xf>
    <xf numFmtId="38" fontId="4" fillId="0" borderId="195" xfId="2" applyFont="1" applyFill="1" applyBorder="1" applyAlignment="1">
      <alignment horizontal="left" vertical="center"/>
    </xf>
    <xf numFmtId="38" fontId="4" fillId="0" borderId="109" xfId="2" applyFont="1" applyFill="1" applyBorder="1" applyAlignment="1">
      <alignment horizontal="center" vertical="center" textRotation="255"/>
    </xf>
    <xf numFmtId="38" fontId="4" fillId="0" borderId="111" xfId="2" applyFont="1" applyFill="1" applyBorder="1" applyAlignment="1">
      <alignment horizontal="center" vertical="center" textRotation="255"/>
    </xf>
    <xf numFmtId="38" fontId="4" fillId="0" borderId="120" xfId="2" applyFont="1" applyFill="1" applyBorder="1" applyAlignment="1">
      <alignment horizontal="center" vertical="center" textRotation="255"/>
    </xf>
    <xf numFmtId="38" fontId="4" fillId="0" borderId="53" xfId="2" applyFont="1" applyFill="1" applyBorder="1" applyAlignment="1">
      <alignment vertical="center" shrinkToFit="1"/>
    </xf>
    <xf numFmtId="0" fontId="0" fillId="0" borderId="138" xfId="0" applyBorder="1" applyAlignment="1">
      <alignment vertical="center" shrinkToFit="1"/>
    </xf>
    <xf numFmtId="38" fontId="4" fillId="0" borderId="14" xfId="2" applyFont="1" applyFill="1" applyBorder="1" applyAlignment="1">
      <alignment horizontal="left" vertical="center" shrinkToFit="1"/>
    </xf>
    <xf numFmtId="38" fontId="4" fillId="0" borderId="53" xfId="2" applyFont="1" applyFill="1" applyBorder="1" applyAlignment="1">
      <alignment horizontal="left" vertical="center" shrinkToFit="1"/>
    </xf>
    <xf numFmtId="38" fontId="4" fillId="0" borderId="44" xfId="2" applyFont="1" applyFill="1" applyBorder="1" applyAlignment="1">
      <alignment vertical="center" shrinkToFit="1"/>
    </xf>
    <xf numFmtId="38" fontId="4" fillId="0" borderId="192" xfId="2" applyFont="1" applyFill="1" applyBorder="1" applyAlignment="1">
      <alignment vertical="center" shrinkToFit="1"/>
    </xf>
    <xf numFmtId="38" fontId="4" fillId="0" borderId="2" xfId="2" applyFont="1" applyFill="1" applyBorder="1" applyAlignment="1">
      <alignment horizontal="center" vertical="center" wrapText="1" shrinkToFit="1"/>
    </xf>
    <xf numFmtId="38" fontId="4" fillId="0" borderId="15" xfId="2" applyFont="1" applyFill="1" applyBorder="1" applyAlignment="1">
      <alignment horizontal="center" vertical="center" shrinkToFit="1"/>
    </xf>
    <xf numFmtId="38" fontId="4" fillId="0" borderId="19" xfId="2" applyFont="1" applyFill="1" applyBorder="1" applyAlignment="1">
      <alignment horizontal="center" vertical="center" shrinkToFit="1"/>
    </xf>
    <xf numFmtId="38" fontId="4" fillId="0" borderId="20" xfId="2" applyFont="1" applyFill="1" applyBorder="1" applyAlignment="1">
      <alignment horizontal="left" vertical="center" shrinkToFit="1"/>
    </xf>
    <xf numFmtId="0" fontId="0" fillId="0" borderId="64" xfId="0" applyBorder="1" applyAlignment="1">
      <alignment vertical="center" shrinkToFit="1"/>
    </xf>
    <xf numFmtId="0" fontId="0" fillId="0" borderId="62" xfId="0" applyBorder="1" applyAlignment="1">
      <alignment vertical="center" shrinkToFit="1"/>
    </xf>
    <xf numFmtId="0" fontId="0" fillId="0" borderId="134" xfId="0" applyBorder="1" applyAlignment="1">
      <alignment horizontal="center" vertical="center"/>
    </xf>
    <xf numFmtId="0" fontId="0" fillId="0" borderId="135" xfId="0" applyBorder="1" applyAlignment="1">
      <alignment horizontal="center" vertical="center"/>
    </xf>
    <xf numFmtId="0" fontId="0" fillId="0" borderId="63" xfId="0" applyBorder="1" applyAlignment="1">
      <alignment vertical="center" shrinkToFit="1"/>
    </xf>
    <xf numFmtId="0" fontId="0" fillId="0" borderId="0" xfId="0" applyAlignment="1">
      <alignment horizontal="center" vertical="center"/>
    </xf>
    <xf numFmtId="0" fontId="0" fillId="0" borderId="68" xfId="0" applyBorder="1" applyAlignment="1">
      <alignment vertical="center" shrinkToFit="1"/>
    </xf>
    <xf numFmtId="0" fontId="38" fillId="2" borderId="72" xfId="5" applyNumberFormat="1" applyFont="1" applyFill="1" applyBorder="1" applyAlignment="1">
      <alignment horizontal="right" vertical="center" shrinkToFit="1"/>
    </xf>
    <xf numFmtId="0" fontId="38" fillId="2" borderId="74" xfId="5" applyNumberFormat="1" applyFont="1" applyFill="1" applyBorder="1" applyAlignment="1">
      <alignment horizontal="right" vertical="center" shrinkToFit="1"/>
    </xf>
    <xf numFmtId="9" fontId="38" fillId="2" borderId="70" xfId="5" applyNumberFormat="1" applyFont="1" applyFill="1" applyBorder="1" applyAlignment="1">
      <alignment horizontal="right" vertical="center" shrinkToFit="1"/>
    </xf>
    <xf numFmtId="9" fontId="38" fillId="2" borderId="159" xfId="5" applyNumberFormat="1" applyFont="1" applyFill="1" applyBorder="1" applyAlignment="1">
      <alignment horizontal="right" vertical="center" shrinkToFit="1"/>
    </xf>
    <xf numFmtId="9" fontId="38" fillId="2" borderId="72" xfId="5" applyNumberFormat="1" applyFont="1" applyFill="1" applyBorder="1" applyAlignment="1">
      <alignment horizontal="right" vertical="center" shrinkToFit="1"/>
    </xf>
    <xf numFmtId="9" fontId="38" fillId="2" borderId="74" xfId="5" applyNumberFormat="1" applyFont="1" applyFill="1" applyBorder="1" applyAlignment="1">
      <alignment horizontal="right" vertical="center" shrinkToFit="1"/>
    </xf>
    <xf numFmtId="0" fontId="38" fillId="0" borderId="134" xfId="4" applyFont="1" applyBorder="1" applyAlignment="1">
      <alignment horizontal="center" vertical="center" shrinkToFit="1"/>
    </xf>
    <xf numFmtId="0" fontId="38" fillId="0" borderId="135" xfId="4" applyFont="1" applyBorder="1" applyAlignment="1">
      <alignment horizontal="center" vertical="center" shrinkToFit="1"/>
    </xf>
    <xf numFmtId="38" fontId="38" fillId="0" borderId="241" xfId="5" applyFont="1" applyFill="1" applyBorder="1" applyAlignment="1">
      <alignment vertical="center"/>
    </xf>
    <xf numFmtId="38" fontId="38" fillId="0" borderId="242" xfId="5" applyFont="1" applyFill="1" applyBorder="1" applyAlignment="1">
      <alignment vertical="center"/>
    </xf>
    <xf numFmtId="0" fontId="38" fillId="0" borderId="75" xfId="4" applyFont="1" applyBorder="1" applyAlignment="1">
      <alignment vertical="center" shrinkToFit="1"/>
    </xf>
    <xf numFmtId="0" fontId="38" fillId="0" borderId="72" xfId="4" applyFont="1" applyBorder="1" applyAlignment="1">
      <alignment vertical="center" shrinkToFit="1"/>
    </xf>
    <xf numFmtId="38" fontId="38" fillId="0" borderId="75" xfId="5" applyFont="1" applyFill="1" applyBorder="1" applyAlignment="1">
      <alignment vertical="center"/>
    </xf>
    <xf numFmtId="38" fontId="38" fillId="0" borderId="137" xfId="5" applyFont="1" applyFill="1" applyBorder="1" applyAlignment="1">
      <alignment vertical="center"/>
    </xf>
    <xf numFmtId="0" fontId="38" fillId="0" borderId="3" xfId="4" applyFont="1" applyBorder="1" applyAlignment="1">
      <alignment vertical="center" shrinkToFit="1"/>
    </xf>
    <xf numFmtId="0" fontId="38" fillId="0" borderId="58" xfId="4" applyFont="1" applyBorder="1" applyAlignment="1">
      <alignment vertical="center" shrinkToFit="1"/>
    </xf>
    <xf numFmtId="38" fontId="38" fillId="0" borderId="3" xfId="5" applyFont="1" applyFill="1" applyBorder="1" applyAlignment="1">
      <alignment vertical="center"/>
    </xf>
    <xf numFmtId="38" fontId="38" fillId="0" borderId="59" xfId="5" applyFont="1" applyFill="1" applyBorder="1" applyAlignment="1">
      <alignment vertical="center"/>
    </xf>
    <xf numFmtId="0" fontId="38" fillId="0" borderId="69" xfId="4" applyFont="1" applyBorder="1" applyAlignment="1">
      <alignment vertical="center" shrinkToFit="1"/>
    </xf>
    <xf numFmtId="0" fontId="38" fillId="0" borderId="70" xfId="4" applyFont="1" applyBorder="1" applyAlignment="1">
      <alignment vertical="center" shrinkToFit="1"/>
    </xf>
    <xf numFmtId="38" fontId="38" fillId="0" borderId="69" xfId="5" applyFont="1" applyFill="1" applyBorder="1" applyAlignment="1">
      <alignment vertical="center"/>
    </xf>
    <xf numFmtId="38" fontId="38" fillId="0" borderId="71" xfId="5" applyFont="1" applyFill="1" applyBorder="1" applyAlignment="1">
      <alignment vertical="center"/>
    </xf>
    <xf numFmtId="38" fontId="38" fillId="0" borderId="208" xfId="5" applyFont="1" applyFill="1" applyBorder="1" applyAlignment="1">
      <alignment horizontal="center" vertical="center" shrinkToFit="1"/>
    </xf>
    <xf numFmtId="0" fontId="1" fillId="0" borderId="237" xfId="4" applyBorder="1" applyAlignment="1">
      <alignment horizontal="center" vertical="center" shrinkToFit="1"/>
    </xf>
    <xf numFmtId="38" fontId="38" fillId="0" borderId="211" xfId="5" applyFont="1" applyFill="1" applyBorder="1" applyAlignment="1">
      <alignment horizontal="center" vertical="center" shrinkToFit="1"/>
    </xf>
    <xf numFmtId="0" fontId="1" fillId="0" borderId="238" xfId="4" applyBorder="1" applyAlignment="1">
      <alignment horizontal="center" vertical="center" shrinkToFit="1"/>
    </xf>
    <xf numFmtId="38" fontId="38" fillId="0" borderId="0" xfId="5" applyFont="1" applyFill="1" applyBorder="1" applyAlignment="1">
      <alignment horizontal="center" vertical="center"/>
    </xf>
    <xf numFmtId="0" fontId="1" fillId="0" borderId="0" xfId="4" applyAlignment="1">
      <alignment horizontal="center" vertical="center"/>
    </xf>
    <xf numFmtId="0" fontId="38" fillId="0" borderId="72" xfId="4" applyFont="1" applyBorder="1" applyAlignment="1">
      <alignment horizontal="center" vertical="center" shrinkToFit="1"/>
    </xf>
    <xf numFmtId="0" fontId="1" fillId="0" borderId="72" xfId="4" applyBorder="1" applyAlignment="1">
      <alignment horizontal="center" vertical="center" shrinkToFit="1"/>
    </xf>
    <xf numFmtId="0" fontId="38" fillId="0" borderId="168" xfId="4" applyFont="1" applyBorder="1" applyAlignment="1">
      <alignment horizontal="center" vertical="center" shrinkToFit="1"/>
    </xf>
    <xf numFmtId="0" fontId="38" fillId="0" borderId="134" xfId="4" applyFont="1" applyBorder="1" applyAlignment="1">
      <alignment horizontal="center" vertical="center"/>
    </xf>
    <xf numFmtId="0" fontId="38" fillId="0" borderId="239" xfId="4" applyFont="1" applyBorder="1" applyAlignment="1">
      <alignment horizontal="center" vertical="center"/>
    </xf>
    <xf numFmtId="0" fontId="38" fillId="0" borderId="70" xfId="4" applyFont="1" applyBorder="1" applyAlignment="1">
      <alignment horizontal="center" vertical="center" shrinkToFit="1"/>
    </xf>
    <xf numFmtId="0" fontId="1" fillId="0" borderId="70" xfId="4" applyBorder="1" applyAlignment="1">
      <alignment horizontal="center" vertical="center" shrinkToFit="1"/>
    </xf>
    <xf numFmtId="177" fontId="38" fillId="0" borderId="225" xfId="4" applyNumberFormat="1" applyFont="1" applyBorder="1" applyAlignment="1">
      <alignment horizontal="center" vertical="center" shrinkToFit="1"/>
    </xf>
    <xf numFmtId="177" fontId="38" fillId="0" borderId="210" xfId="4" applyNumberFormat="1" applyFont="1" applyBorder="1" applyAlignment="1">
      <alignment horizontal="center" vertical="center" shrinkToFit="1"/>
    </xf>
    <xf numFmtId="177" fontId="38" fillId="0" borderId="236" xfId="4" applyNumberFormat="1" applyFont="1" applyBorder="1" applyAlignment="1">
      <alignment horizontal="center" vertical="center" shrinkToFit="1"/>
    </xf>
    <xf numFmtId="38" fontId="38" fillId="0" borderId="206" xfId="5" applyFont="1" applyFill="1" applyBorder="1" applyAlignment="1">
      <alignment horizontal="center" vertical="center" shrinkToFit="1"/>
    </xf>
    <xf numFmtId="38" fontId="38" fillId="0" borderId="207" xfId="5" applyFont="1" applyFill="1" applyBorder="1" applyAlignment="1">
      <alignment horizontal="center" vertical="center" shrinkToFit="1"/>
    </xf>
    <xf numFmtId="38" fontId="38" fillId="0" borderId="212" xfId="5" applyFont="1" applyFill="1" applyBorder="1" applyAlignment="1">
      <alignment horizontal="center" vertical="center" shrinkToFit="1"/>
    </xf>
    <xf numFmtId="38" fontId="38" fillId="0" borderId="213" xfId="5" applyFont="1" applyFill="1" applyBorder="1" applyAlignment="1">
      <alignment horizontal="center" vertical="center" shrinkToFit="1"/>
    </xf>
    <xf numFmtId="38" fontId="38" fillId="0" borderId="228" xfId="5" applyFont="1" applyFill="1" applyBorder="1" applyAlignment="1">
      <alignment horizontal="center" vertical="center" shrinkToFit="1"/>
    </xf>
    <xf numFmtId="38" fontId="38" fillId="0" borderId="229" xfId="5" applyFont="1" applyFill="1" applyBorder="1" applyAlignment="1">
      <alignment horizontal="center" vertical="center" shrinkToFit="1"/>
    </xf>
    <xf numFmtId="0" fontId="1" fillId="0" borderId="235" xfId="4" applyBorder="1" applyAlignment="1">
      <alignment horizontal="center" shrinkToFit="1"/>
    </xf>
    <xf numFmtId="0" fontId="1" fillId="0" borderId="214" xfId="4" applyBorder="1" applyAlignment="1">
      <alignment shrinkToFit="1"/>
    </xf>
    <xf numFmtId="0" fontId="1" fillId="0" borderId="235" xfId="4" applyBorder="1" applyAlignment="1">
      <alignment shrinkToFit="1"/>
    </xf>
    <xf numFmtId="38" fontId="38" fillId="0" borderId="209" xfId="5" applyFont="1" applyFill="1" applyBorder="1" applyAlignment="1">
      <alignment horizontal="center" vertical="center" shrinkToFit="1"/>
    </xf>
    <xf numFmtId="0" fontId="1" fillId="0" borderId="223" xfId="4" applyBorder="1" applyAlignment="1">
      <alignment horizontal="center" vertical="center" shrinkToFit="1"/>
    </xf>
    <xf numFmtId="177" fontId="38" fillId="0" borderId="228" xfId="4" applyNumberFormat="1" applyFont="1" applyBorder="1" applyAlignment="1">
      <alignment horizontal="center" vertical="center" shrinkToFit="1"/>
    </xf>
    <xf numFmtId="177" fontId="38" fillId="0" borderId="229" xfId="4" applyNumberFormat="1" applyFont="1" applyBorder="1" applyAlignment="1">
      <alignment horizontal="center" vertical="center" shrinkToFit="1"/>
    </xf>
    <xf numFmtId="177" fontId="38" fillId="0" borderId="230" xfId="4" applyNumberFormat="1" applyFont="1" applyBorder="1" applyAlignment="1">
      <alignment horizontal="center" vertical="center" shrinkToFit="1"/>
    </xf>
    <xf numFmtId="38" fontId="38" fillId="0" borderId="231" xfId="5" applyFont="1" applyFill="1" applyBorder="1" applyAlignment="1">
      <alignment horizontal="center" vertical="center" shrinkToFit="1"/>
    </xf>
    <xf numFmtId="38" fontId="38" fillId="0" borderId="232" xfId="5" applyFont="1" applyFill="1" applyBorder="1" applyAlignment="1">
      <alignment horizontal="center" vertical="center" shrinkToFit="1"/>
    </xf>
    <xf numFmtId="38" fontId="39" fillId="0" borderId="217" xfId="5" applyFont="1" applyFill="1" applyBorder="1" applyAlignment="1">
      <alignment horizontal="center" vertical="center" shrinkToFit="1"/>
    </xf>
    <xf numFmtId="38" fontId="39" fillId="0" borderId="216" xfId="5" applyFont="1" applyFill="1" applyBorder="1" applyAlignment="1">
      <alignment horizontal="center" vertical="center" shrinkToFit="1"/>
    </xf>
    <xf numFmtId="38" fontId="39" fillId="0" borderId="218" xfId="5" applyFont="1" applyFill="1" applyBorder="1" applyAlignment="1">
      <alignment horizontal="center" vertical="center" shrinkToFit="1"/>
    </xf>
    <xf numFmtId="38" fontId="39" fillId="0" borderId="248" xfId="5" applyFont="1" applyFill="1" applyBorder="1" applyAlignment="1">
      <alignment horizontal="center" vertical="center" shrinkToFit="1"/>
    </xf>
    <xf numFmtId="38" fontId="39" fillId="0" borderId="249" xfId="5" applyFont="1" applyFill="1" applyBorder="1" applyAlignment="1">
      <alignment horizontal="center" vertical="center" shrinkToFit="1"/>
    </xf>
    <xf numFmtId="38" fontId="39" fillId="0" borderId="250" xfId="5" applyFont="1" applyFill="1" applyBorder="1" applyAlignment="1">
      <alignment horizontal="center" vertical="center" shrinkToFit="1"/>
    </xf>
    <xf numFmtId="0" fontId="38" fillId="4" borderId="157" xfId="4" applyFont="1" applyFill="1" applyBorder="1" applyAlignment="1">
      <alignment horizontal="center" vertical="center" textRotation="255"/>
    </xf>
    <xf numFmtId="0" fontId="38" fillId="4" borderId="166" xfId="4" applyFont="1" applyFill="1" applyBorder="1" applyAlignment="1">
      <alignment horizontal="center" vertical="center" textRotation="255"/>
    </xf>
    <xf numFmtId="0" fontId="38" fillId="4" borderId="12" xfId="4" applyFont="1" applyFill="1" applyBorder="1" applyAlignment="1">
      <alignment horizontal="center" vertical="center"/>
    </xf>
    <xf numFmtId="0" fontId="38" fillId="4" borderId="14" xfId="4" applyFont="1" applyFill="1" applyBorder="1" applyAlignment="1">
      <alignment horizontal="center" vertical="center"/>
    </xf>
    <xf numFmtId="0" fontId="38" fillId="4" borderId="204" xfId="4" applyFont="1" applyFill="1" applyBorder="1" applyAlignment="1">
      <alignment horizontal="center" vertical="center"/>
    </xf>
    <xf numFmtId="0" fontId="38" fillId="4" borderId="194" xfId="4" applyFont="1" applyFill="1" applyBorder="1" applyAlignment="1">
      <alignment horizontal="center" vertical="center"/>
    </xf>
    <xf numFmtId="0" fontId="38" fillId="4" borderId="12" xfId="4" applyFont="1" applyFill="1" applyBorder="1" applyAlignment="1" applyProtection="1">
      <alignment horizontal="center" vertical="center" wrapText="1"/>
      <protection locked="0"/>
    </xf>
    <xf numFmtId="0" fontId="1" fillId="0" borderId="14" xfId="4" applyBorder="1" applyAlignment="1">
      <alignment horizontal="center" vertical="center" wrapText="1"/>
    </xf>
    <xf numFmtId="0" fontId="38" fillId="4" borderId="156" xfId="4" applyFont="1" applyFill="1" applyBorder="1" applyAlignment="1">
      <alignment horizontal="center" vertical="center" textRotation="255"/>
    </xf>
    <xf numFmtId="0" fontId="38" fillId="4" borderId="182" xfId="4" applyFont="1" applyFill="1" applyBorder="1" applyAlignment="1">
      <alignment horizontal="center" vertical="center" textRotation="255"/>
    </xf>
    <xf numFmtId="0" fontId="38" fillId="4" borderId="121" xfId="4" applyFont="1" applyFill="1" applyBorder="1" applyAlignment="1">
      <alignment horizontal="center" vertical="center"/>
    </xf>
    <xf numFmtId="0" fontId="38" fillId="4" borderId="13" xfId="4" applyFont="1" applyFill="1" applyBorder="1" applyAlignment="1">
      <alignment horizontal="center" vertical="center"/>
    </xf>
    <xf numFmtId="0" fontId="38" fillId="4" borderId="122" xfId="4" applyFont="1" applyFill="1" applyBorder="1" applyAlignment="1">
      <alignment horizontal="center" vertical="center"/>
    </xf>
    <xf numFmtId="177" fontId="38" fillId="0" borderId="234" xfId="4" applyNumberFormat="1" applyFont="1" applyBorder="1" applyAlignment="1">
      <alignment horizontal="center" vertical="center" shrinkToFit="1"/>
    </xf>
    <xf numFmtId="0" fontId="38" fillId="2" borderId="175" xfId="4" applyFont="1" applyFill="1" applyBorder="1" applyAlignment="1" applyProtection="1">
      <alignment horizontal="center" vertical="center" shrinkToFit="1"/>
      <protection locked="0"/>
    </xf>
    <xf numFmtId="0" fontId="38" fillId="2" borderId="63" xfId="4" applyFont="1" applyFill="1" applyBorder="1" applyAlignment="1" applyProtection="1">
      <alignment horizontal="center" vertical="center" shrinkToFit="1"/>
      <protection locked="0"/>
    </xf>
    <xf numFmtId="177" fontId="38" fillId="0" borderId="206" xfId="4" applyNumberFormat="1" applyFont="1" applyBorder="1" applyAlignment="1">
      <alignment horizontal="center" vertical="center" shrinkToFit="1"/>
    </xf>
    <xf numFmtId="177" fontId="38" fillId="0" borderId="207" xfId="4" applyNumberFormat="1" applyFont="1" applyBorder="1" applyAlignment="1">
      <alignment horizontal="center" vertical="center" shrinkToFit="1"/>
    </xf>
    <xf numFmtId="177" fontId="38" fillId="0" borderId="208" xfId="4" applyNumberFormat="1" applyFont="1" applyBorder="1" applyAlignment="1">
      <alignment horizontal="center" vertical="center" shrinkToFit="1"/>
    </xf>
    <xf numFmtId="177" fontId="38" fillId="0" borderId="212" xfId="4" applyNumberFormat="1" applyFont="1" applyBorder="1" applyAlignment="1">
      <alignment horizontal="center" vertical="center" shrinkToFit="1"/>
    </xf>
    <xf numFmtId="177" fontId="38" fillId="0" borderId="213" xfId="4" applyNumberFormat="1" applyFont="1" applyBorder="1" applyAlignment="1">
      <alignment horizontal="center" vertical="center" shrinkToFit="1"/>
    </xf>
    <xf numFmtId="177" fontId="38" fillId="0" borderId="214" xfId="4" applyNumberFormat="1" applyFont="1" applyBorder="1" applyAlignment="1">
      <alignment horizontal="center" vertical="center" shrinkToFit="1"/>
    </xf>
    <xf numFmtId="178" fontId="38" fillId="2" borderId="70" xfId="5" applyNumberFormat="1" applyFont="1" applyFill="1" applyBorder="1" applyAlignment="1">
      <alignment horizontal="right" vertical="center" shrinkToFit="1"/>
    </xf>
    <xf numFmtId="178" fontId="38" fillId="2" borderId="159" xfId="5" applyNumberFormat="1" applyFont="1" applyFill="1" applyBorder="1" applyAlignment="1">
      <alignment horizontal="right" vertical="center" shrinkToFit="1"/>
    </xf>
    <xf numFmtId="179" fontId="38" fillId="0" borderId="215" xfId="5" applyNumberFormat="1" applyFont="1" applyFill="1" applyBorder="1" applyAlignment="1">
      <alignment horizontal="center" vertical="center" shrinkToFit="1"/>
    </xf>
    <xf numFmtId="179" fontId="38" fillId="0" borderId="216" xfId="5" applyNumberFormat="1" applyFont="1" applyFill="1" applyBorder="1" applyAlignment="1">
      <alignment horizontal="center" vertical="center" shrinkToFit="1"/>
    </xf>
    <xf numFmtId="0" fontId="38" fillId="0" borderId="222" xfId="4" applyFont="1" applyBorder="1" applyAlignment="1" applyProtection="1">
      <alignment horizontal="center" vertical="center" shrinkToFit="1"/>
      <protection locked="0"/>
    </xf>
    <xf numFmtId="0" fontId="38" fillId="0" borderId="225" xfId="4" applyFont="1" applyBorder="1" applyAlignment="1" applyProtection="1">
      <alignment horizontal="center" vertical="center" shrinkToFit="1"/>
      <protection locked="0"/>
    </xf>
    <xf numFmtId="0" fontId="38" fillId="0" borderId="226" xfId="4" applyFont="1" applyBorder="1" applyAlignment="1" applyProtection="1">
      <alignment horizontal="center" vertical="center" shrinkToFit="1"/>
      <protection locked="0"/>
    </xf>
    <xf numFmtId="178" fontId="38" fillId="2" borderId="58" xfId="5" applyNumberFormat="1" applyFont="1" applyFill="1" applyBorder="1" applyAlignment="1">
      <alignment horizontal="right" vertical="center" shrinkToFit="1"/>
    </xf>
    <xf numFmtId="178" fontId="38" fillId="2" borderId="1" xfId="5" applyNumberFormat="1" applyFont="1" applyFill="1" applyBorder="1" applyAlignment="1">
      <alignment horizontal="right" vertical="center" shrinkToFit="1"/>
    </xf>
    <xf numFmtId="38" fontId="39" fillId="0" borderId="251" xfId="5" applyFont="1" applyFill="1" applyBorder="1" applyAlignment="1">
      <alignment horizontal="center" vertical="center" shrinkToFit="1"/>
    </xf>
    <xf numFmtId="38" fontId="39" fillId="0" borderId="252" xfId="5" applyFont="1" applyFill="1" applyBorder="1" applyAlignment="1">
      <alignment horizontal="center" vertical="center" shrinkToFit="1"/>
    </xf>
    <xf numFmtId="38" fontId="39" fillId="0" borderId="253" xfId="5" applyFont="1" applyFill="1" applyBorder="1" applyAlignment="1">
      <alignment horizontal="center" vertical="center" shrinkToFit="1"/>
    </xf>
    <xf numFmtId="0" fontId="8" fillId="4" borderId="168" xfId="4" applyFont="1" applyFill="1" applyBorder="1" applyAlignment="1">
      <alignment horizontal="center" vertical="center" wrapText="1" shrinkToFit="1"/>
    </xf>
    <xf numFmtId="9" fontId="38" fillId="3" borderId="113" xfId="4" applyNumberFormat="1" applyFont="1" applyFill="1" applyBorder="1" applyAlignment="1" applyProtection="1">
      <alignment horizontal="center" vertical="center" textRotation="255" shrinkToFit="1"/>
      <protection locked="0"/>
    </xf>
    <xf numFmtId="0" fontId="38" fillId="3" borderId="166" xfId="4" applyFont="1" applyFill="1" applyBorder="1" applyAlignment="1" applyProtection="1">
      <alignment horizontal="center" vertical="center" textRotation="255" shrinkToFit="1"/>
      <protection locked="0"/>
    </xf>
    <xf numFmtId="9" fontId="38" fillId="2" borderId="113" xfId="4" applyNumberFormat="1" applyFont="1" applyFill="1" applyBorder="1" applyAlignment="1" applyProtection="1">
      <alignment horizontal="center" vertical="center" shrinkToFit="1"/>
      <protection locked="0"/>
    </xf>
    <xf numFmtId="0" fontId="38" fillId="2" borderId="113" xfId="4" applyFont="1" applyFill="1" applyBorder="1" applyAlignment="1" applyProtection="1">
      <alignment horizontal="center" vertical="center" shrinkToFit="1"/>
      <protection locked="0"/>
    </xf>
    <xf numFmtId="0" fontId="38" fillId="0" borderId="256" xfId="4" applyFont="1" applyBorder="1" applyAlignment="1" applyProtection="1">
      <alignment horizontal="center" vertical="center" shrinkToFit="1"/>
      <protection locked="0"/>
    </xf>
    <xf numFmtId="0" fontId="38" fillId="0" borderId="263" xfId="4" applyFont="1" applyBorder="1" applyAlignment="1" applyProtection="1">
      <alignment horizontal="center" vertical="center" shrinkToFit="1"/>
      <protection locked="0"/>
    </xf>
    <xf numFmtId="178" fontId="38" fillId="0" borderId="70" xfId="5" applyNumberFormat="1" applyFont="1" applyFill="1" applyBorder="1" applyAlignment="1">
      <alignment horizontal="right" vertical="center" shrinkToFit="1"/>
    </xf>
    <xf numFmtId="178" fontId="38" fillId="0" borderId="159" xfId="5" applyNumberFormat="1" applyFont="1" applyFill="1" applyBorder="1" applyAlignment="1">
      <alignment horizontal="right" vertical="center" shrinkToFit="1"/>
    </xf>
    <xf numFmtId="0" fontId="38" fillId="0" borderId="73" xfId="4" applyFont="1" applyBorder="1" applyAlignment="1">
      <alignment horizontal="center" vertical="center"/>
    </xf>
    <xf numFmtId="0" fontId="1" fillId="0" borderId="74" xfId="4" applyBorder="1"/>
    <xf numFmtId="0" fontId="37" fillId="0" borderId="264" xfId="4" applyFont="1" applyBorder="1" applyAlignment="1">
      <alignment horizontal="center"/>
    </xf>
    <xf numFmtId="0" fontId="37" fillId="0" borderId="265" xfId="4" applyFont="1" applyBorder="1" applyAlignment="1">
      <alignment horizontal="center"/>
    </xf>
    <xf numFmtId="0" fontId="38" fillId="3" borderId="157" xfId="4" applyFont="1" applyFill="1" applyBorder="1" applyAlignment="1" applyProtection="1">
      <alignment horizontal="center" vertical="center" textRotation="255" shrinkToFit="1"/>
      <protection locked="0"/>
    </xf>
    <xf numFmtId="0" fontId="38" fillId="3" borderId="113" xfId="4" applyFont="1" applyFill="1" applyBorder="1" applyAlignment="1" applyProtection="1">
      <alignment horizontal="center" vertical="center" textRotation="255" shrinkToFit="1"/>
      <protection locked="0"/>
    </xf>
    <xf numFmtId="9" fontId="38" fillId="3" borderId="166" xfId="4" applyNumberFormat="1" applyFont="1" applyFill="1" applyBorder="1" applyAlignment="1" applyProtection="1">
      <alignment horizontal="center" vertical="center" textRotation="255" shrinkToFit="1"/>
      <protection locked="0"/>
    </xf>
    <xf numFmtId="38" fontId="38" fillId="0" borderId="118" xfId="5" applyFont="1" applyFill="1" applyBorder="1" applyAlignment="1">
      <alignment vertical="center"/>
    </xf>
    <xf numFmtId="38" fontId="38" fillId="0" borderId="139" xfId="5" applyFont="1" applyFill="1" applyBorder="1" applyAlignment="1">
      <alignment vertical="center"/>
    </xf>
    <xf numFmtId="38" fontId="39" fillId="0" borderId="246" xfId="5" applyFont="1" applyFill="1" applyBorder="1" applyAlignment="1">
      <alignment horizontal="center" vertical="center" shrinkToFit="1"/>
    </xf>
    <xf numFmtId="38" fontId="39" fillId="0" borderId="232" xfId="5" applyFont="1" applyFill="1" applyBorder="1" applyAlignment="1">
      <alignment horizontal="center" vertical="center" shrinkToFit="1"/>
    </xf>
    <xf numFmtId="38" fontId="39" fillId="0" borderId="247" xfId="5" applyFont="1" applyFill="1" applyBorder="1" applyAlignment="1">
      <alignment horizontal="center" vertical="center" shrinkToFit="1"/>
    </xf>
    <xf numFmtId="9" fontId="38" fillId="2" borderId="72" xfId="1" applyFont="1" applyFill="1" applyBorder="1" applyAlignment="1">
      <alignment horizontal="right" vertical="center" shrinkToFit="1"/>
    </xf>
    <xf numFmtId="9" fontId="38" fillId="2" borderId="74" xfId="1" applyFont="1" applyFill="1" applyBorder="1" applyAlignment="1">
      <alignment horizontal="right" vertical="center" shrinkToFit="1"/>
    </xf>
    <xf numFmtId="9" fontId="38" fillId="0" borderId="113" xfId="4" applyNumberFormat="1" applyFont="1" applyBorder="1" applyAlignment="1" applyProtection="1">
      <alignment horizontal="center" vertical="center" textRotation="255" shrinkToFit="1"/>
      <protection locked="0"/>
    </xf>
    <xf numFmtId="0" fontId="38" fillId="0" borderId="166" xfId="4" applyFont="1" applyBorder="1" applyAlignment="1" applyProtection="1">
      <alignment horizontal="center" vertical="center" textRotation="255" shrinkToFit="1"/>
      <protection locked="0"/>
    </xf>
    <xf numFmtId="0" fontId="41" fillId="4" borderId="168" xfId="4" applyFont="1" applyFill="1" applyBorder="1" applyAlignment="1">
      <alignment horizontal="center" vertical="center" shrinkToFit="1"/>
    </xf>
    <xf numFmtId="178" fontId="38" fillId="2" borderId="72" xfId="5" applyNumberFormat="1" applyFont="1" applyFill="1" applyBorder="1" applyAlignment="1">
      <alignment horizontal="right" vertical="center" shrinkToFit="1"/>
    </xf>
    <xf numFmtId="178" fontId="38" fillId="2" borderId="74" xfId="5" applyNumberFormat="1" applyFont="1" applyFill="1" applyBorder="1" applyAlignment="1">
      <alignment horizontal="right" vertical="center" shrinkToFit="1"/>
    </xf>
    <xf numFmtId="0" fontId="38" fillId="2" borderId="62" xfId="4" applyFont="1" applyFill="1" applyBorder="1" applyAlignment="1" applyProtection="1">
      <alignment horizontal="center" vertical="center" shrinkToFit="1"/>
      <protection locked="0"/>
    </xf>
    <xf numFmtId="178" fontId="38" fillId="2" borderId="72" xfId="5" applyNumberFormat="1" applyFont="1" applyFill="1" applyBorder="1" applyAlignment="1">
      <alignment vertical="center" shrinkToFit="1"/>
    </xf>
    <xf numFmtId="178" fontId="38" fillId="2" borderId="74" xfId="5" applyNumberFormat="1" applyFont="1" applyFill="1" applyBorder="1" applyAlignment="1">
      <alignment vertical="center" shrinkToFit="1"/>
    </xf>
    <xf numFmtId="9" fontId="38" fillId="0" borderId="113" xfId="1" applyFont="1" applyFill="1" applyBorder="1" applyAlignment="1" applyProtection="1">
      <alignment horizontal="center" vertical="center" shrinkToFit="1"/>
      <protection locked="0"/>
    </xf>
    <xf numFmtId="0" fontId="38" fillId="0" borderId="157" xfId="4" applyFont="1" applyBorder="1" applyAlignment="1" applyProtection="1">
      <alignment horizontal="center" vertical="center" textRotation="255" shrinkToFit="1"/>
      <protection locked="0"/>
    </xf>
    <xf numFmtId="0" fontId="38" fillId="0" borderId="113" xfId="4" applyFont="1" applyBorder="1" applyAlignment="1" applyProtection="1">
      <alignment horizontal="center" vertical="center" textRotation="255" shrinkToFit="1"/>
      <protection locked="0"/>
    </xf>
    <xf numFmtId="0" fontId="38" fillId="0" borderId="266" xfId="4" applyFont="1" applyBorder="1" applyAlignment="1" applyProtection="1">
      <alignment horizontal="center" vertical="center" shrinkToFit="1"/>
      <protection locked="0"/>
    </xf>
    <xf numFmtId="179" fontId="38" fillId="0" borderId="249" xfId="5" applyNumberFormat="1" applyFont="1" applyFill="1" applyBorder="1" applyAlignment="1">
      <alignment horizontal="center" vertical="center" shrinkToFit="1"/>
    </xf>
    <xf numFmtId="9" fontId="38" fillId="0" borderId="70" xfId="5" applyNumberFormat="1" applyFont="1" applyFill="1" applyBorder="1" applyAlignment="1">
      <alignment horizontal="right" vertical="center" shrinkToFit="1"/>
    </xf>
    <xf numFmtId="9" fontId="38" fillId="0" borderId="159" xfId="5" applyNumberFormat="1" applyFont="1" applyFill="1" applyBorder="1" applyAlignment="1">
      <alignment horizontal="right" vertical="center" shrinkToFit="1"/>
    </xf>
    <xf numFmtId="9" fontId="38" fillId="0" borderId="72" xfId="1" applyFont="1" applyFill="1" applyBorder="1" applyAlignment="1">
      <alignment horizontal="right" vertical="center" shrinkToFit="1"/>
    </xf>
    <xf numFmtId="9" fontId="38" fillId="0" borderId="74" xfId="1" applyFont="1" applyFill="1" applyBorder="1" applyAlignment="1">
      <alignment horizontal="right" vertical="center" shrinkToFit="1"/>
    </xf>
    <xf numFmtId="38" fontId="9" fillId="6" borderId="313" xfId="5" applyFont="1" applyFill="1" applyBorder="1" applyAlignment="1">
      <alignment horizontal="center" vertical="center"/>
    </xf>
    <xf numFmtId="38" fontId="9" fillId="6" borderId="11" xfId="5" applyFont="1" applyFill="1" applyBorder="1" applyAlignment="1">
      <alignment horizontal="center" vertical="center"/>
    </xf>
    <xf numFmtId="38" fontId="9" fillId="6" borderId="314" xfId="5" applyFont="1" applyFill="1" applyBorder="1" applyAlignment="1">
      <alignment horizontal="center" vertical="center"/>
    </xf>
    <xf numFmtId="38" fontId="44" fillId="6" borderId="0" xfId="5" applyFont="1" applyFill="1" applyAlignment="1">
      <alignment horizontal="distributed" vertical="top" indent="15"/>
    </xf>
    <xf numFmtId="38" fontId="9" fillId="6" borderId="0" xfId="5" applyFont="1" applyFill="1" applyAlignment="1">
      <alignment horizontal="right"/>
    </xf>
    <xf numFmtId="38" fontId="9" fillId="6" borderId="123" xfId="5" applyFont="1" applyFill="1" applyBorder="1" applyAlignment="1">
      <alignment horizontal="right"/>
    </xf>
    <xf numFmtId="38" fontId="9" fillId="6" borderId="267" xfId="5" applyFont="1" applyFill="1" applyBorder="1" applyAlignment="1">
      <alignment horizontal="center" vertical="center" textRotation="255"/>
    </xf>
    <xf numFmtId="38" fontId="9" fillId="6" borderId="272" xfId="5" applyFont="1" applyFill="1" applyBorder="1" applyAlignment="1">
      <alignment horizontal="center" vertical="center" textRotation="255"/>
    </xf>
    <xf numFmtId="38" fontId="9" fillId="6" borderId="276" xfId="5" applyFont="1" applyFill="1" applyBorder="1" applyAlignment="1">
      <alignment horizontal="center" vertical="center" textRotation="255"/>
    </xf>
    <xf numFmtId="38" fontId="9" fillId="6" borderId="268" xfId="5" applyFont="1" applyFill="1" applyBorder="1" applyAlignment="1">
      <alignment horizontal="center" vertical="center"/>
    </xf>
    <xf numFmtId="38" fontId="9" fillId="6" borderId="13" xfId="5" applyFont="1" applyFill="1" applyBorder="1" applyAlignment="1">
      <alignment horizontal="center" vertical="center"/>
    </xf>
    <xf numFmtId="38" fontId="9" fillId="6" borderId="273" xfId="5" applyFont="1" applyFill="1" applyBorder="1" applyAlignment="1">
      <alignment horizontal="center" vertical="center"/>
    </xf>
    <xf numFmtId="38" fontId="9" fillId="6" borderId="0" xfId="5" applyFont="1" applyFill="1" applyBorder="1" applyAlignment="1">
      <alignment horizontal="center" vertical="center"/>
    </xf>
    <xf numFmtId="38" fontId="9" fillId="6" borderId="277" xfId="5" applyFont="1" applyFill="1" applyBorder="1" applyAlignment="1">
      <alignment horizontal="center" vertical="center"/>
    </xf>
    <xf numFmtId="38" fontId="9" fillId="6" borderId="20" xfId="5" applyFont="1" applyFill="1" applyBorder="1" applyAlignment="1">
      <alignment horizontal="center" vertical="center"/>
    </xf>
    <xf numFmtId="38" fontId="9" fillId="6" borderId="121" xfId="5" applyFont="1" applyFill="1" applyBorder="1" applyAlignment="1">
      <alignment horizontal="center" vertical="center"/>
    </xf>
    <xf numFmtId="38" fontId="9" fillId="6" borderId="122" xfId="5" applyFont="1" applyFill="1" applyBorder="1" applyAlignment="1">
      <alignment horizontal="center" vertical="center"/>
    </xf>
    <xf numFmtId="38" fontId="9" fillId="6" borderId="78" xfId="5" applyFont="1" applyFill="1" applyBorder="1" applyAlignment="1">
      <alignment horizontal="center" vertical="center"/>
    </xf>
    <xf numFmtId="38" fontId="9" fillId="6" borderId="125" xfId="5" applyFont="1" applyFill="1" applyBorder="1" applyAlignment="1">
      <alignment horizontal="center" vertical="center"/>
    </xf>
    <xf numFmtId="38" fontId="9" fillId="6" borderId="118" xfId="5" applyFont="1" applyFill="1" applyBorder="1" applyAlignment="1">
      <alignment horizontal="center" vertical="center"/>
    </xf>
    <xf numFmtId="38" fontId="9" fillId="6" borderId="139" xfId="5" applyFont="1" applyFill="1" applyBorder="1" applyAlignment="1">
      <alignment horizontal="center" vertical="center"/>
    </xf>
    <xf numFmtId="38" fontId="9" fillId="6" borderId="269" xfId="5" applyFont="1" applyFill="1" applyBorder="1" applyAlignment="1">
      <alignment horizontal="center" vertical="center"/>
    </xf>
    <xf numFmtId="38" fontId="9" fillId="6" borderId="270" xfId="5" applyFont="1" applyFill="1" applyBorder="1" applyAlignment="1">
      <alignment horizontal="center" vertical="center"/>
    </xf>
    <xf numFmtId="38" fontId="9" fillId="6" borderId="271" xfId="5" applyFont="1" applyFill="1" applyBorder="1" applyAlignment="1">
      <alignment horizontal="center" vertical="center"/>
    </xf>
    <xf numFmtId="38" fontId="9" fillId="3" borderId="274" xfId="5" applyFont="1" applyFill="1" applyBorder="1" applyAlignment="1">
      <alignment horizontal="center" vertical="center"/>
    </xf>
    <xf numFmtId="38" fontId="9" fillId="3" borderId="275" xfId="5" applyFont="1" applyFill="1" applyBorder="1" applyAlignment="1">
      <alignment horizontal="center" vertical="center"/>
    </xf>
    <xf numFmtId="38" fontId="9" fillId="3" borderId="43" xfId="5" applyFont="1" applyFill="1" applyBorder="1" applyAlignment="1">
      <alignment horizontal="center" vertical="center"/>
    </xf>
    <xf numFmtId="38" fontId="9" fillId="3" borderId="44" xfId="5" applyFont="1" applyFill="1" applyBorder="1" applyAlignment="1">
      <alignment horizontal="center" vertical="center"/>
    </xf>
    <xf numFmtId="38" fontId="9" fillId="3" borderId="46" xfId="5" applyFont="1" applyFill="1" applyBorder="1" applyAlignment="1">
      <alignment horizontal="center" vertical="center"/>
    </xf>
    <xf numFmtId="38" fontId="9" fillId="3" borderId="88" xfId="5" applyFont="1" applyFill="1" applyBorder="1" applyAlignment="1">
      <alignment horizontal="center" vertical="center"/>
    </xf>
    <xf numFmtId="38" fontId="11" fillId="6" borderId="20" xfId="5" applyFont="1" applyFill="1" applyBorder="1" applyAlignment="1">
      <alignment horizontal="center" vertical="center"/>
    </xf>
    <xf numFmtId="38" fontId="9" fillId="6" borderId="39" xfId="5" applyFont="1" applyFill="1" applyBorder="1" applyAlignment="1">
      <alignment horizontal="center" vertical="center"/>
    </xf>
    <xf numFmtId="38" fontId="9" fillId="6" borderId="278" xfId="5" applyFont="1" applyFill="1" applyBorder="1" applyAlignment="1">
      <alignment horizontal="center" vertical="center"/>
    </xf>
    <xf numFmtId="38" fontId="9" fillId="6" borderId="282" xfId="5" applyFont="1" applyFill="1" applyBorder="1" applyAlignment="1">
      <alignment horizontal="center" vertical="distributed" textRotation="255" indent="5"/>
    </xf>
    <xf numFmtId="38" fontId="9" fillId="6" borderId="272" xfId="5" applyFont="1" applyFill="1" applyBorder="1" applyAlignment="1">
      <alignment horizontal="center" vertical="distributed" textRotation="255" indent="5"/>
    </xf>
    <xf numFmtId="38" fontId="9" fillId="6" borderId="291" xfId="5" applyFont="1" applyFill="1" applyBorder="1" applyAlignment="1">
      <alignment horizontal="center" vertical="distributed" textRotation="255" indent="5"/>
    </xf>
    <xf numFmtId="38" fontId="9" fillId="2" borderId="300" xfId="5" applyFont="1" applyFill="1" applyBorder="1" applyAlignment="1">
      <alignment horizontal="left" vertical="center"/>
    </xf>
    <xf numFmtId="38" fontId="9" fillId="2" borderId="192" xfId="5" applyFont="1" applyFill="1" applyBorder="1" applyAlignment="1">
      <alignment horizontal="left" vertical="center"/>
    </xf>
    <xf numFmtId="38" fontId="3" fillId="0" borderId="2" xfId="2" applyFont="1" applyBorder="1" applyAlignment="1">
      <alignment horizontal="center" vertical="center"/>
    </xf>
    <xf numFmtId="38" fontId="3" fillId="0" borderId="58" xfId="2" applyFont="1" applyBorder="1" applyAlignment="1">
      <alignment horizontal="center" vertical="center"/>
    </xf>
    <xf numFmtId="38" fontId="3" fillId="0" borderId="59" xfId="2" applyFont="1" applyBorder="1" applyAlignment="1">
      <alignment horizontal="center" vertical="center"/>
    </xf>
    <xf numFmtId="38" fontId="3" fillId="0" borderId="5" xfId="2" applyFont="1" applyBorder="1" applyAlignment="1">
      <alignment horizontal="center" vertical="center"/>
    </xf>
    <xf numFmtId="38" fontId="3" fillId="0" borderId="7" xfId="2" applyFont="1" applyBorder="1" applyAlignment="1">
      <alignment horizontal="center" vertical="center"/>
    </xf>
    <xf numFmtId="38" fontId="3" fillId="0" borderId="60" xfId="2" applyFont="1" applyBorder="1" applyAlignment="1">
      <alignment horizontal="center" vertical="center"/>
    </xf>
    <xf numFmtId="38" fontId="1" fillId="0" borderId="0" xfId="2" applyFont="1" applyAlignment="1">
      <alignment horizontal="left" vertical="center"/>
    </xf>
    <xf numFmtId="38" fontId="3" fillId="0" borderId="0" xfId="2" applyFont="1" applyAlignment="1">
      <alignment horizontal="left" vertical="center" wrapText="1"/>
    </xf>
    <xf numFmtId="38" fontId="3" fillId="0" borderId="12" xfId="2" applyFont="1" applyBorder="1" applyAlignment="1">
      <alignment horizontal="center" vertical="center" textRotation="255" wrapText="1"/>
    </xf>
    <xf numFmtId="38" fontId="3" fillId="0" borderId="15" xfId="2" applyFont="1" applyBorder="1" applyAlignment="1">
      <alignment horizontal="center" vertical="center" textRotation="255" wrapText="1"/>
    </xf>
    <xf numFmtId="38" fontId="3" fillId="0" borderId="15" xfId="2" applyFont="1" applyBorder="1" applyAlignment="1">
      <alignment horizontal="center" vertical="center" textRotation="255"/>
    </xf>
    <xf numFmtId="38" fontId="3" fillId="0" borderId="61" xfId="2" applyFont="1" applyBorder="1" applyAlignment="1">
      <alignment horizontal="center" vertical="center" textRotation="255"/>
    </xf>
    <xf numFmtId="38" fontId="3" fillId="0" borderId="62" xfId="2" applyFont="1" applyBorder="1" applyAlignment="1">
      <alignment horizontal="center" vertical="center" textRotation="255"/>
    </xf>
    <xf numFmtId="38" fontId="3" fillId="0" borderId="63" xfId="2" applyFont="1" applyBorder="1" applyAlignment="1">
      <alignment horizontal="center" vertical="center" textRotation="255"/>
    </xf>
    <xf numFmtId="38" fontId="3" fillId="0" borderId="64" xfId="2" applyFont="1" applyBorder="1" applyAlignment="1">
      <alignment horizontal="center" vertical="center" textRotation="255" wrapText="1"/>
    </xf>
    <xf numFmtId="38" fontId="3" fillId="0" borderId="62" xfId="2" applyFont="1" applyBorder="1" applyAlignment="1">
      <alignment horizontal="center" vertical="center" textRotation="255" wrapText="1"/>
    </xf>
    <xf numFmtId="38" fontId="3" fillId="0" borderId="65" xfId="2" applyFont="1" applyBorder="1" applyAlignment="1">
      <alignment horizontal="center" vertical="center" textRotation="255" wrapText="1"/>
    </xf>
    <xf numFmtId="0" fontId="9" fillId="2" borderId="19" xfId="0" applyFont="1" applyFill="1" applyBorder="1" applyAlignment="1">
      <alignment horizontal="center" vertical="center"/>
    </xf>
    <xf numFmtId="0" fontId="9" fillId="2" borderId="20" xfId="0" applyFont="1" applyFill="1" applyBorder="1" applyAlignment="1">
      <alignment horizontal="center" vertical="center"/>
    </xf>
    <xf numFmtId="38" fontId="9" fillId="3" borderId="62" xfId="0" applyNumberFormat="1" applyFont="1" applyFill="1" applyBorder="1" applyAlignment="1" applyProtection="1">
      <alignment horizontal="left" vertical="center"/>
      <protection locked="0"/>
    </xf>
    <xf numFmtId="0" fontId="9" fillId="3" borderId="62" xfId="0" applyFont="1" applyFill="1" applyBorder="1" applyAlignment="1" applyProtection="1">
      <alignment horizontal="left" vertical="center"/>
      <protection locked="0"/>
    </xf>
    <xf numFmtId="0" fontId="9" fillId="3" borderId="15" xfId="0" applyFont="1" applyFill="1" applyBorder="1" applyAlignment="1" applyProtection="1">
      <alignment horizontal="left" vertical="center"/>
      <protection locked="0"/>
    </xf>
    <xf numFmtId="0" fontId="9" fillId="0" borderId="62" xfId="0" applyFont="1" applyBorder="1" applyAlignment="1" applyProtection="1">
      <alignment horizontal="left" vertical="center"/>
      <protection locked="0"/>
    </xf>
    <xf numFmtId="0" fontId="9" fillId="0" borderId="15" xfId="0" applyFont="1" applyBorder="1" applyAlignment="1" applyProtection="1">
      <alignment horizontal="left" vertical="center"/>
      <protection locked="0"/>
    </xf>
    <xf numFmtId="0" fontId="9" fillId="0" borderId="62" xfId="0" applyFont="1" applyBorder="1" applyAlignment="1">
      <alignment horizontal="center" vertical="center" textRotation="255" shrinkToFit="1"/>
    </xf>
    <xf numFmtId="0" fontId="9" fillId="0" borderId="63" xfId="0" applyFont="1" applyBorder="1" applyAlignment="1">
      <alignment horizontal="center" vertical="center" textRotation="255" shrinkToFit="1"/>
    </xf>
    <xf numFmtId="0" fontId="9" fillId="0" borderId="15" xfId="0" applyFont="1" applyBorder="1" applyAlignment="1" applyProtection="1">
      <alignment horizontal="left" vertical="center" shrinkToFit="1"/>
      <protection locked="0"/>
    </xf>
    <xf numFmtId="0" fontId="9" fillId="0" borderId="0" xfId="0" applyFont="1" applyAlignment="1" applyProtection="1">
      <alignment horizontal="left" vertical="center" shrinkToFit="1"/>
      <protection locked="0"/>
    </xf>
    <xf numFmtId="0" fontId="13" fillId="0" borderId="0" xfId="0" applyFont="1" applyAlignment="1" applyProtection="1">
      <alignment horizontal="left" vertical="center" shrinkToFit="1"/>
      <protection locked="0"/>
    </xf>
    <xf numFmtId="0" fontId="9" fillId="0" borderId="47" xfId="0" applyFont="1" applyBorder="1" applyAlignment="1">
      <alignment horizontal="left" vertical="center"/>
    </xf>
    <xf numFmtId="0" fontId="9" fillId="0" borderId="48" xfId="0" applyFont="1" applyBorder="1" applyAlignment="1">
      <alignment horizontal="left" vertical="center"/>
    </xf>
    <xf numFmtId="0" fontId="9" fillId="2" borderId="43" xfId="0" applyFont="1" applyFill="1" applyBorder="1" applyAlignment="1">
      <alignment horizontal="left" vertical="center" shrinkToFit="1"/>
    </xf>
    <xf numFmtId="0" fontId="9" fillId="2" borderId="44" xfId="0" applyFont="1" applyFill="1" applyBorder="1" applyAlignment="1">
      <alignment horizontal="left" vertical="center" shrinkToFit="1"/>
    </xf>
    <xf numFmtId="0" fontId="9" fillId="2" borderId="47" xfId="0" applyFont="1" applyFill="1" applyBorder="1" applyAlignment="1">
      <alignment horizontal="left" vertical="center" shrinkToFit="1"/>
    </xf>
    <xf numFmtId="0" fontId="9" fillId="2" borderId="48" xfId="0" applyFont="1" applyFill="1" applyBorder="1" applyAlignment="1">
      <alignment horizontal="left" vertical="center" shrinkToFit="1"/>
    </xf>
    <xf numFmtId="38" fontId="20" fillId="0" borderId="109" xfId="2" applyFont="1" applyFill="1" applyBorder="1" applyAlignment="1">
      <alignment horizontal="center" vertical="center" wrapText="1"/>
    </xf>
    <xf numFmtId="38" fontId="20" fillId="0" borderId="111" xfId="2" applyFont="1" applyFill="1" applyBorder="1" applyAlignment="1">
      <alignment horizontal="center" vertical="center" wrapText="1"/>
    </xf>
    <xf numFmtId="0" fontId="9" fillId="0" borderId="62" xfId="0" applyFont="1" applyBorder="1" applyAlignment="1">
      <alignment horizontal="center" vertical="center" textRotation="255"/>
    </xf>
    <xf numFmtId="0" fontId="9" fillId="0" borderId="63" xfId="0" applyFont="1" applyBorder="1" applyAlignment="1">
      <alignment horizontal="center" vertical="center" textRotation="255"/>
    </xf>
    <xf numFmtId="38" fontId="9" fillId="3" borderId="0" xfId="0" applyNumberFormat="1" applyFont="1" applyFill="1" applyAlignment="1" applyProtection="1">
      <alignment horizontal="left" vertical="center" shrinkToFit="1"/>
      <protection locked="0"/>
    </xf>
    <xf numFmtId="0" fontId="9" fillId="3" borderId="0" xfId="0" applyFont="1" applyFill="1" applyAlignment="1" applyProtection="1">
      <alignment horizontal="left" vertical="center"/>
      <protection locked="0"/>
    </xf>
    <xf numFmtId="0" fontId="9" fillId="3" borderId="0" xfId="0" applyFont="1" applyFill="1" applyAlignment="1" applyProtection="1">
      <alignment horizontal="left" vertical="center" shrinkToFit="1"/>
      <protection locked="0"/>
    </xf>
    <xf numFmtId="0" fontId="9" fillId="0" borderId="0" xfId="0" applyFont="1" applyAlignment="1" applyProtection="1">
      <alignment horizontal="left" vertical="center"/>
      <protection locked="0"/>
    </xf>
    <xf numFmtId="0" fontId="15" fillId="0" borderId="0" xfId="0" applyFont="1" applyAlignment="1">
      <alignment horizontal="center" vertical="center"/>
    </xf>
    <xf numFmtId="0" fontId="9" fillId="0" borderId="68" xfId="0" applyFont="1" applyBorder="1" applyAlignment="1">
      <alignment horizontal="center" vertical="center" textRotation="255"/>
    </xf>
    <xf numFmtId="0" fontId="9" fillId="0" borderId="2" xfId="0" applyFont="1" applyBorder="1" applyAlignment="1">
      <alignment horizontal="center" vertical="center"/>
    </xf>
    <xf numFmtId="0" fontId="9" fillId="0" borderId="58"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19" fillId="3" borderId="75" xfId="0" applyFont="1" applyFill="1" applyBorder="1" applyAlignment="1">
      <alignment horizontal="center" vertical="center"/>
    </xf>
    <xf numFmtId="0" fontId="19" fillId="3" borderId="72" xfId="0" applyFont="1" applyFill="1" applyBorder="1" applyAlignment="1">
      <alignment horizontal="center" vertical="center"/>
    </xf>
    <xf numFmtId="0" fontId="19" fillId="3" borderId="73" xfId="0" applyFont="1" applyFill="1" applyBorder="1" applyAlignment="1">
      <alignment horizontal="center" vertical="center"/>
    </xf>
    <xf numFmtId="0" fontId="9" fillId="2" borderId="73" xfId="0" applyFont="1" applyFill="1" applyBorder="1" applyAlignment="1">
      <alignment horizontal="center" vertical="center"/>
    </xf>
    <xf numFmtId="0" fontId="9" fillId="2" borderId="72" xfId="0" applyFont="1" applyFill="1" applyBorder="1" applyAlignment="1">
      <alignment horizontal="center" vertical="center"/>
    </xf>
    <xf numFmtId="0" fontId="9" fillId="0" borderId="69" xfId="0" applyFont="1" applyBorder="1" applyAlignment="1">
      <alignment horizontal="center" vertical="center"/>
    </xf>
    <xf numFmtId="0" fontId="9" fillId="0" borderId="70" xfId="0" applyFont="1" applyBorder="1" applyAlignment="1">
      <alignment horizontal="center" vertical="center"/>
    </xf>
    <xf numFmtId="0" fontId="9" fillId="3" borderId="20" xfId="0" applyFont="1" applyFill="1" applyBorder="1" applyAlignment="1">
      <alignment horizontal="left" vertical="center"/>
    </xf>
    <xf numFmtId="0" fontId="33" fillId="0" borderId="113" xfId="0" applyFont="1" applyBorder="1" applyAlignment="1">
      <alignment horizontal="center" vertical="center" textRotation="255"/>
    </xf>
    <xf numFmtId="0" fontId="33" fillId="0" borderId="26" xfId="0" applyFont="1" applyBorder="1" applyAlignment="1">
      <alignment horizontal="center" vertical="center" textRotation="255"/>
    </xf>
    <xf numFmtId="0" fontId="33" fillId="0" borderId="12" xfId="0" applyFont="1" applyBorder="1" applyAlignment="1">
      <alignment horizontal="center" vertical="center" wrapText="1"/>
    </xf>
    <xf numFmtId="0" fontId="33" fillId="0" borderId="14" xfId="0" applyFont="1" applyBorder="1" applyAlignment="1">
      <alignment horizontal="center" vertical="center"/>
    </xf>
    <xf numFmtId="0" fontId="33" fillId="0" borderId="15" xfId="0" applyFont="1" applyBorder="1" applyAlignment="1">
      <alignment horizontal="center" vertical="center"/>
    </xf>
    <xf numFmtId="0" fontId="33" fillId="0" borderId="16" xfId="0" applyFont="1" applyBorder="1" applyAlignment="1">
      <alignment horizontal="center" vertical="center"/>
    </xf>
    <xf numFmtId="0" fontId="33" fillId="0" borderId="67" xfId="0" applyFont="1" applyBorder="1" applyAlignment="1">
      <alignment horizontal="center" vertical="center"/>
    </xf>
    <xf numFmtId="0" fontId="33" fillId="0" borderId="106" xfId="0" applyFont="1" applyBorder="1" applyAlignment="1">
      <alignment horizontal="center" vertical="center"/>
    </xf>
    <xf numFmtId="0" fontId="6" fillId="0" borderId="0" xfId="0" applyFont="1" applyAlignment="1">
      <alignment horizontal="center" vertical="center" shrinkToFit="1"/>
    </xf>
    <xf numFmtId="0" fontId="54" fillId="0" borderId="0" xfId="0" applyFont="1" applyAlignment="1">
      <alignment horizontal="left" vertical="center" wrapText="1" shrinkToFit="1"/>
    </xf>
    <xf numFmtId="0" fontId="33" fillId="0" borderId="157" xfId="0" applyFont="1" applyBorder="1" applyAlignment="1">
      <alignment horizontal="center" vertical="center" textRotation="255"/>
    </xf>
    <xf numFmtId="0" fontId="33" fillId="0" borderId="166" xfId="0" applyFont="1" applyBorder="1" applyAlignment="1">
      <alignment horizontal="center" vertical="center" textRotation="255"/>
    </xf>
    <xf numFmtId="0" fontId="33" fillId="0" borderId="12" xfId="0" applyFont="1" applyBorder="1" applyAlignment="1">
      <alignment horizontal="center" vertical="center"/>
    </xf>
    <xf numFmtId="0" fontId="33" fillId="0" borderId="204" xfId="0" applyFont="1" applyBorder="1" applyAlignment="1">
      <alignment horizontal="center" vertical="center"/>
    </xf>
    <xf numFmtId="0" fontId="33" fillId="0" borderId="194" xfId="0" applyFont="1" applyBorder="1" applyAlignment="1">
      <alignment horizontal="center" vertical="center"/>
    </xf>
    <xf numFmtId="0" fontId="33" fillId="0" borderId="160" xfId="0" applyFont="1" applyBorder="1" applyAlignment="1">
      <alignment horizontal="center" vertical="center"/>
    </xf>
    <xf numFmtId="0" fontId="33" fillId="0" borderId="156" xfId="0" applyFont="1" applyBorder="1" applyAlignment="1">
      <alignment horizontal="center" vertical="center"/>
    </xf>
    <xf numFmtId="0" fontId="33" fillId="0" borderId="182" xfId="0" applyFont="1" applyBorder="1" applyAlignment="1">
      <alignment horizontal="center" vertical="center"/>
    </xf>
    <xf numFmtId="187" fontId="33" fillId="0" borderId="176" xfId="0" applyNumberFormat="1" applyFont="1" applyBorder="1" applyAlignment="1">
      <alignment horizontal="center" vertical="center"/>
    </xf>
    <xf numFmtId="187" fontId="33" fillId="0" borderId="133" xfId="0" applyNumberFormat="1" applyFont="1" applyBorder="1" applyAlignment="1">
      <alignment horizontal="center" vertical="center"/>
    </xf>
    <xf numFmtId="187" fontId="33" fillId="0" borderId="15" xfId="0" applyNumberFormat="1" applyFont="1" applyBorder="1" applyAlignment="1">
      <alignment horizontal="center" vertical="center"/>
    </xf>
    <xf numFmtId="187" fontId="33" fillId="0" borderId="16" xfId="0" applyNumberFormat="1" applyFont="1" applyBorder="1" applyAlignment="1">
      <alignment horizontal="center" vertical="center"/>
    </xf>
    <xf numFmtId="187" fontId="33" fillId="0" borderId="67" xfId="0" applyNumberFormat="1" applyFont="1" applyBorder="1" applyAlignment="1">
      <alignment horizontal="center" vertical="center"/>
    </xf>
    <xf numFmtId="187" fontId="33" fillId="0" borderId="106" xfId="0" applyNumberFormat="1" applyFont="1" applyBorder="1" applyAlignment="1">
      <alignment horizontal="center" vertical="center"/>
    </xf>
    <xf numFmtId="0" fontId="33" fillId="2" borderId="2" xfId="0" applyFont="1" applyFill="1" applyBorder="1" applyAlignment="1">
      <alignment horizontal="center" vertical="center"/>
    </xf>
    <xf numFmtId="0" fontId="33" fillId="2" borderId="1" xfId="0" applyFont="1" applyFill="1" applyBorder="1" applyAlignment="1">
      <alignment horizontal="center" vertical="center"/>
    </xf>
    <xf numFmtId="0" fontId="33" fillId="2" borderId="15" xfId="0" applyFont="1" applyFill="1" applyBorder="1" applyAlignment="1">
      <alignment horizontal="center" vertical="center"/>
    </xf>
    <xf numFmtId="0" fontId="33" fillId="2" borderId="16" xfId="0" applyFont="1" applyFill="1" applyBorder="1" applyAlignment="1">
      <alignment horizontal="center" vertical="center"/>
    </xf>
    <xf numFmtId="0" fontId="33" fillId="2" borderId="19" xfId="0" applyFont="1" applyFill="1" applyBorder="1" applyAlignment="1">
      <alignment horizontal="center" vertical="center"/>
    </xf>
    <xf numFmtId="0" fontId="33" fillId="2" borderId="21" xfId="0" applyFont="1" applyFill="1" applyBorder="1" applyAlignment="1">
      <alignment horizontal="center" vertical="center"/>
    </xf>
    <xf numFmtId="0" fontId="33" fillId="0" borderId="34" xfId="0" applyFont="1" applyBorder="1" applyAlignment="1">
      <alignment horizontal="left" vertical="center"/>
    </xf>
    <xf numFmtId="0" fontId="33" fillId="0" borderId="38" xfId="0" applyFont="1" applyBorder="1" applyAlignment="1">
      <alignment horizontal="left" vertical="center"/>
    </xf>
    <xf numFmtId="0" fontId="33" fillId="0" borderId="176" xfId="0" applyFont="1" applyBorder="1" applyAlignment="1">
      <alignment horizontal="left" vertical="center" wrapText="1"/>
    </xf>
    <xf numFmtId="0" fontId="33" fillId="0" borderId="133" xfId="0" applyFont="1" applyBorder="1" applyAlignment="1">
      <alignment horizontal="left" vertical="center"/>
    </xf>
    <xf numFmtId="0" fontId="33" fillId="0" borderId="67" xfId="0" applyFont="1" applyBorder="1" applyAlignment="1">
      <alignment horizontal="left" vertical="center"/>
    </xf>
    <xf numFmtId="0" fontId="33" fillId="0" borderId="106" xfId="0" applyFont="1" applyBorder="1" applyAlignment="1">
      <alignment horizontal="left" vertical="center"/>
    </xf>
    <xf numFmtId="0" fontId="33" fillId="0" borderId="15" xfId="0" applyFont="1" applyBorder="1" applyAlignment="1">
      <alignment horizontal="left" vertical="center" wrapText="1"/>
    </xf>
    <xf numFmtId="0" fontId="33" fillId="0" borderId="16" xfId="0" applyFont="1" applyBorder="1" applyAlignment="1">
      <alignment horizontal="left" vertical="center"/>
    </xf>
    <xf numFmtId="0" fontId="33" fillId="0" borderId="23" xfId="0" applyFont="1" applyBorder="1" applyAlignment="1">
      <alignment horizontal="center" vertical="center" textRotation="255"/>
    </xf>
    <xf numFmtId="0" fontId="33" fillId="0" borderId="2" xfId="0" applyFont="1" applyBorder="1" applyAlignment="1">
      <alignment horizontal="left" vertical="center" wrapText="1"/>
    </xf>
    <xf numFmtId="0" fontId="33" fillId="0" borderId="1" xfId="0" applyFont="1" applyBorder="1" applyAlignment="1">
      <alignment horizontal="left" vertical="center"/>
    </xf>
    <xf numFmtId="0" fontId="33" fillId="0" borderId="15" xfId="0" applyFont="1" applyBorder="1" applyAlignment="1">
      <alignment horizontal="left" vertical="center"/>
    </xf>
    <xf numFmtId="0" fontId="33" fillId="0" borderId="16" xfId="0" applyFont="1" applyBorder="1" applyAlignment="1">
      <alignment horizontal="left" vertical="center" wrapText="1"/>
    </xf>
    <xf numFmtId="0" fontId="33" fillId="0" borderId="67" xfId="0" applyFont="1" applyBorder="1" applyAlignment="1">
      <alignment horizontal="left" vertical="center" wrapText="1"/>
    </xf>
    <xf numFmtId="0" fontId="33" fillId="0" borderId="106" xfId="0" applyFont="1" applyBorder="1" applyAlignment="1">
      <alignment horizontal="left" vertical="center" wrapText="1"/>
    </xf>
    <xf numFmtId="0" fontId="51" fillId="0" borderId="178" xfId="0" applyFont="1" applyBorder="1" applyAlignment="1">
      <alignment horizontal="center" vertical="center" wrapText="1"/>
    </xf>
    <xf numFmtId="0" fontId="51" fillId="0" borderId="178" xfId="0" applyFont="1" applyBorder="1" applyAlignment="1">
      <alignment horizontal="center" vertical="center"/>
    </xf>
    <xf numFmtId="0" fontId="0" fillId="0" borderId="178" xfId="0" applyBorder="1" applyAlignment="1">
      <alignment horizontal="center" vertical="center"/>
    </xf>
    <xf numFmtId="0" fontId="33" fillId="0" borderId="39" xfId="0" applyFont="1" applyBorder="1" applyAlignment="1">
      <alignment horizontal="left" vertical="center"/>
    </xf>
    <xf numFmtId="0" fontId="33" fillId="0" borderId="42" xfId="0" applyFont="1" applyBorder="1" applyAlignment="1">
      <alignment horizontal="left" vertical="center"/>
    </xf>
    <xf numFmtId="0" fontId="33" fillId="0" borderId="2" xfId="0" applyFont="1" applyBorder="1" applyAlignment="1">
      <alignment horizontal="left" vertical="center"/>
    </xf>
    <xf numFmtId="0" fontId="33" fillId="0" borderId="176" xfId="0" applyFont="1" applyBorder="1" applyAlignment="1">
      <alignment horizontal="left" vertical="center"/>
    </xf>
    <xf numFmtId="0" fontId="33" fillId="0" borderId="350" xfId="0" applyFont="1" applyBorder="1" applyAlignment="1">
      <alignment horizontal="left" vertical="center"/>
    </xf>
    <xf numFmtId="0" fontId="4" fillId="0" borderId="348" xfId="0" applyFont="1" applyBorder="1" applyAlignment="1">
      <alignment horizontal="center" vertical="center"/>
    </xf>
    <xf numFmtId="0" fontId="33" fillId="0" borderId="349" xfId="0" applyFont="1" applyBorder="1" applyAlignment="1">
      <alignment horizontal="center" vertical="center"/>
    </xf>
    <xf numFmtId="0" fontId="33" fillId="0" borderId="347" xfId="0" applyFont="1" applyBorder="1" applyAlignment="1">
      <alignment horizontal="center" vertical="center"/>
    </xf>
    <xf numFmtId="0" fontId="33" fillId="2" borderId="73" xfId="0" applyFont="1" applyFill="1" applyBorder="1" applyAlignment="1">
      <alignment horizontal="center" vertical="center"/>
    </xf>
    <xf numFmtId="0" fontId="33" fillId="2" borderId="74" xfId="0" applyFont="1" applyFill="1" applyBorder="1" applyAlignment="1">
      <alignment horizontal="center" vertical="center"/>
    </xf>
    <xf numFmtId="0" fontId="33" fillId="0" borderId="87" xfId="0" applyFont="1" applyBorder="1" applyAlignment="1">
      <alignment horizontal="center" vertical="center" textRotation="255"/>
    </xf>
    <xf numFmtId="0" fontId="33" fillId="0" borderId="43" xfId="0" applyFont="1" applyBorder="1" applyAlignment="1">
      <alignment horizontal="left" vertical="center"/>
    </xf>
    <xf numFmtId="0" fontId="33" fillId="0" borderId="46" xfId="0" applyFont="1" applyBorder="1" applyAlignment="1">
      <alignment horizontal="left" vertical="center"/>
    </xf>
    <xf numFmtId="0" fontId="33" fillId="0" borderId="113" xfId="0" applyFont="1" applyBorder="1" applyAlignment="1">
      <alignment horizontal="center" vertical="center" textRotation="255" shrinkToFit="1"/>
    </xf>
    <xf numFmtId="0" fontId="33" fillId="0" borderId="189" xfId="0" applyFont="1" applyBorder="1" applyAlignment="1">
      <alignment horizontal="center" vertical="center" textRotation="255"/>
    </xf>
    <xf numFmtId="0" fontId="33" fillId="2" borderId="204" xfId="0" applyFont="1" applyFill="1" applyBorder="1" applyAlignment="1">
      <alignment horizontal="center" vertical="center"/>
    </xf>
    <xf numFmtId="0" fontId="33" fillId="2" borderId="194" xfId="0" applyFont="1" applyFill="1" applyBorder="1" applyAlignment="1">
      <alignment horizontal="center" vertical="center"/>
    </xf>
    <xf numFmtId="0" fontId="33" fillId="0" borderId="87" xfId="0" applyFont="1" applyBorder="1" applyAlignment="1">
      <alignment horizontal="center" vertical="center" textRotation="255" shrinkToFit="1"/>
    </xf>
    <xf numFmtId="49" fontId="4" fillId="2" borderId="134" xfId="0" applyNumberFormat="1" applyFont="1" applyFill="1" applyBorder="1" applyAlignment="1">
      <alignment horizontal="center" vertical="center"/>
    </xf>
    <xf numFmtId="49" fontId="4" fillId="2" borderId="18" xfId="0" applyNumberFormat="1" applyFont="1" applyFill="1" applyBorder="1" applyAlignment="1">
      <alignment horizontal="center" vertical="center"/>
    </xf>
    <xf numFmtId="49" fontId="4" fillId="2" borderId="135" xfId="0" applyNumberFormat="1" applyFont="1" applyFill="1" applyBorder="1" applyAlignment="1">
      <alignment horizontal="center" vertical="center"/>
    </xf>
    <xf numFmtId="0" fontId="4" fillId="2" borderId="134"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35" xfId="0" applyFont="1" applyFill="1" applyBorder="1" applyAlignment="1">
      <alignment horizontal="center" vertical="center"/>
    </xf>
    <xf numFmtId="49" fontId="4" fillId="0" borderId="13" xfId="0" applyNumberFormat="1" applyFont="1" applyBorder="1" applyAlignment="1">
      <alignment horizontal="center" vertical="center"/>
    </xf>
    <xf numFmtId="0" fontId="33" fillId="0" borderId="157" xfId="0" applyFont="1" applyBorder="1" applyAlignment="1">
      <alignment horizontal="center" vertical="center" textRotation="255" shrinkToFit="1"/>
    </xf>
    <xf numFmtId="0" fontId="33" fillId="0" borderId="166" xfId="0" applyFont="1" applyBorder="1" applyAlignment="1">
      <alignment horizontal="center" vertical="center" textRotation="255" shrinkToFit="1"/>
    </xf>
    <xf numFmtId="0" fontId="33" fillId="0" borderId="52" xfId="0" applyFont="1" applyBorder="1" applyAlignment="1">
      <alignment horizontal="left" vertical="center"/>
    </xf>
    <xf numFmtId="0" fontId="33" fillId="0" borderId="172" xfId="0" applyFont="1" applyBorder="1" applyAlignment="1">
      <alignment horizontal="left" vertical="center"/>
    </xf>
    <xf numFmtId="0" fontId="33" fillId="0" borderId="156" xfId="0" applyFont="1" applyBorder="1" applyAlignment="1">
      <alignment horizontal="left" vertical="center"/>
    </xf>
    <xf numFmtId="0" fontId="33" fillId="0" borderId="178" xfId="0" applyFont="1" applyBorder="1" applyAlignment="1">
      <alignment horizontal="left" vertical="center"/>
    </xf>
    <xf numFmtId="0" fontId="33" fillId="0" borderId="182" xfId="0" applyFont="1" applyBorder="1" applyAlignment="1">
      <alignment horizontal="left" vertical="center"/>
    </xf>
    <xf numFmtId="0" fontId="49" fillId="0" borderId="0" xfId="0" applyFont="1" applyAlignment="1">
      <alignment vertical="center" wrapText="1" shrinkToFit="1"/>
    </xf>
    <xf numFmtId="0" fontId="49" fillId="0" borderId="0" xfId="0" applyFont="1">
      <alignment vertical="center"/>
    </xf>
    <xf numFmtId="0" fontId="49" fillId="0" borderId="0" xfId="0" applyFont="1" applyAlignment="1">
      <alignment vertical="center" wrapText="1"/>
    </xf>
    <xf numFmtId="0" fontId="49" fillId="0" borderId="0" xfId="0" applyFont="1" applyAlignment="1">
      <alignment horizontal="left" vertical="center"/>
    </xf>
    <xf numFmtId="49" fontId="4" fillId="0" borderId="327" xfId="0" applyNumberFormat="1" applyFont="1" applyBorder="1" applyAlignment="1">
      <alignment horizontal="center" vertical="center"/>
    </xf>
    <xf numFmtId="49" fontId="4" fillId="2" borderId="326" xfId="0" applyNumberFormat="1" applyFont="1" applyFill="1" applyBorder="1" applyAlignment="1">
      <alignment horizontal="left" vertical="center"/>
    </xf>
    <xf numFmtId="49" fontId="4" fillId="2" borderId="325" xfId="0" applyNumberFormat="1" applyFont="1" applyFill="1" applyBorder="1" applyAlignment="1">
      <alignment horizontal="left" vertical="center"/>
    </xf>
    <xf numFmtId="49" fontId="4" fillId="2" borderId="324" xfId="0" applyNumberFormat="1" applyFont="1" applyFill="1" applyBorder="1" applyAlignment="1">
      <alignment horizontal="left" vertical="center"/>
    </xf>
    <xf numFmtId="0" fontId="4" fillId="2" borderId="98" xfId="0" applyFont="1" applyFill="1" applyBorder="1" applyAlignment="1">
      <alignment horizontal="center" vertical="center" shrinkToFit="1"/>
    </xf>
    <xf numFmtId="0" fontId="4" fillId="2" borderId="123" xfId="0" applyFont="1" applyFill="1" applyBorder="1" applyAlignment="1">
      <alignment horizontal="center" vertical="center" shrinkToFit="1"/>
    </xf>
    <xf numFmtId="0" fontId="4" fillId="2" borderId="194" xfId="0" applyFont="1" applyFill="1" applyBorder="1" applyAlignment="1">
      <alignment horizontal="center" vertical="center" shrinkToFit="1"/>
    </xf>
    <xf numFmtId="0" fontId="49" fillId="0" borderId="0" xfId="0" applyFont="1" applyAlignment="1">
      <alignment horizontal="left" vertical="center" shrinkToFit="1"/>
    </xf>
    <xf numFmtId="0" fontId="33" fillId="0" borderId="121" xfId="0" applyFont="1" applyBorder="1" applyAlignment="1">
      <alignment horizontal="center" vertical="center" textRotation="255" shrinkToFit="1"/>
    </xf>
    <xf numFmtId="0" fontId="33" fillId="0" borderId="98" xfId="0" applyFont="1" applyBorder="1" applyAlignment="1">
      <alignment horizontal="center" vertical="center" textRotation="255" shrinkToFit="1"/>
    </xf>
    <xf numFmtId="0" fontId="4" fillId="0" borderId="156" xfId="0" applyFont="1" applyBorder="1" applyAlignment="1">
      <alignment horizontal="left" vertical="center"/>
    </xf>
    <xf numFmtId="0" fontId="4" fillId="0" borderId="178" xfId="0" applyFont="1" applyBorder="1" applyAlignment="1">
      <alignment horizontal="left" vertical="center"/>
    </xf>
    <xf numFmtId="0" fontId="4" fillId="0" borderId="182" xfId="0" applyFont="1" applyBorder="1" applyAlignment="1">
      <alignment horizontal="left" vertical="center"/>
    </xf>
    <xf numFmtId="0" fontId="33" fillId="0" borderId="297" xfId="0" applyFont="1" applyBorder="1" applyAlignment="1">
      <alignment horizontal="left" vertical="center" shrinkToFit="1"/>
    </xf>
    <xf numFmtId="0" fontId="33" fillId="0" borderId="334" xfId="0" applyFont="1" applyBorder="1" applyAlignment="1">
      <alignment horizontal="left" vertical="center" shrinkToFit="1"/>
    </xf>
    <xf numFmtId="0" fontId="12" fillId="0" borderId="0" xfId="7" applyFont="1" applyAlignment="1">
      <alignment vertical="distributed"/>
    </xf>
    <xf numFmtId="0" fontId="12" fillId="0" borderId="0" xfId="7" applyFont="1" applyAlignment="1">
      <alignment vertical="distributed" wrapText="1"/>
    </xf>
    <xf numFmtId="0" fontId="10" fillId="0" borderId="0" xfId="7" applyFont="1" applyAlignment="1">
      <alignment horizontal="center" vertical="center"/>
    </xf>
    <xf numFmtId="0" fontId="49" fillId="0" borderId="43" xfId="7" applyFont="1" applyBorder="1" applyAlignment="1">
      <alignment horizontal="center" vertical="center"/>
    </xf>
    <xf numFmtId="0" fontId="49" fillId="0" borderId="15" xfId="7" applyFont="1" applyBorder="1" applyAlignment="1">
      <alignment horizontal="center" vertical="center"/>
    </xf>
    <xf numFmtId="0" fontId="49" fillId="0" borderId="39" xfId="7" applyFont="1" applyBorder="1" applyAlignment="1">
      <alignment horizontal="center" vertical="center"/>
    </xf>
    <xf numFmtId="0" fontId="1" fillId="0" borderId="44" xfId="7" applyBorder="1" applyAlignment="1">
      <alignment horizontal="center" vertical="center"/>
    </xf>
    <xf numFmtId="0" fontId="1" fillId="0" borderId="46" xfId="7" applyBorder="1" applyAlignment="1">
      <alignment horizontal="center" vertical="center"/>
    </xf>
    <xf numFmtId="0" fontId="49" fillId="0" borderId="363" xfId="7" applyFont="1" applyBorder="1" applyAlignment="1">
      <alignment horizontal="center" vertical="center"/>
    </xf>
    <xf numFmtId="0" fontId="49" fillId="0" borderId="266" xfId="7" applyFont="1" applyBorder="1" applyAlignment="1">
      <alignment horizontal="center" vertical="center"/>
    </xf>
    <xf numFmtId="0" fontId="49" fillId="0" borderId="362" xfId="7" applyFont="1" applyBorder="1" applyAlignment="1">
      <alignment horizontal="center" vertical="center"/>
    </xf>
    <xf numFmtId="0" fontId="49" fillId="0" borderId="93" xfId="7" applyFont="1" applyBorder="1" applyAlignment="1">
      <alignment horizontal="center" vertical="center"/>
    </xf>
    <xf numFmtId="0" fontId="49" fillId="0" borderId="62" xfId="7" applyFont="1" applyBorder="1" applyAlignment="1">
      <alignment horizontal="center" vertical="center"/>
    </xf>
    <xf numFmtId="0" fontId="49" fillId="0" borderId="86" xfId="7" applyFont="1" applyBorder="1" applyAlignment="1">
      <alignment horizontal="center" vertical="center"/>
    </xf>
    <xf numFmtId="0" fontId="49" fillId="0" borderId="34" xfId="7" applyFont="1" applyBorder="1" applyAlignment="1">
      <alignment horizontal="center" vertical="center"/>
    </xf>
    <xf numFmtId="0" fontId="1" fillId="0" borderId="35" xfId="7" applyBorder="1" applyAlignment="1">
      <alignment horizontal="center" vertical="center"/>
    </xf>
    <xf numFmtId="0" fontId="1" fillId="0" borderId="83" xfId="7" applyBorder="1" applyAlignment="1">
      <alignment horizontal="center" vertical="center"/>
    </xf>
    <xf numFmtId="0" fontId="58" fillId="0" borderId="152" xfId="7" applyFont="1" applyBorder="1" applyAlignment="1">
      <alignment horizontal="center" vertical="center" shrinkToFit="1"/>
    </xf>
    <xf numFmtId="0" fontId="1" fillId="0" borderId="145" xfId="7" applyBorder="1" applyAlignment="1">
      <alignment horizontal="center" vertical="center"/>
    </xf>
    <xf numFmtId="0" fontId="49" fillId="0" borderId="151" xfId="7" applyFont="1" applyBorder="1" applyAlignment="1">
      <alignment horizontal="center" vertical="center" shrinkToFit="1"/>
    </xf>
    <xf numFmtId="0" fontId="1" fillId="0" borderId="341" xfId="7" applyBorder="1" applyAlignment="1">
      <alignment horizontal="center" vertical="center"/>
    </xf>
    <xf numFmtId="38" fontId="55" fillId="0" borderId="0" xfId="5" applyFont="1" applyAlignment="1">
      <alignment horizontal="left" vertical="distributed" wrapText="1"/>
    </xf>
    <xf numFmtId="38" fontId="4" fillId="10" borderId="160" xfId="2" applyFont="1" applyFill="1" applyBorder="1" applyAlignment="1">
      <alignment horizontal="right" vertical="center"/>
    </xf>
    <xf numFmtId="38" fontId="4" fillId="10" borderId="93" xfId="2" applyFont="1" applyFill="1" applyBorder="1" applyAlignment="1">
      <alignment horizontal="right" vertical="center"/>
    </xf>
    <xf numFmtId="38" fontId="4" fillId="10" borderId="80" xfId="2" applyFont="1" applyFill="1" applyBorder="1" applyAlignment="1">
      <alignment horizontal="right" vertical="center"/>
    </xf>
    <xf numFmtId="38" fontId="4" fillId="10" borderId="85" xfId="2" applyFont="1" applyFill="1" applyBorder="1" applyAlignment="1">
      <alignment horizontal="right" vertical="center"/>
    </xf>
    <xf numFmtId="38" fontId="4" fillId="10" borderId="52" xfId="2" applyFont="1" applyFill="1" applyBorder="1" applyAlignment="1">
      <alignment horizontal="right" vertical="center"/>
    </xf>
    <xf numFmtId="38" fontId="4" fillId="10" borderId="45" xfId="2" applyFont="1" applyFill="1" applyBorder="1" applyAlignment="1">
      <alignment horizontal="right" vertical="center"/>
    </xf>
    <xf numFmtId="38" fontId="4" fillId="10" borderId="104" xfId="2" applyFont="1" applyFill="1" applyBorder="1" applyAlignment="1">
      <alignment horizontal="right" vertical="center"/>
    </xf>
    <xf numFmtId="38" fontId="4" fillId="10" borderId="64" xfId="2" applyFont="1" applyFill="1" applyBorder="1" applyAlignment="1">
      <alignment horizontal="right" vertical="center"/>
    </xf>
    <xf numFmtId="38" fontId="4" fillId="10" borderId="62" xfId="2" applyFont="1" applyFill="1" applyBorder="1" applyAlignment="1">
      <alignment horizontal="right" vertical="center"/>
    </xf>
    <xf numFmtId="38" fontId="4" fillId="10" borderId="172" xfId="2" applyFont="1" applyFill="1" applyBorder="1" applyAlignment="1">
      <alignment horizontal="right" vertical="center"/>
    </xf>
    <xf numFmtId="38" fontId="9" fillId="10" borderId="114" xfId="5" applyFont="1" applyFill="1" applyBorder="1" applyAlignment="1">
      <alignment vertical="center"/>
    </xf>
    <xf numFmtId="38" fontId="12" fillId="10" borderId="62" xfId="2" applyFont="1" applyFill="1" applyBorder="1" applyAlignment="1">
      <alignment horizontal="right" vertical="center"/>
    </xf>
    <xf numFmtId="38" fontId="12" fillId="10" borderId="64" xfId="2" applyFont="1" applyFill="1" applyBorder="1" applyAlignment="1">
      <alignment horizontal="right" vertical="center"/>
    </xf>
    <xf numFmtId="0" fontId="4" fillId="10" borderId="68" xfId="0" applyFont="1" applyFill="1" applyBorder="1" applyAlignment="1">
      <alignment horizontal="center" vertical="center" shrinkToFit="1"/>
    </xf>
    <xf numFmtId="189" fontId="49" fillId="10" borderId="67" xfId="7" applyNumberFormat="1" applyFont="1" applyFill="1" applyBorder="1" applyAlignment="1">
      <alignment horizontal="right" vertical="center"/>
    </xf>
    <xf numFmtId="189" fontId="49" fillId="10" borderId="351" xfId="7" applyNumberFormat="1" applyFont="1" applyFill="1" applyBorder="1" applyAlignment="1">
      <alignment horizontal="right" vertical="center"/>
    </xf>
    <xf numFmtId="189" fontId="49" fillId="10" borderId="34" xfId="7" applyNumberFormat="1" applyFont="1" applyFill="1" applyBorder="1" applyAlignment="1">
      <alignment horizontal="right" vertical="center"/>
    </xf>
    <xf numFmtId="189" fontId="49" fillId="10" borderId="143" xfId="7" applyNumberFormat="1" applyFont="1" applyFill="1" applyBorder="1" applyAlignment="1">
      <alignment horizontal="right" vertical="center"/>
    </xf>
    <xf numFmtId="189" fontId="49" fillId="10" borderId="176" xfId="7" applyNumberFormat="1" applyFont="1" applyFill="1" applyBorder="1" applyAlignment="1">
      <alignment horizontal="right" vertical="center"/>
    </xf>
    <xf numFmtId="189" fontId="49" fillId="10" borderId="152" xfId="7" applyNumberFormat="1" applyFont="1" applyFill="1" applyBorder="1" applyAlignment="1">
      <alignment horizontal="right" vertical="center"/>
    </xf>
    <xf numFmtId="188" fontId="58" fillId="10" borderId="351" xfId="7" applyNumberFormat="1" applyFont="1" applyFill="1" applyBorder="1" applyAlignment="1">
      <alignment vertical="center"/>
    </xf>
    <xf numFmtId="188" fontId="58" fillId="10" borderId="275" xfId="7" applyNumberFormat="1" applyFont="1" applyFill="1" applyBorder="1" applyAlignment="1">
      <alignment vertical="center"/>
    </xf>
    <xf numFmtId="188" fontId="58" fillId="10" borderId="143" xfId="7" applyNumberFormat="1" applyFont="1" applyFill="1" applyBorder="1" applyAlignment="1">
      <alignment vertical="center"/>
    </xf>
    <xf numFmtId="188" fontId="58" fillId="10" borderId="289" xfId="7" applyNumberFormat="1" applyFont="1" applyFill="1" applyBorder="1" applyAlignment="1">
      <alignment vertical="center"/>
    </xf>
    <xf numFmtId="188" fontId="58" fillId="10" borderId="152" xfId="7" applyNumberFormat="1" applyFont="1" applyFill="1" applyBorder="1" applyAlignment="1">
      <alignment vertical="center"/>
    </xf>
    <xf numFmtId="188" fontId="58" fillId="10" borderId="300" xfId="7" applyNumberFormat="1" applyFont="1" applyFill="1" applyBorder="1" applyAlignment="1">
      <alignment vertical="center"/>
    </xf>
  </cellXfs>
  <cellStyles count="9">
    <cellStyle name="パーセント" xfId="1" builtinId="5"/>
    <cellStyle name="ハイパーリンク" xfId="8" builtinId="8"/>
    <cellStyle name="桁区切り" xfId="2" builtinId="6"/>
    <cellStyle name="桁区切り 2" xfId="5" xr:uid="{00000000-0005-0000-0000-000002000000}"/>
    <cellStyle name="通貨" xfId="6" builtinId="7"/>
    <cellStyle name="標準" xfId="0" builtinId="0"/>
    <cellStyle name="標準 2" xfId="4" xr:uid="{00000000-0005-0000-0000-000004000000}"/>
    <cellStyle name="標準 3" xfId="3" xr:uid="{00000000-0005-0000-0000-000005000000}"/>
    <cellStyle name="標準 4" xfId="7" xr:uid="{BE2154C1-54F8-44A5-9EC7-A7016791F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638175</xdr:colOff>
      <xdr:row>49</xdr:row>
      <xdr:rowOff>0</xdr:rowOff>
    </xdr:from>
    <xdr:ext cx="76200" cy="209550"/>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2825115" y="9890760"/>
          <a:ext cx="7620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48</xdr:row>
      <xdr:rowOff>0</xdr:rowOff>
    </xdr:from>
    <xdr:to>
      <xdr:col>6</xdr:col>
      <xdr:colOff>1019175</xdr:colOff>
      <xdr:row>48</xdr:row>
      <xdr:rowOff>0</xdr:rowOff>
    </xdr:to>
    <xdr:sp macro="" textlink="">
      <xdr:nvSpPr>
        <xdr:cNvPr id="3" name="Text Box 2">
          <a:extLst>
            <a:ext uri="{FF2B5EF4-FFF2-40B4-BE49-F238E27FC236}">
              <a16:creationId xmlns:a16="http://schemas.microsoft.com/office/drawing/2014/main" id="{00000000-0008-0000-0700-000003000000}"/>
            </a:ext>
          </a:extLst>
        </xdr:cNvPr>
        <xdr:cNvSpPr txBox="1">
          <a:spLocks noChangeArrowheads="1"/>
        </xdr:cNvSpPr>
      </xdr:nvSpPr>
      <xdr:spPr bwMode="auto">
        <a:xfrm>
          <a:off x="213360" y="9867900"/>
          <a:ext cx="5812155"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4</xdr:col>
      <xdr:colOff>405765</xdr:colOff>
      <xdr:row>14</xdr:row>
      <xdr:rowOff>76200</xdr:rowOff>
    </xdr:from>
    <xdr:to>
      <xdr:col>5</xdr:col>
      <xdr:colOff>321945</xdr:colOff>
      <xdr:row>16</xdr:row>
      <xdr:rowOff>180975</xdr:rowOff>
    </xdr:to>
    <xdr:sp macro="" textlink="">
      <xdr:nvSpPr>
        <xdr:cNvPr id="4" name="AutoShape 3">
          <a:extLst>
            <a:ext uri="{FF2B5EF4-FFF2-40B4-BE49-F238E27FC236}">
              <a16:creationId xmlns:a16="http://schemas.microsoft.com/office/drawing/2014/main" id="{00000000-0008-0000-0700-000004000000}"/>
            </a:ext>
          </a:extLst>
        </xdr:cNvPr>
        <xdr:cNvSpPr>
          <a:spLocks noChangeArrowheads="1"/>
        </xdr:cNvSpPr>
      </xdr:nvSpPr>
      <xdr:spPr bwMode="auto">
        <a:xfrm>
          <a:off x="2592705" y="2872740"/>
          <a:ext cx="1676400" cy="516255"/>
        </a:xfrm>
        <a:prstGeom prst="wedgeRoundRectCallout">
          <a:avLst>
            <a:gd name="adj1" fmla="val -78722"/>
            <a:gd name="adj2" fmla="val -2727"/>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運転資金として、</a:t>
          </a:r>
          <a:r>
            <a:rPr lang="ja-JP" altLang="en-US" sz="900" b="0" i="0" u="sng" strike="noStrike" baseline="0">
              <a:solidFill>
                <a:srgbClr val="000000"/>
              </a:solidFill>
              <a:latin typeface="ＭＳ Ｐゴシック"/>
              <a:ea typeface="ＭＳ Ｐゴシック"/>
            </a:rPr>
            <a:t>年間事業費の12分の2以上</a:t>
          </a:r>
          <a:r>
            <a:rPr lang="ja-JP" altLang="en-US" sz="900" b="0" i="0" u="none" strike="noStrike" baseline="0">
              <a:solidFill>
                <a:srgbClr val="000000"/>
              </a:solidFill>
              <a:latin typeface="ＭＳ Ｐゴシック"/>
              <a:ea typeface="ＭＳ Ｐゴシック"/>
            </a:rPr>
            <a:t>を</a:t>
          </a:r>
          <a:r>
            <a:rPr lang="ja-JP" altLang="en-US" sz="900" b="1" i="0" u="none" strike="noStrike" baseline="0">
              <a:solidFill>
                <a:srgbClr val="0000FF"/>
              </a:solidFill>
              <a:latin typeface="ＭＳ Ｐゴシック"/>
              <a:ea typeface="ＭＳ Ｐゴシック"/>
            </a:rPr>
            <a:t>「自己資金」で</a:t>
          </a:r>
          <a:r>
            <a:rPr lang="ja-JP" altLang="en-US" sz="900" b="0" i="0" u="none" strike="noStrike" baseline="0">
              <a:solidFill>
                <a:srgbClr val="000000"/>
              </a:solidFill>
              <a:latin typeface="ＭＳ Ｐゴシック"/>
              <a:ea typeface="ＭＳ Ｐゴシック"/>
            </a:rPr>
            <a:t>用意すること</a:t>
          </a:r>
        </a:p>
      </xdr:txBody>
    </xdr:sp>
    <xdr:clientData/>
  </xdr:twoCellAnchor>
  <xdr:twoCellAnchor>
    <xdr:from>
      <xdr:col>5</xdr:col>
      <xdr:colOff>428625</xdr:colOff>
      <xdr:row>45</xdr:row>
      <xdr:rowOff>66675</xdr:rowOff>
    </xdr:from>
    <xdr:to>
      <xdr:col>6</xdr:col>
      <xdr:colOff>266700</xdr:colOff>
      <xdr:row>51</xdr:row>
      <xdr:rowOff>85725</xdr:rowOff>
    </xdr:to>
    <xdr:grpSp>
      <xdr:nvGrpSpPr>
        <xdr:cNvPr id="5" name="Group 11">
          <a:extLst>
            <a:ext uri="{FF2B5EF4-FFF2-40B4-BE49-F238E27FC236}">
              <a16:creationId xmlns:a16="http://schemas.microsoft.com/office/drawing/2014/main" id="{00000000-0008-0000-0700-000005000000}"/>
            </a:ext>
          </a:extLst>
        </xdr:cNvPr>
        <xdr:cNvGrpSpPr>
          <a:grpSpLocks/>
        </xdr:cNvGrpSpPr>
      </xdr:nvGrpSpPr>
      <xdr:grpSpPr bwMode="auto">
        <a:xfrm>
          <a:off x="4800600" y="9286875"/>
          <a:ext cx="1028700" cy="990600"/>
          <a:chOff x="504" y="974"/>
          <a:chExt cx="108" cy="104"/>
        </a:xfrm>
      </xdr:grpSpPr>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flipV="1">
            <a:off x="602" y="974"/>
            <a:ext cx="0" cy="77"/>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lg"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7" name="Rectangle 6">
            <a:extLst>
              <a:ext uri="{FF2B5EF4-FFF2-40B4-BE49-F238E27FC236}">
                <a16:creationId xmlns:a16="http://schemas.microsoft.com/office/drawing/2014/main" id="{00000000-0008-0000-0700-000007000000}"/>
              </a:ext>
            </a:extLst>
          </xdr:cNvPr>
          <xdr:cNvSpPr>
            <a:spLocks noChangeArrowheads="1"/>
          </xdr:cNvSpPr>
        </xdr:nvSpPr>
        <xdr:spPr bwMode="auto">
          <a:xfrm>
            <a:off x="504" y="1040"/>
            <a:ext cx="108" cy="38"/>
          </a:xfrm>
          <a:prstGeom prst="rect">
            <a:avLst/>
          </a:prstGeom>
          <a:solidFill>
            <a:srgbClr val="FFCCFF"/>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原則</a:t>
            </a:r>
          </a:p>
          <a:p>
            <a:pPr algn="ctr" rtl="0">
              <a:lnSpc>
                <a:spcPts val="1000"/>
              </a:lnSpc>
              <a:defRPr sz="1000"/>
            </a:pPr>
            <a:r>
              <a:rPr lang="ja-JP" altLang="en-US" sz="900" b="0" i="0" u="none" strike="noStrike" baseline="0">
                <a:solidFill>
                  <a:srgbClr val="000000"/>
                </a:solidFill>
                <a:latin typeface="ＭＳ Ｐゴシック"/>
                <a:ea typeface="ＭＳ Ｐゴシック"/>
              </a:rPr>
              <a:t>50％以下</a:t>
            </a:r>
          </a:p>
        </xdr:txBody>
      </xdr:sp>
    </xdr:grpSp>
    <xdr:clientData/>
  </xdr:twoCellAnchor>
  <xdr:twoCellAnchor>
    <xdr:from>
      <xdr:col>6</xdr:col>
      <xdr:colOff>352425</xdr:colOff>
      <xdr:row>46</xdr:row>
      <xdr:rowOff>85725</xdr:rowOff>
    </xdr:from>
    <xdr:to>
      <xdr:col>6</xdr:col>
      <xdr:colOff>1002030</xdr:colOff>
      <xdr:row>52</xdr:row>
      <xdr:rowOff>76200</xdr:rowOff>
    </xdr:to>
    <xdr:grpSp>
      <xdr:nvGrpSpPr>
        <xdr:cNvPr id="8" name="Group 13">
          <a:extLst>
            <a:ext uri="{FF2B5EF4-FFF2-40B4-BE49-F238E27FC236}">
              <a16:creationId xmlns:a16="http://schemas.microsoft.com/office/drawing/2014/main" id="{00000000-0008-0000-0700-000008000000}"/>
            </a:ext>
          </a:extLst>
        </xdr:cNvPr>
        <xdr:cNvGrpSpPr>
          <a:grpSpLocks/>
        </xdr:cNvGrpSpPr>
      </xdr:nvGrpSpPr>
      <xdr:grpSpPr bwMode="auto">
        <a:xfrm>
          <a:off x="5915025" y="9515475"/>
          <a:ext cx="649605" cy="1228725"/>
          <a:chOff x="621" y="998"/>
          <a:chExt cx="77" cy="129"/>
        </a:xfrm>
      </xdr:grpSpPr>
      <xdr:sp macro="" textlink="">
        <xdr:nvSpPr>
          <xdr:cNvPr id="9" name="Line 10">
            <a:extLst>
              <a:ext uri="{FF2B5EF4-FFF2-40B4-BE49-F238E27FC236}">
                <a16:creationId xmlns:a16="http://schemas.microsoft.com/office/drawing/2014/main" id="{00000000-0008-0000-0700-000009000000}"/>
              </a:ext>
            </a:extLst>
          </xdr:cNvPr>
          <xdr:cNvSpPr>
            <a:spLocks noChangeShapeType="1"/>
          </xdr:cNvSpPr>
        </xdr:nvSpPr>
        <xdr:spPr bwMode="auto">
          <a:xfrm flipV="1">
            <a:off x="629" y="998"/>
            <a:ext cx="0" cy="104"/>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lg"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0" name="Rectangle 7">
            <a:extLst>
              <a:ext uri="{FF2B5EF4-FFF2-40B4-BE49-F238E27FC236}">
                <a16:creationId xmlns:a16="http://schemas.microsoft.com/office/drawing/2014/main" id="{00000000-0008-0000-0700-00000A000000}"/>
              </a:ext>
            </a:extLst>
          </xdr:cNvPr>
          <xdr:cNvSpPr>
            <a:spLocks noChangeArrowheads="1"/>
          </xdr:cNvSpPr>
        </xdr:nvSpPr>
        <xdr:spPr bwMode="auto">
          <a:xfrm>
            <a:off x="621" y="1087"/>
            <a:ext cx="77" cy="40"/>
          </a:xfrm>
          <a:prstGeom prst="rect">
            <a:avLst/>
          </a:prstGeom>
          <a:solidFill>
            <a:srgbClr val="FFCCFF"/>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少なくとも</a:t>
            </a:r>
          </a:p>
          <a:p>
            <a:pPr algn="ctr" rtl="0">
              <a:lnSpc>
                <a:spcPts val="1000"/>
              </a:lnSpc>
              <a:defRPr sz="1000"/>
            </a:pPr>
            <a:r>
              <a:rPr lang="ja-JP" altLang="en-US" sz="900" b="0" i="0" u="none" strike="noStrike" baseline="0">
                <a:solidFill>
                  <a:srgbClr val="000000"/>
                </a:solidFill>
                <a:latin typeface="ＭＳ Ｐゴシック"/>
                <a:ea typeface="ＭＳ Ｐゴシック"/>
              </a:rPr>
              <a:t>５％以上</a:t>
            </a:r>
          </a:p>
        </xdr:txBody>
      </xdr:sp>
    </xdr:grpSp>
    <xdr:clientData/>
  </xdr:twoCellAnchor>
  <xdr:twoCellAnchor>
    <xdr:from>
      <xdr:col>7</xdr:col>
      <xdr:colOff>381000</xdr:colOff>
      <xdr:row>0</xdr:row>
      <xdr:rowOff>236220</xdr:rowOff>
    </xdr:from>
    <xdr:to>
      <xdr:col>12</xdr:col>
      <xdr:colOff>511070</xdr:colOff>
      <xdr:row>10</xdr:row>
      <xdr:rowOff>70074</xdr:rowOff>
    </xdr:to>
    <xdr:sp macro="" textlink="">
      <xdr:nvSpPr>
        <xdr:cNvPr id="11" name="テキスト ボックス 10">
          <a:extLst>
            <a:ext uri="{FF2B5EF4-FFF2-40B4-BE49-F238E27FC236}">
              <a16:creationId xmlns:a16="http://schemas.microsoft.com/office/drawing/2014/main" id="{00000000-0008-0000-0700-00000B000000}"/>
            </a:ext>
          </a:extLst>
        </xdr:cNvPr>
        <xdr:cNvSpPr txBox="1"/>
      </xdr:nvSpPr>
      <xdr:spPr>
        <a:xfrm>
          <a:off x="6408420" y="236220"/>
          <a:ext cx="3680990" cy="200555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217169</xdr:colOff>
      <xdr:row>1</xdr:row>
      <xdr:rowOff>1456</xdr:rowOff>
    </xdr:from>
    <xdr:to>
      <xdr:col>19</xdr:col>
      <xdr:colOff>153190</xdr:colOff>
      <xdr:row>7</xdr:row>
      <xdr:rowOff>90392</xdr:rowOff>
    </xdr:to>
    <xdr:sp macro="" textlink="">
      <xdr:nvSpPr>
        <xdr:cNvPr id="2" name="テキスト ボックス 1">
          <a:extLst>
            <a:ext uri="{FF2B5EF4-FFF2-40B4-BE49-F238E27FC236}">
              <a16:creationId xmlns:a16="http://schemas.microsoft.com/office/drawing/2014/main" id="{68338EBE-288D-45B0-B6B7-147E8798D45B}"/>
            </a:ext>
          </a:extLst>
        </xdr:cNvPr>
        <xdr:cNvSpPr txBox="1"/>
      </xdr:nvSpPr>
      <xdr:spPr>
        <a:xfrm>
          <a:off x="7528559" y="172906"/>
          <a:ext cx="4207031" cy="112144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ja-JP" altLang="en-US" sz="14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638175</xdr:colOff>
      <xdr:row>48</xdr:row>
      <xdr:rowOff>0</xdr:rowOff>
    </xdr:from>
    <xdr:ext cx="95250" cy="225425"/>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2962275" y="9593580"/>
          <a:ext cx="95250" cy="2254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48</xdr:row>
      <xdr:rowOff>0</xdr:rowOff>
    </xdr:from>
    <xdr:to>
      <xdr:col>6</xdr:col>
      <xdr:colOff>0</xdr:colOff>
      <xdr:row>48</xdr:row>
      <xdr:rowOff>0</xdr:rowOff>
    </xdr:to>
    <xdr:sp macro="" textlink="">
      <xdr:nvSpPr>
        <xdr:cNvPr id="3" name="Text Box 2">
          <a:extLst>
            <a:ext uri="{FF2B5EF4-FFF2-40B4-BE49-F238E27FC236}">
              <a16:creationId xmlns:a16="http://schemas.microsoft.com/office/drawing/2014/main" id="{00000000-0008-0000-0600-000003000000}"/>
            </a:ext>
          </a:extLst>
        </xdr:cNvPr>
        <xdr:cNvSpPr txBox="1">
          <a:spLocks noChangeArrowheads="1"/>
        </xdr:cNvSpPr>
      </xdr:nvSpPr>
      <xdr:spPr bwMode="auto">
        <a:xfrm>
          <a:off x="350520" y="9593580"/>
          <a:ext cx="4808220"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10</xdr:col>
      <xdr:colOff>28575</xdr:colOff>
      <xdr:row>5</xdr:row>
      <xdr:rowOff>9525</xdr:rowOff>
    </xdr:from>
    <xdr:to>
      <xdr:col>10</xdr:col>
      <xdr:colOff>123825</xdr:colOff>
      <xdr:row>14</xdr:row>
      <xdr:rowOff>0</xdr:rowOff>
    </xdr:to>
    <xdr:sp macro="" textlink="">
      <xdr:nvSpPr>
        <xdr:cNvPr id="4" name="AutoShape 3">
          <a:extLst>
            <a:ext uri="{FF2B5EF4-FFF2-40B4-BE49-F238E27FC236}">
              <a16:creationId xmlns:a16="http://schemas.microsoft.com/office/drawing/2014/main" id="{00000000-0008-0000-0600-000004000000}"/>
            </a:ext>
          </a:extLst>
        </xdr:cNvPr>
        <xdr:cNvSpPr>
          <a:spLocks/>
        </xdr:cNvSpPr>
      </xdr:nvSpPr>
      <xdr:spPr bwMode="auto">
        <a:xfrm>
          <a:off x="8410575" y="1464945"/>
          <a:ext cx="95250" cy="1704975"/>
        </a:xfrm>
        <a:prstGeom prst="rightBrace">
          <a:avLst>
            <a:gd name="adj1" fmla="val 149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438150</xdr:colOff>
      <xdr:row>4</xdr:row>
      <xdr:rowOff>28575</xdr:rowOff>
    </xdr:from>
    <xdr:to>
      <xdr:col>12</xdr:col>
      <xdr:colOff>990600</xdr:colOff>
      <xdr:row>10</xdr:row>
      <xdr:rowOff>9525</xdr:rowOff>
    </xdr:to>
    <xdr:sp macro="" textlink="">
      <xdr:nvSpPr>
        <xdr:cNvPr id="5" name="AutoShape 4">
          <a:extLst>
            <a:ext uri="{FF2B5EF4-FFF2-40B4-BE49-F238E27FC236}">
              <a16:creationId xmlns:a16="http://schemas.microsoft.com/office/drawing/2014/main" id="{00000000-0008-0000-0600-000005000000}"/>
            </a:ext>
          </a:extLst>
        </xdr:cNvPr>
        <xdr:cNvSpPr>
          <a:spLocks noChangeArrowheads="1"/>
        </xdr:cNvSpPr>
      </xdr:nvSpPr>
      <xdr:spPr bwMode="auto">
        <a:xfrm>
          <a:off x="8820150" y="1293495"/>
          <a:ext cx="1703070" cy="1123950"/>
        </a:xfrm>
        <a:prstGeom prst="wedgeRoundRectCallout">
          <a:avLst>
            <a:gd name="adj1" fmla="val -65843"/>
            <a:gd name="adj2" fmla="val 37287"/>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工事請負費と工事事務費の事業費按分は、様式11「事業費目別内訳」と一致させること。</a:t>
          </a:r>
        </a:p>
      </xdr:txBody>
    </xdr:sp>
    <xdr:clientData/>
  </xdr:twoCellAnchor>
  <xdr:oneCellAnchor>
    <xdr:from>
      <xdr:col>4</xdr:col>
      <xdr:colOff>638175</xdr:colOff>
      <xdr:row>48</xdr:row>
      <xdr:rowOff>0</xdr:rowOff>
    </xdr:from>
    <xdr:ext cx="95250" cy="225425"/>
    <xdr:sp macro="" textlink="">
      <xdr:nvSpPr>
        <xdr:cNvPr id="6" name="Text Box 5">
          <a:extLst>
            <a:ext uri="{FF2B5EF4-FFF2-40B4-BE49-F238E27FC236}">
              <a16:creationId xmlns:a16="http://schemas.microsoft.com/office/drawing/2014/main" id="{00000000-0008-0000-0600-000006000000}"/>
            </a:ext>
          </a:extLst>
        </xdr:cNvPr>
        <xdr:cNvSpPr txBox="1">
          <a:spLocks noChangeArrowheads="1"/>
        </xdr:cNvSpPr>
      </xdr:nvSpPr>
      <xdr:spPr bwMode="auto">
        <a:xfrm>
          <a:off x="2962275" y="9593580"/>
          <a:ext cx="95250" cy="2254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48</xdr:row>
      <xdr:rowOff>0</xdr:rowOff>
    </xdr:from>
    <xdr:to>
      <xdr:col>6</xdr:col>
      <xdr:colOff>1019175</xdr:colOff>
      <xdr:row>48</xdr:row>
      <xdr:rowOff>0</xdr:rowOff>
    </xdr:to>
    <xdr:sp macro="" textlink="">
      <xdr:nvSpPr>
        <xdr:cNvPr id="7" name="Text Box 6">
          <a:extLst>
            <a:ext uri="{FF2B5EF4-FFF2-40B4-BE49-F238E27FC236}">
              <a16:creationId xmlns:a16="http://schemas.microsoft.com/office/drawing/2014/main" id="{00000000-0008-0000-0600-000007000000}"/>
            </a:ext>
          </a:extLst>
        </xdr:cNvPr>
        <xdr:cNvSpPr txBox="1">
          <a:spLocks noChangeArrowheads="1"/>
        </xdr:cNvSpPr>
      </xdr:nvSpPr>
      <xdr:spPr bwMode="auto">
        <a:xfrm>
          <a:off x="350520" y="9593580"/>
          <a:ext cx="5827395"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10</xdr:col>
      <xdr:colOff>247650</xdr:colOff>
      <xdr:row>12</xdr:row>
      <xdr:rowOff>38100</xdr:rowOff>
    </xdr:from>
    <xdr:to>
      <xdr:col>15</xdr:col>
      <xdr:colOff>568220</xdr:colOff>
      <xdr:row>22</xdr:row>
      <xdr:rowOff>71979</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10868025" y="2609850"/>
          <a:ext cx="4073420" cy="184362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346710</xdr:colOff>
      <xdr:row>1</xdr:row>
      <xdr:rowOff>40005</xdr:rowOff>
    </xdr:from>
    <xdr:to>
      <xdr:col>13</xdr:col>
      <xdr:colOff>480060</xdr:colOff>
      <xdr:row>5</xdr:row>
      <xdr:rowOff>87630</xdr:rowOff>
    </xdr:to>
    <xdr:sp macro="" textlink="">
      <xdr:nvSpPr>
        <xdr:cNvPr id="6" name="AutoShape 2">
          <a:extLst>
            <a:ext uri="{FF2B5EF4-FFF2-40B4-BE49-F238E27FC236}">
              <a16:creationId xmlns:a16="http://schemas.microsoft.com/office/drawing/2014/main" id="{00000000-0008-0000-0500-000006000000}"/>
            </a:ext>
          </a:extLst>
        </xdr:cNvPr>
        <xdr:cNvSpPr>
          <a:spLocks noChangeArrowheads="1"/>
        </xdr:cNvSpPr>
      </xdr:nvSpPr>
      <xdr:spPr bwMode="auto">
        <a:xfrm>
          <a:off x="8652510" y="283845"/>
          <a:ext cx="3181350" cy="626745"/>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36576" tIns="18288" rIns="0" bIns="18288" anchor="ctr" upright="1"/>
        <a:lstStyle/>
        <a:p>
          <a:pPr algn="l" rtl="0">
            <a:lnSpc>
              <a:spcPts val="1300"/>
            </a:lnSpc>
            <a:defRPr sz="1000"/>
          </a:pPr>
          <a:r>
            <a:rPr lang="ja-JP" altLang="en-US" sz="1100" b="1" i="0" u="none" strike="noStrike" baseline="0">
              <a:solidFill>
                <a:srgbClr val="000000"/>
              </a:solidFill>
              <a:latin typeface="ＭＳ Ｐゴシック"/>
              <a:ea typeface="ＭＳ Ｐゴシック"/>
            </a:rPr>
            <a:t>記載の項目は例示なので、計画内容に応じて</a:t>
          </a:r>
        </a:p>
        <a:p>
          <a:pPr algn="l" rtl="0">
            <a:lnSpc>
              <a:spcPts val="1300"/>
            </a:lnSpc>
            <a:defRPr sz="1000"/>
          </a:pPr>
          <a:r>
            <a:rPr lang="ja-JP" altLang="en-US" sz="1100" b="1" i="0" u="none" strike="noStrike" baseline="0">
              <a:solidFill>
                <a:srgbClr val="000000"/>
              </a:solidFill>
              <a:latin typeface="ＭＳ Ｐゴシック"/>
              <a:ea typeface="ＭＳ Ｐゴシック"/>
            </a:rPr>
            <a:t>想定される支出をもれなく記入すること。</a:t>
          </a:r>
        </a:p>
        <a:p>
          <a:pPr algn="l" rtl="0">
            <a:lnSpc>
              <a:spcPts val="1200"/>
            </a:lnSpc>
            <a:defRPr sz="1000"/>
          </a:pPr>
          <a:r>
            <a:rPr lang="ja-JP" altLang="en-US" sz="1100" b="1" i="0" u="none" strike="noStrike" baseline="0">
              <a:solidFill>
                <a:srgbClr val="000000"/>
              </a:solidFill>
              <a:latin typeface="ＭＳ Ｐゴシック"/>
              <a:ea typeface="ＭＳ Ｐゴシック"/>
            </a:rPr>
            <a:t>必要な項目が網羅されていれば他の様式でも可。創設創設</a:t>
          </a:r>
        </a:p>
      </xdr:txBody>
    </xdr:sp>
    <xdr:clientData/>
  </xdr:twoCellAnchor>
  <xdr:twoCellAnchor>
    <xdr:from>
      <xdr:col>4</xdr:col>
      <xdr:colOff>99061</xdr:colOff>
      <xdr:row>7</xdr:row>
      <xdr:rowOff>30480</xdr:rowOff>
    </xdr:from>
    <xdr:to>
      <xdr:col>5</xdr:col>
      <xdr:colOff>822961</xdr:colOff>
      <xdr:row>9</xdr:row>
      <xdr:rowOff>93980</xdr:rowOff>
    </xdr:to>
    <xdr:sp macro="" textlink="">
      <xdr:nvSpPr>
        <xdr:cNvPr id="7" name="AutoShape 3">
          <a:extLst>
            <a:ext uri="{FF2B5EF4-FFF2-40B4-BE49-F238E27FC236}">
              <a16:creationId xmlns:a16="http://schemas.microsoft.com/office/drawing/2014/main" id="{00000000-0008-0000-0500-000007000000}"/>
            </a:ext>
          </a:extLst>
        </xdr:cNvPr>
        <xdr:cNvSpPr>
          <a:spLocks noChangeArrowheads="1"/>
        </xdr:cNvSpPr>
      </xdr:nvSpPr>
      <xdr:spPr bwMode="auto">
        <a:xfrm>
          <a:off x="4069081" y="1188720"/>
          <a:ext cx="1973580" cy="398780"/>
        </a:xfrm>
        <a:prstGeom prst="wedgeRoundRectCallout">
          <a:avLst>
            <a:gd name="adj1" fmla="val -57870"/>
            <a:gd name="adj2" fmla="val 40945"/>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開設前研修期間中の人件費</a:t>
          </a:r>
        </a:p>
      </xdr:txBody>
    </xdr:sp>
    <xdr:clientData/>
  </xdr:twoCellAnchor>
  <xdr:twoCellAnchor>
    <xdr:from>
      <xdr:col>6</xdr:col>
      <xdr:colOff>171450</xdr:colOff>
      <xdr:row>13</xdr:row>
      <xdr:rowOff>76200</xdr:rowOff>
    </xdr:from>
    <xdr:to>
      <xdr:col>8</xdr:col>
      <xdr:colOff>205740</xdr:colOff>
      <xdr:row>20</xdr:row>
      <xdr:rowOff>15240</xdr:rowOff>
    </xdr:to>
    <xdr:sp macro="" textlink="">
      <xdr:nvSpPr>
        <xdr:cNvPr id="8" name="AutoShape 1">
          <a:extLst>
            <a:ext uri="{FF2B5EF4-FFF2-40B4-BE49-F238E27FC236}">
              <a16:creationId xmlns:a16="http://schemas.microsoft.com/office/drawing/2014/main" id="{00000000-0008-0000-0500-000008000000}"/>
            </a:ext>
          </a:extLst>
        </xdr:cNvPr>
        <xdr:cNvSpPr>
          <a:spLocks noChangeArrowheads="1"/>
        </xdr:cNvSpPr>
      </xdr:nvSpPr>
      <xdr:spPr bwMode="auto">
        <a:xfrm>
          <a:off x="6396990" y="2240280"/>
          <a:ext cx="2114550" cy="1112520"/>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併設事業がある場合は、医療院・通所リハとそれ以外で個々に積算可能なものは個々に積み上げ、不可能なものは面積で按分する。</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29</xdr:col>
      <xdr:colOff>0</xdr:colOff>
      <xdr:row>23</xdr:row>
      <xdr:rowOff>0</xdr:rowOff>
    </xdr:from>
    <xdr:to>
      <xdr:col>29</xdr:col>
      <xdr:colOff>0</xdr:colOff>
      <xdr:row>23</xdr:row>
      <xdr:rowOff>0</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 name="Line 2">
          <a:extLst>
            <a:ext uri="{FF2B5EF4-FFF2-40B4-BE49-F238E27FC236}">
              <a16:creationId xmlns:a16="http://schemas.microsoft.com/office/drawing/2014/main" id="{00000000-0008-0000-0200-00000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 name="Line 3">
          <a:extLst>
            <a:ext uri="{FF2B5EF4-FFF2-40B4-BE49-F238E27FC236}">
              <a16:creationId xmlns:a16="http://schemas.microsoft.com/office/drawing/2014/main" id="{00000000-0008-0000-0200-00000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 name="Line 4">
          <a:extLst>
            <a:ext uri="{FF2B5EF4-FFF2-40B4-BE49-F238E27FC236}">
              <a16:creationId xmlns:a16="http://schemas.microsoft.com/office/drawing/2014/main" id="{00000000-0008-0000-0200-00000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 name="Line 5">
          <a:extLst>
            <a:ext uri="{FF2B5EF4-FFF2-40B4-BE49-F238E27FC236}">
              <a16:creationId xmlns:a16="http://schemas.microsoft.com/office/drawing/2014/main" id="{00000000-0008-0000-0200-00000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 name="Line 6">
          <a:extLst>
            <a:ext uri="{FF2B5EF4-FFF2-40B4-BE49-F238E27FC236}">
              <a16:creationId xmlns:a16="http://schemas.microsoft.com/office/drawing/2014/main" id="{00000000-0008-0000-0200-00000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 name="Line 7">
          <a:extLst>
            <a:ext uri="{FF2B5EF4-FFF2-40B4-BE49-F238E27FC236}">
              <a16:creationId xmlns:a16="http://schemas.microsoft.com/office/drawing/2014/main" id="{00000000-0008-0000-0200-00000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 name="Line 8">
          <a:extLst>
            <a:ext uri="{FF2B5EF4-FFF2-40B4-BE49-F238E27FC236}">
              <a16:creationId xmlns:a16="http://schemas.microsoft.com/office/drawing/2014/main" id="{00000000-0008-0000-0200-00000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 name="Line 9">
          <a:extLst>
            <a:ext uri="{FF2B5EF4-FFF2-40B4-BE49-F238E27FC236}">
              <a16:creationId xmlns:a16="http://schemas.microsoft.com/office/drawing/2014/main" id="{00000000-0008-0000-0200-00000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 name="Line 10">
          <a:extLst>
            <a:ext uri="{FF2B5EF4-FFF2-40B4-BE49-F238E27FC236}">
              <a16:creationId xmlns:a16="http://schemas.microsoft.com/office/drawing/2014/main" id="{00000000-0008-0000-0200-00000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5" name="Line 24">
          <a:extLst>
            <a:ext uri="{FF2B5EF4-FFF2-40B4-BE49-F238E27FC236}">
              <a16:creationId xmlns:a16="http://schemas.microsoft.com/office/drawing/2014/main" id="{00000000-0008-0000-0200-00001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6" name="Line 25">
          <a:extLst>
            <a:ext uri="{FF2B5EF4-FFF2-40B4-BE49-F238E27FC236}">
              <a16:creationId xmlns:a16="http://schemas.microsoft.com/office/drawing/2014/main" id="{00000000-0008-0000-0200-00001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7" name="Line 26">
          <a:extLst>
            <a:ext uri="{FF2B5EF4-FFF2-40B4-BE49-F238E27FC236}">
              <a16:creationId xmlns:a16="http://schemas.microsoft.com/office/drawing/2014/main" id="{00000000-0008-0000-0200-00001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8" name="Line 27">
          <a:extLst>
            <a:ext uri="{FF2B5EF4-FFF2-40B4-BE49-F238E27FC236}">
              <a16:creationId xmlns:a16="http://schemas.microsoft.com/office/drawing/2014/main" id="{00000000-0008-0000-0200-00001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9" name="Line 28">
          <a:extLst>
            <a:ext uri="{FF2B5EF4-FFF2-40B4-BE49-F238E27FC236}">
              <a16:creationId xmlns:a16="http://schemas.microsoft.com/office/drawing/2014/main" id="{00000000-0008-0000-0200-00001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0" name="Line 29">
          <a:extLst>
            <a:ext uri="{FF2B5EF4-FFF2-40B4-BE49-F238E27FC236}">
              <a16:creationId xmlns:a16="http://schemas.microsoft.com/office/drawing/2014/main" id="{00000000-0008-0000-0200-00001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1" name="Line 30">
          <a:extLst>
            <a:ext uri="{FF2B5EF4-FFF2-40B4-BE49-F238E27FC236}">
              <a16:creationId xmlns:a16="http://schemas.microsoft.com/office/drawing/2014/main" id="{00000000-0008-0000-0200-00001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2" name="Line 31">
          <a:extLst>
            <a:ext uri="{FF2B5EF4-FFF2-40B4-BE49-F238E27FC236}">
              <a16:creationId xmlns:a16="http://schemas.microsoft.com/office/drawing/2014/main" id="{00000000-0008-0000-0200-00002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3" name="Line 32">
          <a:extLst>
            <a:ext uri="{FF2B5EF4-FFF2-40B4-BE49-F238E27FC236}">
              <a16:creationId xmlns:a16="http://schemas.microsoft.com/office/drawing/2014/main" id="{00000000-0008-0000-0200-00002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4" name="Line 33">
          <a:extLst>
            <a:ext uri="{FF2B5EF4-FFF2-40B4-BE49-F238E27FC236}">
              <a16:creationId xmlns:a16="http://schemas.microsoft.com/office/drawing/2014/main" id="{00000000-0008-0000-0200-00002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5" name="Line 34">
          <a:extLst>
            <a:ext uri="{FF2B5EF4-FFF2-40B4-BE49-F238E27FC236}">
              <a16:creationId xmlns:a16="http://schemas.microsoft.com/office/drawing/2014/main" id="{00000000-0008-0000-0200-00002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6" name="Line 35">
          <a:extLst>
            <a:ext uri="{FF2B5EF4-FFF2-40B4-BE49-F238E27FC236}">
              <a16:creationId xmlns:a16="http://schemas.microsoft.com/office/drawing/2014/main" id="{00000000-0008-0000-0200-00002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7" name="Line 36">
          <a:extLst>
            <a:ext uri="{FF2B5EF4-FFF2-40B4-BE49-F238E27FC236}">
              <a16:creationId xmlns:a16="http://schemas.microsoft.com/office/drawing/2014/main" id="{00000000-0008-0000-0200-00002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8" name="Line 37">
          <a:extLst>
            <a:ext uri="{FF2B5EF4-FFF2-40B4-BE49-F238E27FC236}">
              <a16:creationId xmlns:a16="http://schemas.microsoft.com/office/drawing/2014/main" id="{00000000-0008-0000-0200-00002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9" name="Line 38">
          <a:extLst>
            <a:ext uri="{FF2B5EF4-FFF2-40B4-BE49-F238E27FC236}">
              <a16:creationId xmlns:a16="http://schemas.microsoft.com/office/drawing/2014/main" id="{00000000-0008-0000-0200-00002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0" name="Line 39">
          <a:extLst>
            <a:ext uri="{FF2B5EF4-FFF2-40B4-BE49-F238E27FC236}">
              <a16:creationId xmlns:a16="http://schemas.microsoft.com/office/drawing/2014/main" id="{00000000-0008-0000-0200-00002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1" name="Line 40">
          <a:extLst>
            <a:ext uri="{FF2B5EF4-FFF2-40B4-BE49-F238E27FC236}">
              <a16:creationId xmlns:a16="http://schemas.microsoft.com/office/drawing/2014/main" id="{00000000-0008-0000-0200-00002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2" name="Line 41">
          <a:extLst>
            <a:ext uri="{FF2B5EF4-FFF2-40B4-BE49-F238E27FC236}">
              <a16:creationId xmlns:a16="http://schemas.microsoft.com/office/drawing/2014/main" id="{00000000-0008-0000-0200-00002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3" name="Line 42">
          <a:extLst>
            <a:ext uri="{FF2B5EF4-FFF2-40B4-BE49-F238E27FC236}">
              <a16:creationId xmlns:a16="http://schemas.microsoft.com/office/drawing/2014/main" id="{00000000-0008-0000-0200-00002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4" name="Line 43">
          <a:extLst>
            <a:ext uri="{FF2B5EF4-FFF2-40B4-BE49-F238E27FC236}">
              <a16:creationId xmlns:a16="http://schemas.microsoft.com/office/drawing/2014/main" id="{00000000-0008-0000-0200-00002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5" name="Line 44">
          <a:extLst>
            <a:ext uri="{FF2B5EF4-FFF2-40B4-BE49-F238E27FC236}">
              <a16:creationId xmlns:a16="http://schemas.microsoft.com/office/drawing/2014/main" id="{00000000-0008-0000-0200-00002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6" name="Line 45">
          <a:extLst>
            <a:ext uri="{FF2B5EF4-FFF2-40B4-BE49-F238E27FC236}">
              <a16:creationId xmlns:a16="http://schemas.microsoft.com/office/drawing/2014/main" id="{00000000-0008-0000-0200-00002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7" name="Line 46">
          <a:extLst>
            <a:ext uri="{FF2B5EF4-FFF2-40B4-BE49-F238E27FC236}">
              <a16:creationId xmlns:a16="http://schemas.microsoft.com/office/drawing/2014/main" id="{00000000-0008-0000-0200-00002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8" name="Line 47">
          <a:extLst>
            <a:ext uri="{FF2B5EF4-FFF2-40B4-BE49-F238E27FC236}">
              <a16:creationId xmlns:a16="http://schemas.microsoft.com/office/drawing/2014/main" id="{00000000-0008-0000-0200-00003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9" name="Line 48">
          <a:extLst>
            <a:ext uri="{FF2B5EF4-FFF2-40B4-BE49-F238E27FC236}">
              <a16:creationId xmlns:a16="http://schemas.microsoft.com/office/drawing/2014/main" id="{00000000-0008-0000-0200-00003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0" name="Line 49">
          <a:extLst>
            <a:ext uri="{FF2B5EF4-FFF2-40B4-BE49-F238E27FC236}">
              <a16:creationId xmlns:a16="http://schemas.microsoft.com/office/drawing/2014/main" id="{00000000-0008-0000-0200-00003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1" name="Line 50">
          <a:extLst>
            <a:ext uri="{FF2B5EF4-FFF2-40B4-BE49-F238E27FC236}">
              <a16:creationId xmlns:a16="http://schemas.microsoft.com/office/drawing/2014/main" id="{00000000-0008-0000-0200-00003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2" name="Line 51">
          <a:extLst>
            <a:ext uri="{FF2B5EF4-FFF2-40B4-BE49-F238E27FC236}">
              <a16:creationId xmlns:a16="http://schemas.microsoft.com/office/drawing/2014/main" id="{00000000-0008-0000-0200-00003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3" name="Line 52">
          <a:extLst>
            <a:ext uri="{FF2B5EF4-FFF2-40B4-BE49-F238E27FC236}">
              <a16:creationId xmlns:a16="http://schemas.microsoft.com/office/drawing/2014/main" id="{00000000-0008-0000-0200-00003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4" name="Line 53">
          <a:extLst>
            <a:ext uri="{FF2B5EF4-FFF2-40B4-BE49-F238E27FC236}">
              <a16:creationId xmlns:a16="http://schemas.microsoft.com/office/drawing/2014/main" id="{00000000-0008-0000-0200-00003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5" name="Line 54">
          <a:extLst>
            <a:ext uri="{FF2B5EF4-FFF2-40B4-BE49-F238E27FC236}">
              <a16:creationId xmlns:a16="http://schemas.microsoft.com/office/drawing/2014/main" id="{00000000-0008-0000-0200-00003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6" name="Line 55">
          <a:extLst>
            <a:ext uri="{FF2B5EF4-FFF2-40B4-BE49-F238E27FC236}">
              <a16:creationId xmlns:a16="http://schemas.microsoft.com/office/drawing/2014/main" id="{00000000-0008-0000-0200-00003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7" name="Line 56">
          <a:extLst>
            <a:ext uri="{FF2B5EF4-FFF2-40B4-BE49-F238E27FC236}">
              <a16:creationId xmlns:a16="http://schemas.microsoft.com/office/drawing/2014/main" id="{00000000-0008-0000-0200-00003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8" name="Line 57">
          <a:extLst>
            <a:ext uri="{FF2B5EF4-FFF2-40B4-BE49-F238E27FC236}">
              <a16:creationId xmlns:a16="http://schemas.microsoft.com/office/drawing/2014/main" id="{00000000-0008-0000-0200-00003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9" name="Line 58">
          <a:extLst>
            <a:ext uri="{FF2B5EF4-FFF2-40B4-BE49-F238E27FC236}">
              <a16:creationId xmlns:a16="http://schemas.microsoft.com/office/drawing/2014/main" id="{00000000-0008-0000-0200-00003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0" name="Line 59">
          <a:extLst>
            <a:ext uri="{FF2B5EF4-FFF2-40B4-BE49-F238E27FC236}">
              <a16:creationId xmlns:a16="http://schemas.microsoft.com/office/drawing/2014/main" id="{00000000-0008-0000-0200-00003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1" name="Line 60">
          <a:extLst>
            <a:ext uri="{FF2B5EF4-FFF2-40B4-BE49-F238E27FC236}">
              <a16:creationId xmlns:a16="http://schemas.microsoft.com/office/drawing/2014/main" id="{00000000-0008-0000-0200-00003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2" name="Line 61">
          <a:extLst>
            <a:ext uri="{FF2B5EF4-FFF2-40B4-BE49-F238E27FC236}">
              <a16:creationId xmlns:a16="http://schemas.microsoft.com/office/drawing/2014/main" id="{00000000-0008-0000-0200-00003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3" name="Line 62">
          <a:extLst>
            <a:ext uri="{FF2B5EF4-FFF2-40B4-BE49-F238E27FC236}">
              <a16:creationId xmlns:a16="http://schemas.microsoft.com/office/drawing/2014/main" id="{00000000-0008-0000-0200-00003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4" name="Line 63">
          <a:extLst>
            <a:ext uri="{FF2B5EF4-FFF2-40B4-BE49-F238E27FC236}">
              <a16:creationId xmlns:a16="http://schemas.microsoft.com/office/drawing/2014/main" id="{00000000-0008-0000-0200-00004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5" name="Line 64">
          <a:extLst>
            <a:ext uri="{FF2B5EF4-FFF2-40B4-BE49-F238E27FC236}">
              <a16:creationId xmlns:a16="http://schemas.microsoft.com/office/drawing/2014/main" id="{00000000-0008-0000-0200-00004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6" name="Line 65">
          <a:extLst>
            <a:ext uri="{FF2B5EF4-FFF2-40B4-BE49-F238E27FC236}">
              <a16:creationId xmlns:a16="http://schemas.microsoft.com/office/drawing/2014/main" id="{00000000-0008-0000-0200-00004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7" name="Line 66">
          <a:extLst>
            <a:ext uri="{FF2B5EF4-FFF2-40B4-BE49-F238E27FC236}">
              <a16:creationId xmlns:a16="http://schemas.microsoft.com/office/drawing/2014/main" id="{00000000-0008-0000-0200-00004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8" name="Line 67">
          <a:extLst>
            <a:ext uri="{FF2B5EF4-FFF2-40B4-BE49-F238E27FC236}">
              <a16:creationId xmlns:a16="http://schemas.microsoft.com/office/drawing/2014/main" id="{00000000-0008-0000-0200-00004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9" name="Line 68">
          <a:extLst>
            <a:ext uri="{FF2B5EF4-FFF2-40B4-BE49-F238E27FC236}">
              <a16:creationId xmlns:a16="http://schemas.microsoft.com/office/drawing/2014/main" id="{00000000-0008-0000-0200-00004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0" name="Line 69">
          <a:extLst>
            <a:ext uri="{FF2B5EF4-FFF2-40B4-BE49-F238E27FC236}">
              <a16:creationId xmlns:a16="http://schemas.microsoft.com/office/drawing/2014/main" id="{00000000-0008-0000-0200-00004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1" name="Line 70">
          <a:extLst>
            <a:ext uri="{FF2B5EF4-FFF2-40B4-BE49-F238E27FC236}">
              <a16:creationId xmlns:a16="http://schemas.microsoft.com/office/drawing/2014/main" id="{00000000-0008-0000-0200-00004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2" name="Line 71">
          <a:extLst>
            <a:ext uri="{FF2B5EF4-FFF2-40B4-BE49-F238E27FC236}">
              <a16:creationId xmlns:a16="http://schemas.microsoft.com/office/drawing/2014/main" id="{00000000-0008-0000-0200-00004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3" name="Line 72">
          <a:extLst>
            <a:ext uri="{FF2B5EF4-FFF2-40B4-BE49-F238E27FC236}">
              <a16:creationId xmlns:a16="http://schemas.microsoft.com/office/drawing/2014/main" id="{00000000-0008-0000-0200-00004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4" name="Line 73">
          <a:extLst>
            <a:ext uri="{FF2B5EF4-FFF2-40B4-BE49-F238E27FC236}">
              <a16:creationId xmlns:a16="http://schemas.microsoft.com/office/drawing/2014/main" id="{00000000-0008-0000-0200-00004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5" name="Line 74">
          <a:extLst>
            <a:ext uri="{FF2B5EF4-FFF2-40B4-BE49-F238E27FC236}">
              <a16:creationId xmlns:a16="http://schemas.microsoft.com/office/drawing/2014/main" id="{00000000-0008-0000-0200-00004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6" name="Line 75">
          <a:extLst>
            <a:ext uri="{FF2B5EF4-FFF2-40B4-BE49-F238E27FC236}">
              <a16:creationId xmlns:a16="http://schemas.microsoft.com/office/drawing/2014/main" id="{00000000-0008-0000-0200-00004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7" name="Line 76">
          <a:extLst>
            <a:ext uri="{FF2B5EF4-FFF2-40B4-BE49-F238E27FC236}">
              <a16:creationId xmlns:a16="http://schemas.microsoft.com/office/drawing/2014/main" id="{00000000-0008-0000-0200-00004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8" name="Line 77">
          <a:extLst>
            <a:ext uri="{FF2B5EF4-FFF2-40B4-BE49-F238E27FC236}">
              <a16:creationId xmlns:a16="http://schemas.microsoft.com/office/drawing/2014/main" id="{00000000-0008-0000-0200-00004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9" name="Line 78">
          <a:extLst>
            <a:ext uri="{FF2B5EF4-FFF2-40B4-BE49-F238E27FC236}">
              <a16:creationId xmlns:a16="http://schemas.microsoft.com/office/drawing/2014/main" id="{00000000-0008-0000-0200-00004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0" name="Line 79">
          <a:extLst>
            <a:ext uri="{FF2B5EF4-FFF2-40B4-BE49-F238E27FC236}">
              <a16:creationId xmlns:a16="http://schemas.microsoft.com/office/drawing/2014/main" id="{00000000-0008-0000-0200-00005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1" name="Line 80">
          <a:extLst>
            <a:ext uri="{FF2B5EF4-FFF2-40B4-BE49-F238E27FC236}">
              <a16:creationId xmlns:a16="http://schemas.microsoft.com/office/drawing/2014/main" id="{00000000-0008-0000-0200-00005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2" name="Line 81">
          <a:extLst>
            <a:ext uri="{FF2B5EF4-FFF2-40B4-BE49-F238E27FC236}">
              <a16:creationId xmlns:a16="http://schemas.microsoft.com/office/drawing/2014/main" id="{00000000-0008-0000-0200-00005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3" name="Line 82">
          <a:extLst>
            <a:ext uri="{FF2B5EF4-FFF2-40B4-BE49-F238E27FC236}">
              <a16:creationId xmlns:a16="http://schemas.microsoft.com/office/drawing/2014/main" id="{00000000-0008-0000-0200-00005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4" name="Line 83">
          <a:extLst>
            <a:ext uri="{FF2B5EF4-FFF2-40B4-BE49-F238E27FC236}">
              <a16:creationId xmlns:a16="http://schemas.microsoft.com/office/drawing/2014/main" id="{00000000-0008-0000-0200-00005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5" name="Line 84">
          <a:extLst>
            <a:ext uri="{FF2B5EF4-FFF2-40B4-BE49-F238E27FC236}">
              <a16:creationId xmlns:a16="http://schemas.microsoft.com/office/drawing/2014/main" id="{00000000-0008-0000-0200-00005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6" name="Line 85">
          <a:extLst>
            <a:ext uri="{FF2B5EF4-FFF2-40B4-BE49-F238E27FC236}">
              <a16:creationId xmlns:a16="http://schemas.microsoft.com/office/drawing/2014/main" id="{00000000-0008-0000-0200-00005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7" name="Line 86">
          <a:extLst>
            <a:ext uri="{FF2B5EF4-FFF2-40B4-BE49-F238E27FC236}">
              <a16:creationId xmlns:a16="http://schemas.microsoft.com/office/drawing/2014/main" id="{00000000-0008-0000-0200-00005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8" name="Line 87">
          <a:extLst>
            <a:ext uri="{FF2B5EF4-FFF2-40B4-BE49-F238E27FC236}">
              <a16:creationId xmlns:a16="http://schemas.microsoft.com/office/drawing/2014/main" id="{00000000-0008-0000-0200-00005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9" name="Line 88">
          <a:extLst>
            <a:ext uri="{FF2B5EF4-FFF2-40B4-BE49-F238E27FC236}">
              <a16:creationId xmlns:a16="http://schemas.microsoft.com/office/drawing/2014/main" id="{00000000-0008-0000-0200-00005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0" name="Line 89">
          <a:extLst>
            <a:ext uri="{FF2B5EF4-FFF2-40B4-BE49-F238E27FC236}">
              <a16:creationId xmlns:a16="http://schemas.microsoft.com/office/drawing/2014/main" id="{00000000-0008-0000-0200-00005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1" name="Line 90">
          <a:extLst>
            <a:ext uri="{FF2B5EF4-FFF2-40B4-BE49-F238E27FC236}">
              <a16:creationId xmlns:a16="http://schemas.microsoft.com/office/drawing/2014/main" id="{00000000-0008-0000-0200-00005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2" name="Line 91">
          <a:extLst>
            <a:ext uri="{FF2B5EF4-FFF2-40B4-BE49-F238E27FC236}">
              <a16:creationId xmlns:a16="http://schemas.microsoft.com/office/drawing/2014/main" id="{00000000-0008-0000-0200-00005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3" name="Line 92">
          <a:extLst>
            <a:ext uri="{FF2B5EF4-FFF2-40B4-BE49-F238E27FC236}">
              <a16:creationId xmlns:a16="http://schemas.microsoft.com/office/drawing/2014/main" id="{00000000-0008-0000-0200-00005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4" name="Line 93">
          <a:extLst>
            <a:ext uri="{FF2B5EF4-FFF2-40B4-BE49-F238E27FC236}">
              <a16:creationId xmlns:a16="http://schemas.microsoft.com/office/drawing/2014/main" id="{00000000-0008-0000-0200-00005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5" name="Line 94">
          <a:extLst>
            <a:ext uri="{FF2B5EF4-FFF2-40B4-BE49-F238E27FC236}">
              <a16:creationId xmlns:a16="http://schemas.microsoft.com/office/drawing/2014/main" id="{00000000-0008-0000-0200-00005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6" name="Line 95">
          <a:extLst>
            <a:ext uri="{FF2B5EF4-FFF2-40B4-BE49-F238E27FC236}">
              <a16:creationId xmlns:a16="http://schemas.microsoft.com/office/drawing/2014/main" id="{00000000-0008-0000-0200-00006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7" name="Line 96">
          <a:extLst>
            <a:ext uri="{FF2B5EF4-FFF2-40B4-BE49-F238E27FC236}">
              <a16:creationId xmlns:a16="http://schemas.microsoft.com/office/drawing/2014/main" id="{00000000-0008-0000-0200-00006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8" name="Line 97">
          <a:extLst>
            <a:ext uri="{FF2B5EF4-FFF2-40B4-BE49-F238E27FC236}">
              <a16:creationId xmlns:a16="http://schemas.microsoft.com/office/drawing/2014/main" id="{00000000-0008-0000-0200-00006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9" name="Line 98">
          <a:extLst>
            <a:ext uri="{FF2B5EF4-FFF2-40B4-BE49-F238E27FC236}">
              <a16:creationId xmlns:a16="http://schemas.microsoft.com/office/drawing/2014/main" id="{00000000-0008-0000-0200-00006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0" name="Line 99">
          <a:extLst>
            <a:ext uri="{FF2B5EF4-FFF2-40B4-BE49-F238E27FC236}">
              <a16:creationId xmlns:a16="http://schemas.microsoft.com/office/drawing/2014/main" id="{00000000-0008-0000-0200-00006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1" name="Line 100">
          <a:extLst>
            <a:ext uri="{FF2B5EF4-FFF2-40B4-BE49-F238E27FC236}">
              <a16:creationId xmlns:a16="http://schemas.microsoft.com/office/drawing/2014/main" id="{00000000-0008-0000-0200-00006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2" name="Line 101">
          <a:extLst>
            <a:ext uri="{FF2B5EF4-FFF2-40B4-BE49-F238E27FC236}">
              <a16:creationId xmlns:a16="http://schemas.microsoft.com/office/drawing/2014/main" id="{00000000-0008-0000-0200-00006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3" name="Line 102">
          <a:extLst>
            <a:ext uri="{FF2B5EF4-FFF2-40B4-BE49-F238E27FC236}">
              <a16:creationId xmlns:a16="http://schemas.microsoft.com/office/drawing/2014/main" id="{00000000-0008-0000-0200-00006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4" name="Line 103">
          <a:extLst>
            <a:ext uri="{FF2B5EF4-FFF2-40B4-BE49-F238E27FC236}">
              <a16:creationId xmlns:a16="http://schemas.microsoft.com/office/drawing/2014/main" id="{00000000-0008-0000-0200-00006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5" name="Line 104">
          <a:extLst>
            <a:ext uri="{FF2B5EF4-FFF2-40B4-BE49-F238E27FC236}">
              <a16:creationId xmlns:a16="http://schemas.microsoft.com/office/drawing/2014/main" id="{00000000-0008-0000-0200-00006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6" name="Line 105">
          <a:extLst>
            <a:ext uri="{FF2B5EF4-FFF2-40B4-BE49-F238E27FC236}">
              <a16:creationId xmlns:a16="http://schemas.microsoft.com/office/drawing/2014/main" id="{00000000-0008-0000-0200-00006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7" name="Line 106">
          <a:extLst>
            <a:ext uri="{FF2B5EF4-FFF2-40B4-BE49-F238E27FC236}">
              <a16:creationId xmlns:a16="http://schemas.microsoft.com/office/drawing/2014/main" id="{00000000-0008-0000-0200-00006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8" name="Line 107">
          <a:extLst>
            <a:ext uri="{FF2B5EF4-FFF2-40B4-BE49-F238E27FC236}">
              <a16:creationId xmlns:a16="http://schemas.microsoft.com/office/drawing/2014/main" id="{00000000-0008-0000-0200-00006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9" name="Line 108">
          <a:extLst>
            <a:ext uri="{FF2B5EF4-FFF2-40B4-BE49-F238E27FC236}">
              <a16:creationId xmlns:a16="http://schemas.microsoft.com/office/drawing/2014/main" id="{00000000-0008-0000-0200-00006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0" name="Oval 109">
          <a:extLst>
            <a:ext uri="{FF2B5EF4-FFF2-40B4-BE49-F238E27FC236}">
              <a16:creationId xmlns:a16="http://schemas.microsoft.com/office/drawing/2014/main" id="{00000000-0008-0000-0200-00006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1" name="Oval 110">
          <a:extLst>
            <a:ext uri="{FF2B5EF4-FFF2-40B4-BE49-F238E27FC236}">
              <a16:creationId xmlns:a16="http://schemas.microsoft.com/office/drawing/2014/main" id="{00000000-0008-0000-0200-00006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2" name="Oval 111">
          <a:extLst>
            <a:ext uri="{FF2B5EF4-FFF2-40B4-BE49-F238E27FC236}">
              <a16:creationId xmlns:a16="http://schemas.microsoft.com/office/drawing/2014/main" id="{00000000-0008-0000-0200-000070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3" name="Oval 112">
          <a:extLst>
            <a:ext uri="{FF2B5EF4-FFF2-40B4-BE49-F238E27FC236}">
              <a16:creationId xmlns:a16="http://schemas.microsoft.com/office/drawing/2014/main" id="{00000000-0008-0000-0200-000071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4" name="Oval 113">
          <a:extLst>
            <a:ext uri="{FF2B5EF4-FFF2-40B4-BE49-F238E27FC236}">
              <a16:creationId xmlns:a16="http://schemas.microsoft.com/office/drawing/2014/main" id="{00000000-0008-0000-0200-000072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5" name="Oval 114">
          <a:extLst>
            <a:ext uri="{FF2B5EF4-FFF2-40B4-BE49-F238E27FC236}">
              <a16:creationId xmlns:a16="http://schemas.microsoft.com/office/drawing/2014/main" id="{00000000-0008-0000-0200-000073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6" name="Oval 115">
          <a:extLst>
            <a:ext uri="{FF2B5EF4-FFF2-40B4-BE49-F238E27FC236}">
              <a16:creationId xmlns:a16="http://schemas.microsoft.com/office/drawing/2014/main" id="{00000000-0008-0000-0200-000074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7" name="Oval 116">
          <a:extLst>
            <a:ext uri="{FF2B5EF4-FFF2-40B4-BE49-F238E27FC236}">
              <a16:creationId xmlns:a16="http://schemas.microsoft.com/office/drawing/2014/main" id="{00000000-0008-0000-0200-000075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8" name="Oval 117">
          <a:extLst>
            <a:ext uri="{FF2B5EF4-FFF2-40B4-BE49-F238E27FC236}">
              <a16:creationId xmlns:a16="http://schemas.microsoft.com/office/drawing/2014/main" id="{00000000-0008-0000-0200-000076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9" name="Oval 118">
          <a:extLst>
            <a:ext uri="{FF2B5EF4-FFF2-40B4-BE49-F238E27FC236}">
              <a16:creationId xmlns:a16="http://schemas.microsoft.com/office/drawing/2014/main" id="{00000000-0008-0000-0200-000077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0" name="Oval 119">
          <a:extLst>
            <a:ext uri="{FF2B5EF4-FFF2-40B4-BE49-F238E27FC236}">
              <a16:creationId xmlns:a16="http://schemas.microsoft.com/office/drawing/2014/main" id="{00000000-0008-0000-0200-000078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1" name="Oval 120">
          <a:extLst>
            <a:ext uri="{FF2B5EF4-FFF2-40B4-BE49-F238E27FC236}">
              <a16:creationId xmlns:a16="http://schemas.microsoft.com/office/drawing/2014/main" id="{00000000-0008-0000-0200-000079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2" name="Oval 121">
          <a:extLst>
            <a:ext uri="{FF2B5EF4-FFF2-40B4-BE49-F238E27FC236}">
              <a16:creationId xmlns:a16="http://schemas.microsoft.com/office/drawing/2014/main" id="{00000000-0008-0000-0200-00007A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3" name="Oval 122">
          <a:extLst>
            <a:ext uri="{FF2B5EF4-FFF2-40B4-BE49-F238E27FC236}">
              <a16:creationId xmlns:a16="http://schemas.microsoft.com/office/drawing/2014/main" id="{00000000-0008-0000-0200-00007B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4" name="Oval 123">
          <a:extLst>
            <a:ext uri="{FF2B5EF4-FFF2-40B4-BE49-F238E27FC236}">
              <a16:creationId xmlns:a16="http://schemas.microsoft.com/office/drawing/2014/main" id="{00000000-0008-0000-0200-00007C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5" name="Oval 124">
          <a:extLst>
            <a:ext uri="{FF2B5EF4-FFF2-40B4-BE49-F238E27FC236}">
              <a16:creationId xmlns:a16="http://schemas.microsoft.com/office/drawing/2014/main" id="{00000000-0008-0000-0200-00007D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6" name="Oval 125">
          <a:extLst>
            <a:ext uri="{FF2B5EF4-FFF2-40B4-BE49-F238E27FC236}">
              <a16:creationId xmlns:a16="http://schemas.microsoft.com/office/drawing/2014/main" id="{00000000-0008-0000-0200-00007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7" name="Oval 126">
          <a:extLst>
            <a:ext uri="{FF2B5EF4-FFF2-40B4-BE49-F238E27FC236}">
              <a16:creationId xmlns:a16="http://schemas.microsoft.com/office/drawing/2014/main" id="{00000000-0008-0000-0200-00007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8" name="Line 127">
          <a:extLst>
            <a:ext uri="{FF2B5EF4-FFF2-40B4-BE49-F238E27FC236}">
              <a16:creationId xmlns:a16="http://schemas.microsoft.com/office/drawing/2014/main" id="{00000000-0008-0000-0200-00008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9" name="Line 128">
          <a:extLst>
            <a:ext uri="{FF2B5EF4-FFF2-40B4-BE49-F238E27FC236}">
              <a16:creationId xmlns:a16="http://schemas.microsoft.com/office/drawing/2014/main" id="{00000000-0008-0000-0200-00008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0" name="Line 129">
          <a:extLst>
            <a:ext uri="{FF2B5EF4-FFF2-40B4-BE49-F238E27FC236}">
              <a16:creationId xmlns:a16="http://schemas.microsoft.com/office/drawing/2014/main" id="{00000000-0008-0000-0200-00008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1" name="Line 130">
          <a:extLst>
            <a:ext uri="{FF2B5EF4-FFF2-40B4-BE49-F238E27FC236}">
              <a16:creationId xmlns:a16="http://schemas.microsoft.com/office/drawing/2014/main" id="{00000000-0008-0000-0200-00008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2" name="Line 131">
          <a:extLst>
            <a:ext uri="{FF2B5EF4-FFF2-40B4-BE49-F238E27FC236}">
              <a16:creationId xmlns:a16="http://schemas.microsoft.com/office/drawing/2014/main" id="{00000000-0008-0000-0200-00008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3" name="Line 132">
          <a:extLst>
            <a:ext uri="{FF2B5EF4-FFF2-40B4-BE49-F238E27FC236}">
              <a16:creationId xmlns:a16="http://schemas.microsoft.com/office/drawing/2014/main" id="{00000000-0008-0000-0200-00008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4" name="Line 133">
          <a:extLst>
            <a:ext uri="{FF2B5EF4-FFF2-40B4-BE49-F238E27FC236}">
              <a16:creationId xmlns:a16="http://schemas.microsoft.com/office/drawing/2014/main" id="{00000000-0008-0000-0200-00008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5" name="Line 134">
          <a:extLst>
            <a:ext uri="{FF2B5EF4-FFF2-40B4-BE49-F238E27FC236}">
              <a16:creationId xmlns:a16="http://schemas.microsoft.com/office/drawing/2014/main" id="{00000000-0008-0000-0200-00008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6" name="Line 135">
          <a:extLst>
            <a:ext uri="{FF2B5EF4-FFF2-40B4-BE49-F238E27FC236}">
              <a16:creationId xmlns:a16="http://schemas.microsoft.com/office/drawing/2014/main" id="{00000000-0008-0000-0200-00008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7" name="Line 136">
          <a:extLst>
            <a:ext uri="{FF2B5EF4-FFF2-40B4-BE49-F238E27FC236}">
              <a16:creationId xmlns:a16="http://schemas.microsoft.com/office/drawing/2014/main" id="{00000000-0008-0000-0200-00008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8" name="Line 137">
          <a:extLst>
            <a:ext uri="{FF2B5EF4-FFF2-40B4-BE49-F238E27FC236}">
              <a16:creationId xmlns:a16="http://schemas.microsoft.com/office/drawing/2014/main" id="{00000000-0008-0000-0200-00008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9" name="Line 138">
          <a:extLst>
            <a:ext uri="{FF2B5EF4-FFF2-40B4-BE49-F238E27FC236}">
              <a16:creationId xmlns:a16="http://schemas.microsoft.com/office/drawing/2014/main" id="{00000000-0008-0000-0200-00008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0" name="Line 139">
          <a:extLst>
            <a:ext uri="{FF2B5EF4-FFF2-40B4-BE49-F238E27FC236}">
              <a16:creationId xmlns:a16="http://schemas.microsoft.com/office/drawing/2014/main" id="{00000000-0008-0000-0200-00008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1" name="Line 140">
          <a:extLst>
            <a:ext uri="{FF2B5EF4-FFF2-40B4-BE49-F238E27FC236}">
              <a16:creationId xmlns:a16="http://schemas.microsoft.com/office/drawing/2014/main" id="{00000000-0008-0000-0200-00008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2" name="Line 141">
          <a:extLst>
            <a:ext uri="{FF2B5EF4-FFF2-40B4-BE49-F238E27FC236}">
              <a16:creationId xmlns:a16="http://schemas.microsoft.com/office/drawing/2014/main" id="{00000000-0008-0000-0200-00008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3" name="Line 142">
          <a:extLst>
            <a:ext uri="{FF2B5EF4-FFF2-40B4-BE49-F238E27FC236}">
              <a16:creationId xmlns:a16="http://schemas.microsoft.com/office/drawing/2014/main" id="{00000000-0008-0000-0200-00008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4" name="Line 143">
          <a:extLst>
            <a:ext uri="{FF2B5EF4-FFF2-40B4-BE49-F238E27FC236}">
              <a16:creationId xmlns:a16="http://schemas.microsoft.com/office/drawing/2014/main" id="{00000000-0008-0000-0200-00009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5" name="Line 144">
          <a:extLst>
            <a:ext uri="{FF2B5EF4-FFF2-40B4-BE49-F238E27FC236}">
              <a16:creationId xmlns:a16="http://schemas.microsoft.com/office/drawing/2014/main" id="{00000000-0008-0000-0200-00009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6" name="Line 145">
          <a:extLst>
            <a:ext uri="{FF2B5EF4-FFF2-40B4-BE49-F238E27FC236}">
              <a16:creationId xmlns:a16="http://schemas.microsoft.com/office/drawing/2014/main" id="{00000000-0008-0000-0200-00009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7" name="Line 146">
          <a:extLst>
            <a:ext uri="{FF2B5EF4-FFF2-40B4-BE49-F238E27FC236}">
              <a16:creationId xmlns:a16="http://schemas.microsoft.com/office/drawing/2014/main" id="{00000000-0008-0000-0200-00009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8" name="Line 147">
          <a:extLst>
            <a:ext uri="{FF2B5EF4-FFF2-40B4-BE49-F238E27FC236}">
              <a16:creationId xmlns:a16="http://schemas.microsoft.com/office/drawing/2014/main" id="{00000000-0008-0000-0200-00009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9" name="Line 148">
          <a:extLst>
            <a:ext uri="{FF2B5EF4-FFF2-40B4-BE49-F238E27FC236}">
              <a16:creationId xmlns:a16="http://schemas.microsoft.com/office/drawing/2014/main" id="{00000000-0008-0000-0200-00009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0" name="Line 149">
          <a:extLst>
            <a:ext uri="{FF2B5EF4-FFF2-40B4-BE49-F238E27FC236}">
              <a16:creationId xmlns:a16="http://schemas.microsoft.com/office/drawing/2014/main" id="{00000000-0008-0000-0200-00009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1" name="Line 150">
          <a:extLst>
            <a:ext uri="{FF2B5EF4-FFF2-40B4-BE49-F238E27FC236}">
              <a16:creationId xmlns:a16="http://schemas.microsoft.com/office/drawing/2014/main" id="{00000000-0008-0000-0200-00009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2" name="Line 151">
          <a:extLst>
            <a:ext uri="{FF2B5EF4-FFF2-40B4-BE49-F238E27FC236}">
              <a16:creationId xmlns:a16="http://schemas.microsoft.com/office/drawing/2014/main" id="{00000000-0008-0000-0200-00009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3" name="Line 152">
          <a:extLst>
            <a:ext uri="{FF2B5EF4-FFF2-40B4-BE49-F238E27FC236}">
              <a16:creationId xmlns:a16="http://schemas.microsoft.com/office/drawing/2014/main" id="{00000000-0008-0000-0200-00009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4" name="Line 153">
          <a:extLst>
            <a:ext uri="{FF2B5EF4-FFF2-40B4-BE49-F238E27FC236}">
              <a16:creationId xmlns:a16="http://schemas.microsoft.com/office/drawing/2014/main" id="{00000000-0008-0000-0200-00009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5" name="Line 154">
          <a:extLst>
            <a:ext uri="{FF2B5EF4-FFF2-40B4-BE49-F238E27FC236}">
              <a16:creationId xmlns:a16="http://schemas.microsoft.com/office/drawing/2014/main" id="{00000000-0008-0000-0200-00009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6" name="Line 155">
          <a:extLst>
            <a:ext uri="{FF2B5EF4-FFF2-40B4-BE49-F238E27FC236}">
              <a16:creationId xmlns:a16="http://schemas.microsoft.com/office/drawing/2014/main" id="{00000000-0008-0000-0200-00009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7" name="Line 156">
          <a:extLst>
            <a:ext uri="{FF2B5EF4-FFF2-40B4-BE49-F238E27FC236}">
              <a16:creationId xmlns:a16="http://schemas.microsoft.com/office/drawing/2014/main" id="{00000000-0008-0000-0200-00009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8" name="Line 157">
          <a:extLst>
            <a:ext uri="{FF2B5EF4-FFF2-40B4-BE49-F238E27FC236}">
              <a16:creationId xmlns:a16="http://schemas.microsoft.com/office/drawing/2014/main" id="{00000000-0008-0000-0200-00009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9" name="Line 158">
          <a:extLst>
            <a:ext uri="{FF2B5EF4-FFF2-40B4-BE49-F238E27FC236}">
              <a16:creationId xmlns:a16="http://schemas.microsoft.com/office/drawing/2014/main" id="{00000000-0008-0000-0200-00009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0" name="Line 159">
          <a:extLst>
            <a:ext uri="{FF2B5EF4-FFF2-40B4-BE49-F238E27FC236}">
              <a16:creationId xmlns:a16="http://schemas.microsoft.com/office/drawing/2014/main" id="{00000000-0008-0000-0200-0000A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1" name="Line 160">
          <a:extLst>
            <a:ext uri="{FF2B5EF4-FFF2-40B4-BE49-F238E27FC236}">
              <a16:creationId xmlns:a16="http://schemas.microsoft.com/office/drawing/2014/main" id="{00000000-0008-0000-0200-0000A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2" name="Line 161">
          <a:extLst>
            <a:ext uri="{FF2B5EF4-FFF2-40B4-BE49-F238E27FC236}">
              <a16:creationId xmlns:a16="http://schemas.microsoft.com/office/drawing/2014/main" id="{00000000-0008-0000-0200-0000A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3" name="Line 162">
          <a:extLst>
            <a:ext uri="{FF2B5EF4-FFF2-40B4-BE49-F238E27FC236}">
              <a16:creationId xmlns:a16="http://schemas.microsoft.com/office/drawing/2014/main" id="{00000000-0008-0000-0200-0000A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4" name="Line 163">
          <a:extLst>
            <a:ext uri="{FF2B5EF4-FFF2-40B4-BE49-F238E27FC236}">
              <a16:creationId xmlns:a16="http://schemas.microsoft.com/office/drawing/2014/main" id="{00000000-0008-0000-0200-0000A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5" name="Line 164">
          <a:extLst>
            <a:ext uri="{FF2B5EF4-FFF2-40B4-BE49-F238E27FC236}">
              <a16:creationId xmlns:a16="http://schemas.microsoft.com/office/drawing/2014/main" id="{00000000-0008-0000-0200-0000A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6" name="Line 165">
          <a:extLst>
            <a:ext uri="{FF2B5EF4-FFF2-40B4-BE49-F238E27FC236}">
              <a16:creationId xmlns:a16="http://schemas.microsoft.com/office/drawing/2014/main" id="{00000000-0008-0000-0200-0000A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7" name="Line 166">
          <a:extLst>
            <a:ext uri="{FF2B5EF4-FFF2-40B4-BE49-F238E27FC236}">
              <a16:creationId xmlns:a16="http://schemas.microsoft.com/office/drawing/2014/main" id="{00000000-0008-0000-0200-0000A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8" name="Line 167">
          <a:extLst>
            <a:ext uri="{FF2B5EF4-FFF2-40B4-BE49-F238E27FC236}">
              <a16:creationId xmlns:a16="http://schemas.microsoft.com/office/drawing/2014/main" id="{00000000-0008-0000-0200-0000A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9" name="Line 168">
          <a:extLst>
            <a:ext uri="{FF2B5EF4-FFF2-40B4-BE49-F238E27FC236}">
              <a16:creationId xmlns:a16="http://schemas.microsoft.com/office/drawing/2014/main" id="{00000000-0008-0000-0200-0000A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0" name="Line 169">
          <a:extLst>
            <a:ext uri="{FF2B5EF4-FFF2-40B4-BE49-F238E27FC236}">
              <a16:creationId xmlns:a16="http://schemas.microsoft.com/office/drawing/2014/main" id="{00000000-0008-0000-0200-0000A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1" name="Line 170">
          <a:extLst>
            <a:ext uri="{FF2B5EF4-FFF2-40B4-BE49-F238E27FC236}">
              <a16:creationId xmlns:a16="http://schemas.microsoft.com/office/drawing/2014/main" id="{00000000-0008-0000-0200-0000A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2" name="Line 171">
          <a:extLst>
            <a:ext uri="{FF2B5EF4-FFF2-40B4-BE49-F238E27FC236}">
              <a16:creationId xmlns:a16="http://schemas.microsoft.com/office/drawing/2014/main" id="{00000000-0008-0000-0200-0000A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3" name="Line 172">
          <a:extLst>
            <a:ext uri="{FF2B5EF4-FFF2-40B4-BE49-F238E27FC236}">
              <a16:creationId xmlns:a16="http://schemas.microsoft.com/office/drawing/2014/main" id="{00000000-0008-0000-0200-0000A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4" name="Line 173">
          <a:extLst>
            <a:ext uri="{FF2B5EF4-FFF2-40B4-BE49-F238E27FC236}">
              <a16:creationId xmlns:a16="http://schemas.microsoft.com/office/drawing/2014/main" id="{00000000-0008-0000-0200-0000A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5" name="Line 174">
          <a:extLst>
            <a:ext uri="{FF2B5EF4-FFF2-40B4-BE49-F238E27FC236}">
              <a16:creationId xmlns:a16="http://schemas.microsoft.com/office/drawing/2014/main" id="{00000000-0008-0000-0200-0000A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6" name="Line 175">
          <a:extLst>
            <a:ext uri="{FF2B5EF4-FFF2-40B4-BE49-F238E27FC236}">
              <a16:creationId xmlns:a16="http://schemas.microsoft.com/office/drawing/2014/main" id="{00000000-0008-0000-0200-0000B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7" name="Line 176">
          <a:extLst>
            <a:ext uri="{FF2B5EF4-FFF2-40B4-BE49-F238E27FC236}">
              <a16:creationId xmlns:a16="http://schemas.microsoft.com/office/drawing/2014/main" id="{00000000-0008-0000-0200-0000B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8" name="Line 177">
          <a:extLst>
            <a:ext uri="{FF2B5EF4-FFF2-40B4-BE49-F238E27FC236}">
              <a16:creationId xmlns:a16="http://schemas.microsoft.com/office/drawing/2014/main" id="{00000000-0008-0000-0200-0000B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9" name="Line 178">
          <a:extLst>
            <a:ext uri="{FF2B5EF4-FFF2-40B4-BE49-F238E27FC236}">
              <a16:creationId xmlns:a16="http://schemas.microsoft.com/office/drawing/2014/main" id="{00000000-0008-0000-0200-0000B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0" name="Line 179">
          <a:extLst>
            <a:ext uri="{FF2B5EF4-FFF2-40B4-BE49-F238E27FC236}">
              <a16:creationId xmlns:a16="http://schemas.microsoft.com/office/drawing/2014/main" id="{00000000-0008-0000-0200-0000B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1" name="Line 180">
          <a:extLst>
            <a:ext uri="{FF2B5EF4-FFF2-40B4-BE49-F238E27FC236}">
              <a16:creationId xmlns:a16="http://schemas.microsoft.com/office/drawing/2014/main" id="{00000000-0008-0000-0200-0000B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2" name="Line 181">
          <a:extLst>
            <a:ext uri="{FF2B5EF4-FFF2-40B4-BE49-F238E27FC236}">
              <a16:creationId xmlns:a16="http://schemas.microsoft.com/office/drawing/2014/main" id="{00000000-0008-0000-0200-0000B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3" name="Line 182">
          <a:extLst>
            <a:ext uri="{FF2B5EF4-FFF2-40B4-BE49-F238E27FC236}">
              <a16:creationId xmlns:a16="http://schemas.microsoft.com/office/drawing/2014/main" id="{00000000-0008-0000-0200-0000B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4" name="Line 183">
          <a:extLst>
            <a:ext uri="{FF2B5EF4-FFF2-40B4-BE49-F238E27FC236}">
              <a16:creationId xmlns:a16="http://schemas.microsoft.com/office/drawing/2014/main" id="{00000000-0008-0000-0200-0000B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5" name="Line 184">
          <a:extLst>
            <a:ext uri="{FF2B5EF4-FFF2-40B4-BE49-F238E27FC236}">
              <a16:creationId xmlns:a16="http://schemas.microsoft.com/office/drawing/2014/main" id="{00000000-0008-0000-0200-0000B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6" name="Line 185">
          <a:extLst>
            <a:ext uri="{FF2B5EF4-FFF2-40B4-BE49-F238E27FC236}">
              <a16:creationId xmlns:a16="http://schemas.microsoft.com/office/drawing/2014/main" id="{00000000-0008-0000-0200-0000B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7" name="Line 186">
          <a:extLst>
            <a:ext uri="{FF2B5EF4-FFF2-40B4-BE49-F238E27FC236}">
              <a16:creationId xmlns:a16="http://schemas.microsoft.com/office/drawing/2014/main" id="{00000000-0008-0000-0200-0000B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8" name="Line 187">
          <a:extLst>
            <a:ext uri="{FF2B5EF4-FFF2-40B4-BE49-F238E27FC236}">
              <a16:creationId xmlns:a16="http://schemas.microsoft.com/office/drawing/2014/main" id="{00000000-0008-0000-0200-0000B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9" name="Line 188">
          <a:extLst>
            <a:ext uri="{FF2B5EF4-FFF2-40B4-BE49-F238E27FC236}">
              <a16:creationId xmlns:a16="http://schemas.microsoft.com/office/drawing/2014/main" id="{00000000-0008-0000-0200-0000B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0" name="Line 189">
          <a:extLst>
            <a:ext uri="{FF2B5EF4-FFF2-40B4-BE49-F238E27FC236}">
              <a16:creationId xmlns:a16="http://schemas.microsoft.com/office/drawing/2014/main" id="{00000000-0008-0000-0200-0000B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1" name="Line 190">
          <a:extLst>
            <a:ext uri="{FF2B5EF4-FFF2-40B4-BE49-F238E27FC236}">
              <a16:creationId xmlns:a16="http://schemas.microsoft.com/office/drawing/2014/main" id="{00000000-0008-0000-0200-0000B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2" name="Line 191">
          <a:extLst>
            <a:ext uri="{FF2B5EF4-FFF2-40B4-BE49-F238E27FC236}">
              <a16:creationId xmlns:a16="http://schemas.microsoft.com/office/drawing/2014/main" id="{00000000-0008-0000-0200-0000C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3" name="Line 192">
          <a:extLst>
            <a:ext uri="{FF2B5EF4-FFF2-40B4-BE49-F238E27FC236}">
              <a16:creationId xmlns:a16="http://schemas.microsoft.com/office/drawing/2014/main" id="{00000000-0008-0000-0200-0000C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4" name="Line 193">
          <a:extLst>
            <a:ext uri="{FF2B5EF4-FFF2-40B4-BE49-F238E27FC236}">
              <a16:creationId xmlns:a16="http://schemas.microsoft.com/office/drawing/2014/main" id="{00000000-0008-0000-0200-0000C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5" name="Line 194">
          <a:extLst>
            <a:ext uri="{FF2B5EF4-FFF2-40B4-BE49-F238E27FC236}">
              <a16:creationId xmlns:a16="http://schemas.microsoft.com/office/drawing/2014/main" id="{00000000-0008-0000-0200-0000C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6" name="Line 195">
          <a:extLst>
            <a:ext uri="{FF2B5EF4-FFF2-40B4-BE49-F238E27FC236}">
              <a16:creationId xmlns:a16="http://schemas.microsoft.com/office/drawing/2014/main" id="{00000000-0008-0000-0200-0000C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7" name="Line 196">
          <a:extLst>
            <a:ext uri="{FF2B5EF4-FFF2-40B4-BE49-F238E27FC236}">
              <a16:creationId xmlns:a16="http://schemas.microsoft.com/office/drawing/2014/main" id="{00000000-0008-0000-0200-0000C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8" name="Line 197">
          <a:extLst>
            <a:ext uri="{FF2B5EF4-FFF2-40B4-BE49-F238E27FC236}">
              <a16:creationId xmlns:a16="http://schemas.microsoft.com/office/drawing/2014/main" id="{00000000-0008-0000-0200-0000C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9" name="Line 198">
          <a:extLst>
            <a:ext uri="{FF2B5EF4-FFF2-40B4-BE49-F238E27FC236}">
              <a16:creationId xmlns:a16="http://schemas.microsoft.com/office/drawing/2014/main" id="{00000000-0008-0000-0200-0000C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0" name="Line 199">
          <a:extLst>
            <a:ext uri="{FF2B5EF4-FFF2-40B4-BE49-F238E27FC236}">
              <a16:creationId xmlns:a16="http://schemas.microsoft.com/office/drawing/2014/main" id="{00000000-0008-0000-0200-0000C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1" name="Line 200">
          <a:extLst>
            <a:ext uri="{FF2B5EF4-FFF2-40B4-BE49-F238E27FC236}">
              <a16:creationId xmlns:a16="http://schemas.microsoft.com/office/drawing/2014/main" id="{00000000-0008-0000-0200-0000C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2" name="Line 201">
          <a:extLst>
            <a:ext uri="{FF2B5EF4-FFF2-40B4-BE49-F238E27FC236}">
              <a16:creationId xmlns:a16="http://schemas.microsoft.com/office/drawing/2014/main" id="{00000000-0008-0000-0200-0000C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3" name="Line 202">
          <a:extLst>
            <a:ext uri="{FF2B5EF4-FFF2-40B4-BE49-F238E27FC236}">
              <a16:creationId xmlns:a16="http://schemas.microsoft.com/office/drawing/2014/main" id="{00000000-0008-0000-0200-0000C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4" name="Line 203">
          <a:extLst>
            <a:ext uri="{FF2B5EF4-FFF2-40B4-BE49-F238E27FC236}">
              <a16:creationId xmlns:a16="http://schemas.microsoft.com/office/drawing/2014/main" id="{00000000-0008-0000-0200-0000C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5" name="Line 204">
          <a:extLst>
            <a:ext uri="{FF2B5EF4-FFF2-40B4-BE49-F238E27FC236}">
              <a16:creationId xmlns:a16="http://schemas.microsoft.com/office/drawing/2014/main" id="{00000000-0008-0000-0200-0000C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6" name="Line 205">
          <a:extLst>
            <a:ext uri="{FF2B5EF4-FFF2-40B4-BE49-F238E27FC236}">
              <a16:creationId xmlns:a16="http://schemas.microsoft.com/office/drawing/2014/main" id="{00000000-0008-0000-0200-0000C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7" name="Line 206">
          <a:extLst>
            <a:ext uri="{FF2B5EF4-FFF2-40B4-BE49-F238E27FC236}">
              <a16:creationId xmlns:a16="http://schemas.microsoft.com/office/drawing/2014/main" id="{00000000-0008-0000-0200-0000C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8" name="Line 207">
          <a:extLst>
            <a:ext uri="{FF2B5EF4-FFF2-40B4-BE49-F238E27FC236}">
              <a16:creationId xmlns:a16="http://schemas.microsoft.com/office/drawing/2014/main" id="{00000000-0008-0000-0200-0000D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9" name="Line 208">
          <a:extLst>
            <a:ext uri="{FF2B5EF4-FFF2-40B4-BE49-F238E27FC236}">
              <a16:creationId xmlns:a16="http://schemas.microsoft.com/office/drawing/2014/main" id="{00000000-0008-0000-0200-0000D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0" name="Line 209">
          <a:extLst>
            <a:ext uri="{FF2B5EF4-FFF2-40B4-BE49-F238E27FC236}">
              <a16:creationId xmlns:a16="http://schemas.microsoft.com/office/drawing/2014/main" id="{00000000-0008-0000-0200-0000D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1" name="Line 210">
          <a:extLst>
            <a:ext uri="{FF2B5EF4-FFF2-40B4-BE49-F238E27FC236}">
              <a16:creationId xmlns:a16="http://schemas.microsoft.com/office/drawing/2014/main" id="{00000000-0008-0000-0200-0000D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2" name="Line 211">
          <a:extLst>
            <a:ext uri="{FF2B5EF4-FFF2-40B4-BE49-F238E27FC236}">
              <a16:creationId xmlns:a16="http://schemas.microsoft.com/office/drawing/2014/main" id="{00000000-0008-0000-0200-0000D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3" name="Line 212">
          <a:extLst>
            <a:ext uri="{FF2B5EF4-FFF2-40B4-BE49-F238E27FC236}">
              <a16:creationId xmlns:a16="http://schemas.microsoft.com/office/drawing/2014/main" id="{00000000-0008-0000-0200-0000D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4" name="Line 213">
          <a:extLst>
            <a:ext uri="{FF2B5EF4-FFF2-40B4-BE49-F238E27FC236}">
              <a16:creationId xmlns:a16="http://schemas.microsoft.com/office/drawing/2014/main" id="{00000000-0008-0000-0200-0000D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5" name="Line 214">
          <a:extLst>
            <a:ext uri="{FF2B5EF4-FFF2-40B4-BE49-F238E27FC236}">
              <a16:creationId xmlns:a16="http://schemas.microsoft.com/office/drawing/2014/main" id="{00000000-0008-0000-0200-0000D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6" name="Line 215">
          <a:extLst>
            <a:ext uri="{FF2B5EF4-FFF2-40B4-BE49-F238E27FC236}">
              <a16:creationId xmlns:a16="http://schemas.microsoft.com/office/drawing/2014/main" id="{00000000-0008-0000-0200-0000D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7" name="Line 216">
          <a:extLst>
            <a:ext uri="{FF2B5EF4-FFF2-40B4-BE49-F238E27FC236}">
              <a16:creationId xmlns:a16="http://schemas.microsoft.com/office/drawing/2014/main" id="{00000000-0008-0000-0200-0000D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8" name="Line 217">
          <a:extLst>
            <a:ext uri="{FF2B5EF4-FFF2-40B4-BE49-F238E27FC236}">
              <a16:creationId xmlns:a16="http://schemas.microsoft.com/office/drawing/2014/main" id="{00000000-0008-0000-0200-0000D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9" name="Line 218">
          <a:extLst>
            <a:ext uri="{FF2B5EF4-FFF2-40B4-BE49-F238E27FC236}">
              <a16:creationId xmlns:a16="http://schemas.microsoft.com/office/drawing/2014/main" id="{00000000-0008-0000-0200-0000D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0" name="Line 219">
          <a:extLst>
            <a:ext uri="{FF2B5EF4-FFF2-40B4-BE49-F238E27FC236}">
              <a16:creationId xmlns:a16="http://schemas.microsoft.com/office/drawing/2014/main" id="{00000000-0008-0000-0200-0000D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1" name="Line 220">
          <a:extLst>
            <a:ext uri="{FF2B5EF4-FFF2-40B4-BE49-F238E27FC236}">
              <a16:creationId xmlns:a16="http://schemas.microsoft.com/office/drawing/2014/main" id="{00000000-0008-0000-0200-0000D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2" name="Line 221">
          <a:extLst>
            <a:ext uri="{FF2B5EF4-FFF2-40B4-BE49-F238E27FC236}">
              <a16:creationId xmlns:a16="http://schemas.microsoft.com/office/drawing/2014/main" id="{00000000-0008-0000-0200-0000D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3" name="Line 222">
          <a:extLst>
            <a:ext uri="{FF2B5EF4-FFF2-40B4-BE49-F238E27FC236}">
              <a16:creationId xmlns:a16="http://schemas.microsoft.com/office/drawing/2014/main" id="{00000000-0008-0000-0200-0000D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4" name="Line 223">
          <a:extLst>
            <a:ext uri="{FF2B5EF4-FFF2-40B4-BE49-F238E27FC236}">
              <a16:creationId xmlns:a16="http://schemas.microsoft.com/office/drawing/2014/main" id="{00000000-0008-0000-0200-0000E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5" name="Line 224">
          <a:extLst>
            <a:ext uri="{FF2B5EF4-FFF2-40B4-BE49-F238E27FC236}">
              <a16:creationId xmlns:a16="http://schemas.microsoft.com/office/drawing/2014/main" id="{00000000-0008-0000-0200-0000E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6" name="Line 225">
          <a:extLst>
            <a:ext uri="{FF2B5EF4-FFF2-40B4-BE49-F238E27FC236}">
              <a16:creationId xmlns:a16="http://schemas.microsoft.com/office/drawing/2014/main" id="{00000000-0008-0000-0200-0000E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7" name="Line 226">
          <a:extLst>
            <a:ext uri="{FF2B5EF4-FFF2-40B4-BE49-F238E27FC236}">
              <a16:creationId xmlns:a16="http://schemas.microsoft.com/office/drawing/2014/main" id="{00000000-0008-0000-0200-0000E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8" name="Line 227">
          <a:extLst>
            <a:ext uri="{FF2B5EF4-FFF2-40B4-BE49-F238E27FC236}">
              <a16:creationId xmlns:a16="http://schemas.microsoft.com/office/drawing/2014/main" id="{00000000-0008-0000-0200-0000E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9" name="Line 228">
          <a:extLst>
            <a:ext uri="{FF2B5EF4-FFF2-40B4-BE49-F238E27FC236}">
              <a16:creationId xmlns:a16="http://schemas.microsoft.com/office/drawing/2014/main" id="{00000000-0008-0000-0200-0000E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0" name="Line 229">
          <a:extLst>
            <a:ext uri="{FF2B5EF4-FFF2-40B4-BE49-F238E27FC236}">
              <a16:creationId xmlns:a16="http://schemas.microsoft.com/office/drawing/2014/main" id="{00000000-0008-0000-0200-0000E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1" name="Line 230">
          <a:extLst>
            <a:ext uri="{FF2B5EF4-FFF2-40B4-BE49-F238E27FC236}">
              <a16:creationId xmlns:a16="http://schemas.microsoft.com/office/drawing/2014/main" id="{00000000-0008-0000-0200-0000E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2" name="Line 231">
          <a:extLst>
            <a:ext uri="{FF2B5EF4-FFF2-40B4-BE49-F238E27FC236}">
              <a16:creationId xmlns:a16="http://schemas.microsoft.com/office/drawing/2014/main" id="{00000000-0008-0000-0200-0000E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3" name="Line 232">
          <a:extLst>
            <a:ext uri="{FF2B5EF4-FFF2-40B4-BE49-F238E27FC236}">
              <a16:creationId xmlns:a16="http://schemas.microsoft.com/office/drawing/2014/main" id="{00000000-0008-0000-0200-0000E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4" name="Line 233">
          <a:extLst>
            <a:ext uri="{FF2B5EF4-FFF2-40B4-BE49-F238E27FC236}">
              <a16:creationId xmlns:a16="http://schemas.microsoft.com/office/drawing/2014/main" id="{00000000-0008-0000-0200-0000E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5" name="Line 234">
          <a:extLst>
            <a:ext uri="{FF2B5EF4-FFF2-40B4-BE49-F238E27FC236}">
              <a16:creationId xmlns:a16="http://schemas.microsoft.com/office/drawing/2014/main" id="{00000000-0008-0000-0200-0000E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6" name="Oval 235">
          <a:extLst>
            <a:ext uri="{FF2B5EF4-FFF2-40B4-BE49-F238E27FC236}">
              <a16:creationId xmlns:a16="http://schemas.microsoft.com/office/drawing/2014/main" id="{00000000-0008-0000-0200-0000EC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7" name="Oval 236">
          <a:extLst>
            <a:ext uri="{FF2B5EF4-FFF2-40B4-BE49-F238E27FC236}">
              <a16:creationId xmlns:a16="http://schemas.microsoft.com/office/drawing/2014/main" id="{00000000-0008-0000-0200-0000ED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8" name="Oval 237">
          <a:extLst>
            <a:ext uri="{FF2B5EF4-FFF2-40B4-BE49-F238E27FC236}">
              <a16:creationId xmlns:a16="http://schemas.microsoft.com/office/drawing/2014/main" id="{00000000-0008-0000-0200-0000E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9" name="Oval 238">
          <a:extLst>
            <a:ext uri="{FF2B5EF4-FFF2-40B4-BE49-F238E27FC236}">
              <a16:creationId xmlns:a16="http://schemas.microsoft.com/office/drawing/2014/main" id="{00000000-0008-0000-0200-0000E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0" name="Oval 239">
          <a:extLst>
            <a:ext uri="{FF2B5EF4-FFF2-40B4-BE49-F238E27FC236}">
              <a16:creationId xmlns:a16="http://schemas.microsoft.com/office/drawing/2014/main" id="{00000000-0008-0000-0200-0000F0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1" name="Oval 240">
          <a:extLst>
            <a:ext uri="{FF2B5EF4-FFF2-40B4-BE49-F238E27FC236}">
              <a16:creationId xmlns:a16="http://schemas.microsoft.com/office/drawing/2014/main" id="{00000000-0008-0000-0200-0000F1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2" name="Oval 241">
          <a:extLst>
            <a:ext uri="{FF2B5EF4-FFF2-40B4-BE49-F238E27FC236}">
              <a16:creationId xmlns:a16="http://schemas.microsoft.com/office/drawing/2014/main" id="{00000000-0008-0000-0200-0000F2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3" name="Oval 242">
          <a:extLst>
            <a:ext uri="{FF2B5EF4-FFF2-40B4-BE49-F238E27FC236}">
              <a16:creationId xmlns:a16="http://schemas.microsoft.com/office/drawing/2014/main" id="{00000000-0008-0000-0200-0000F3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4" name="Oval 243">
          <a:extLst>
            <a:ext uri="{FF2B5EF4-FFF2-40B4-BE49-F238E27FC236}">
              <a16:creationId xmlns:a16="http://schemas.microsoft.com/office/drawing/2014/main" id="{00000000-0008-0000-0200-0000F4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5" name="Oval 244">
          <a:extLst>
            <a:ext uri="{FF2B5EF4-FFF2-40B4-BE49-F238E27FC236}">
              <a16:creationId xmlns:a16="http://schemas.microsoft.com/office/drawing/2014/main" id="{00000000-0008-0000-0200-0000F5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6" name="Oval 245">
          <a:extLst>
            <a:ext uri="{FF2B5EF4-FFF2-40B4-BE49-F238E27FC236}">
              <a16:creationId xmlns:a16="http://schemas.microsoft.com/office/drawing/2014/main" id="{00000000-0008-0000-0200-0000F6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7" name="Oval 246">
          <a:extLst>
            <a:ext uri="{FF2B5EF4-FFF2-40B4-BE49-F238E27FC236}">
              <a16:creationId xmlns:a16="http://schemas.microsoft.com/office/drawing/2014/main" id="{00000000-0008-0000-0200-0000F7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0</xdr:colOff>
      <xdr:row>49</xdr:row>
      <xdr:rowOff>0</xdr:rowOff>
    </xdr:from>
    <xdr:to>
      <xdr:col>11</xdr:col>
      <xdr:colOff>0</xdr:colOff>
      <xdr:row>49</xdr:row>
      <xdr:rowOff>0</xdr:rowOff>
    </xdr:to>
    <xdr:sp macro="" textlink="">
      <xdr:nvSpPr>
        <xdr:cNvPr id="248" name="Text Box 251">
          <a:extLst>
            <a:ext uri="{FF2B5EF4-FFF2-40B4-BE49-F238E27FC236}">
              <a16:creationId xmlns:a16="http://schemas.microsoft.com/office/drawing/2014/main" id="{00000000-0008-0000-0200-0000F8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49</xdr:row>
      <xdr:rowOff>0</xdr:rowOff>
    </xdr:from>
    <xdr:to>
      <xdr:col>11</xdr:col>
      <xdr:colOff>0</xdr:colOff>
      <xdr:row>49</xdr:row>
      <xdr:rowOff>0</xdr:rowOff>
    </xdr:to>
    <xdr:sp macro="" textlink="">
      <xdr:nvSpPr>
        <xdr:cNvPr id="249" name="Text Box 252">
          <a:extLst>
            <a:ext uri="{FF2B5EF4-FFF2-40B4-BE49-F238E27FC236}">
              <a16:creationId xmlns:a16="http://schemas.microsoft.com/office/drawing/2014/main" id="{00000000-0008-0000-0200-0000F9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49</xdr:row>
      <xdr:rowOff>0</xdr:rowOff>
    </xdr:from>
    <xdr:to>
      <xdr:col>11</xdr:col>
      <xdr:colOff>0</xdr:colOff>
      <xdr:row>49</xdr:row>
      <xdr:rowOff>0</xdr:rowOff>
    </xdr:to>
    <xdr:sp macro="" textlink="">
      <xdr:nvSpPr>
        <xdr:cNvPr id="250" name="Text Box 253">
          <a:extLst>
            <a:ext uri="{FF2B5EF4-FFF2-40B4-BE49-F238E27FC236}">
              <a16:creationId xmlns:a16="http://schemas.microsoft.com/office/drawing/2014/main" id="{00000000-0008-0000-0200-0000FA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12</xdr:row>
      <xdr:rowOff>0</xdr:rowOff>
    </xdr:from>
    <xdr:to>
      <xdr:col>29</xdr:col>
      <xdr:colOff>0</xdr:colOff>
      <xdr:row>12</xdr:row>
      <xdr:rowOff>0</xdr:rowOff>
    </xdr:to>
    <xdr:sp macro="" textlink="">
      <xdr:nvSpPr>
        <xdr:cNvPr id="251" name="Line 1">
          <a:extLst>
            <a:ext uri="{FF2B5EF4-FFF2-40B4-BE49-F238E27FC236}">
              <a16:creationId xmlns:a16="http://schemas.microsoft.com/office/drawing/2014/main" id="{00000000-0008-0000-0200-0000FB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2" name="Line 2">
          <a:extLst>
            <a:ext uri="{FF2B5EF4-FFF2-40B4-BE49-F238E27FC236}">
              <a16:creationId xmlns:a16="http://schemas.microsoft.com/office/drawing/2014/main" id="{00000000-0008-0000-0200-0000FC00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3" name="Line 3">
          <a:extLst>
            <a:ext uri="{FF2B5EF4-FFF2-40B4-BE49-F238E27FC236}">
              <a16:creationId xmlns:a16="http://schemas.microsoft.com/office/drawing/2014/main" id="{00000000-0008-0000-0200-0000FD00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4" name="Line 4">
          <a:extLst>
            <a:ext uri="{FF2B5EF4-FFF2-40B4-BE49-F238E27FC236}">
              <a16:creationId xmlns:a16="http://schemas.microsoft.com/office/drawing/2014/main" id="{00000000-0008-0000-0200-0000FE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5" name="Line 5">
          <a:extLst>
            <a:ext uri="{FF2B5EF4-FFF2-40B4-BE49-F238E27FC236}">
              <a16:creationId xmlns:a16="http://schemas.microsoft.com/office/drawing/2014/main" id="{00000000-0008-0000-0200-0000FF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6" name="Line 6">
          <a:extLst>
            <a:ext uri="{FF2B5EF4-FFF2-40B4-BE49-F238E27FC236}">
              <a16:creationId xmlns:a16="http://schemas.microsoft.com/office/drawing/2014/main" id="{00000000-0008-0000-0200-00000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7" name="Line 7">
          <a:extLst>
            <a:ext uri="{FF2B5EF4-FFF2-40B4-BE49-F238E27FC236}">
              <a16:creationId xmlns:a16="http://schemas.microsoft.com/office/drawing/2014/main" id="{00000000-0008-0000-0200-00000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8" name="Line 8">
          <a:extLst>
            <a:ext uri="{FF2B5EF4-FFF2-40B4-BE49-F238E27FC236}">
              <a16:creationId xmlns:a16="http://schemas.microsoft.com/office/drawing/2014/main" id="{00000000-0008-0000-0200-00000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9" name="Line 9">
          <a:extLst>
            <a:ext uri="{FF2B5EF4-FFF2-40B4-BE49-F238E27FC236}">
              <a16:creationId xmlns:a16="http://schemas.microsoft.com/office/drawing/2014/main" id="{00000000-0008-0000-0200-00000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0" name="Line 10">
          <a:extLst>
            <a:ext uri="{FF2B5EF4-FFF2-40B4-BE49-F238E27FC236}">
              <a16:creationId xmlns:a16="http://schemas.microsoft.com/office/drawing/2014/main" id="{00000000-0008-0000-0200-00000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1" name="Line 11">
          <a:extLst>
            <a:ext uri="{FF2B5EF4-FFF2-40B4-BE49-F238E27FC236}">
              <a16:creationId xmlns:a16="http://schemas.microsoft.com/office/drawing/2014/main" id="{00000000-0008-0000-0200-00000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2" name="Line 12">
          <a:extLst>
            <a:ext uri="{FF2B5EF4-FFF2-40B4-BE49-F238E27FC236}">
              <a16:creationId xmlns:a16="http://schemas.microsoft.com/office/drawing/2014/main" id="{00000000-0008-0000-0200-00000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3" name="Line 13">
          <a:extLst>
            <a:ext uri="{FF2B5EF4-FFF2-40B4-BE49-F238E27FC236}">
              <a16:creationId xmlns:a16="http://schemas.microsoft.com/office/drawing/2014/main" id="{00000000-0008-0000-0200-00000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4" name="Line 14">
          <a:extLst>
            <a:ext uri="{FF2B5EF4-FFF2-40B4-BE49-F238E27FC236}">
              <a16:creationId xmlns:a16="http://schemas.microsoft.com/office/drawing/2014/main" id="{00000000-0008-0000-0200-00000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5" name="Line 15">
          <a:extLst>
            <a:ext uri="{FF2B5EF4-FFF2-40B4-BE49-F238E27FC236}">
              <a16:creationId xmlns:a16="http://schemas.microsoft.com/office/drawing/2014/main" id="{00000000-0008-0000-0200-00000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6" name="Line 16">
          <a:extLst>
            <a:ext uri="{FF2B5EF4-FFF2-40B4-BE49-F238E27FC236}">
              <a16:creationId xmlns:a16="http://schemas.microsoft.com/office/drawing/2014/main" id="{00000000-0008-0000-0200-00000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7" name="Line 17">
          <a:extLst>
            <a:ext uri="{FF2B5EF4-FFF2-40B4-BE49-F238E27FC236}">
              <a16:creationId xmlns:a16="http://schemas.microsoft.com/office/drawing/2014/main" id="{00000000-0008-0000-0200-00000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8" name="Line 18">
          <a:extLst>
            <a:ext uri="{FF2B5EF4-FFF2-40B4-BE49-F238E27FC236}">
              <a16:creationId xmlns:a16="http://schemas.microsoft.com/office/drawing/2014/main" id="{00000000-0008-0000-0200-00000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9" name="Line 19">
          <a:extLst>
            <a:ext uri="{FF2B5EF4-FFF2-40B4-BE49-F238E27FC236}">
              <a16:creationId xmlns:a16="http://schemas.microsoft.com/office/drawing/2014/main" id="{00000000-0008-0000-0200-00000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0" name="Line 20">
          <a:extLst>
            <a:ext uri="{FF2B5EF4-FFF2-40B4-BE49-F238E27FC236}">
              <a16:creationId xmlns:a16="http://schemas.microsoft.com/office/drawing/2014/main" id="{00000000-0008-0000-0200-00000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1" name="Line 21">
          <a:extLst>
            <a:ext uri="{FF2B5EF4-FFF2-40B4-BE49-F238E27FC236}">
              <a16:creationId xmlns:a16="http://schemas.microsoft.com/office/drawing/2014/main" id="{00000000-0008-0000-0200-00000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2" name="Line 22">
          <a:extLst>
            <a:ext uri="{FF2B5EF4-FFF2-40B4-BE49-F238E27FC236}">
              <a16:creationId xmlns:a16="http://schemas.microsoft.com/office/drawing/2014/main" id="{00000000-0008-0000-0200-00001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3" name="Line 23">
          <a:extLst>
            <a:ext uri="{FF2B5EF4-FFF2-40B4-BE49-F238E27FC236}">
              <a16:creationId xmlns:a16="http://schemas.microsoft.com/office/drawing/2014/main" id="{00000000-0008-0000-0200-00001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4" name="Line 24">
          <a:extLst>
            <a:ext uri="{FF2B5EF4-FFF2-40B4-BE49-F238E27FC236}">
              <a16:creationId xmlns:a16="http://schemas.microsoft.com/office/drawing/2014/main" id="{00000000-0008-0000-0200-00001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5" name="Line 25">
          <a:extLst>
            <a:ext uri="{FF2B5EF4-FFF2-40B4-BE49-F238E27FC236}">
              <a16:creationId xmlns:a16="http://schemas.microsoft.com/office/drawing/2014/main" id="{00000000-0008-0000-0200-00001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6" name="Line 26">
          <a:extLst>
            <a:ext uri="{FF2B5EF4-FFF2-40B4-BE49-F238E27FC236}">
              <a16:creationId xmlns:a16="http://schemas.microsoft.com/office/drawing/2014/main" id="{00000000-0008-0000-0200-00001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7" name="Line 27">
          <a:extLst>
            <a:ext uri="{FF2B5EF4-FFF2-40B4-BE49-F238E27FC236}">
              <a16:creationId xmlns:a16="http://schemas.microsoft.com/office/drawing/2014/main" id="{00000000-0008-0000-0200-00001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8" name="Line 28">
          <a:extLst>
            <a:ext uri="{FF2B5EF4-FFF2-40B4-BE49-F238E27FC236}">
              <a16:creationId xmlns:a16="http://schemas.microsoft.com/office/drawing/2014/main" id="{00000000-0008-0000-0200-00001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9" name="Line 29">
          <a:extLst>
            <a:ext uri="{FF2B5EF4-FFF2-40B4-BE49-F238E27FC236}">
              <a16:creationId xmlns:a16="http://schemas.microsoft.com/office/drawing/2014/main" id="{00000000-0008-0000-0200-00001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0" name="Line 30">
          <a:extLst>
            <a:ext uri="{FF2B5EF4-FFF2-40B4-BE49-F238E27FC236}">
              <a16:creationId xmlns:a16="http://schemas.microsoft.com/office/drawing/2014/main" id="{00000000-0008-0000-0200-00001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1" name="Line 31">
          <a:extLst>
            <a:ext uri="{FF2B5EF4-FFF2-40B4-BE49-F238E27FC236}">
              <a16:creationId xmlns:a16="http://schemas.microsoft.com/office/drawing/2014/main" id="{00000000-0008-0000-0200-00001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2" name="Line 32">
          <a:extLst>
            <a:ext uri="{FF2B5EF4-FFF2-40B4-BE49-F238E27FC236}">
              <a16:creationId xmlns:a16="http://schemas.microsoft.com/office/drawing/2014/main" id="{00000000-0008-0000-0200-00001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3" name="Line 33">
          <a:extLst>
            <a:ext uri="{FF2B5EF4-FFF2-40B4-BE49-F238E27FC236}">
              <a16:creationId xmlns:a16="http://schemas.microsoft.com/office/drawing/2014/main" id="{00000000-0008-0000-0200-00001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4" name="Line 34">
          <a:extLst>
            <a:ext uri="{FF2B5EF4-FFF2-40B4-BE49-F238E27FC236}">
              <a16:creationId xmlns:a16="http://schemas.microsoft.com/office/drawing/2014/main" id="{00000000-0008-0000-0200-00001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5" name="Line 35">
          <a:extLst>
            <a:ext uri="{FF2B5EF4-FFF2-40B4-BE49-F238E27FC236}">
              <a16:creationId xmlns:a16="http://schemas.microsoft.com/office/drawing/2014/main" id="{00000000-0008-0000-0200-00001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6" name="Line 36">
          <a:extLst>
            <a:ext uri="{FF2B5EF4-FFF2-40B4-BE49-F238E27FC236}">
              <a16:creationId xmlns:a16="http://schemas.microsoft.com/office/drawing/2014/main" id="{00000000-0008-0000-0200-00001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7" name="Line 37">
          <a:extLst>
            <a:ext uri="{FF2B5EF4-FFF2-40B4-BE49-F238E27FC236}">
              <a16:creationId xmlns:a16="http://schemas.microsoft.com/office/drawing/2014/main" id="{00000000-0008-0000-0200-00001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8" name="Line 38">
          <a:extLst>
            <a:ext uri="{FF2B5EF4-FFF2-40B4-BE49-F238E27FC236}">
              <a16:creationId xmlns:a16="http://schemas.microsoft.com/office/drawing/2014/main" id="{00000000-0008-0000-0200-00002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9" name="Line 39">
          <a:extLst>
            <a:ext uri="{FF2B5EF4-FFF2-40B4-BE49-F238E27FC236}">
              <a16:creationId xmlns:a16="http://schemas.microsoft.com/office/drawing/2014/main" id="{00000000-0008-0000-0200-00002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0" name="Line 40">
          <a:extLst>
            <a:ext uri="{FF2B5EF4-FFF2-40B4-BE49-F238E27FC236}">
              <a16:creationId xmlns:a16="http://schemas.microsoft.com/office/drawing/2014/main" id="{00000000-0008-0000-0200-00002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1" name="Line 41">
          <a:extLst>
            <a:ext uri="{FF2B5EF4-FFF2-40B4-BE49-F238E27FC236}">
              <a16:creationId xmlns:a16="http://schemas.microsoft.com/office/drawing/2014/main" id="{00000000-0008-0000-0200-00002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2" name="Line 42">
          <a:extLst>
            <a:ext uri="{FF2B5EF4-FFF2-40B4-BE49-F238E27FC236}">
              <a16:creationId xmlns:a16="http://schemas.microsoft.com/office/drawing/2014/main" id="{00000000-0008-0000-0200-00002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3" name="Line 43">
          <a:extLst>
            <a:ext uri="{FF2B5EF4-FFF2-40B4-BE49-F238E27FC236}">
              <a16:creationId xmlns:a16="http://schemas.microsoft.com/office/drawing/2014/main" id="{00000000-0008-0000-0200-00002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4" name="Line 44">
          <a:extLst>
            <a:ext uri="{FF2B5EF4-FFF2-40B4-BE49-F238E27FC236}">
              <a16:creationId xmlns:a16="http://schemas.microsoft.com/office/drawing/2014/main" id="{00000000-0008-0000-0200-00002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5" name="Line 45">
          <a:extLst>
            <a:ext uri="{FF2B5EF4-FFF2-40B4-BE49-F238E27FC236}">
              <a16:creationId xmlns:a16="http://schemas.microsoft.com/office/drawing/2014/main" id="{00000000-0008-0000-0200-00002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6" name="Line 46">
          <a:extLst>
            <a:ext uri="{FF2B5EF4-FFF2-40B4-BE49-F238E27FC236}">
              <a16:creationId xmlns:a16="http://schemas.microsoft.com/office/drawing/2014/main" id="{00000000-0008-0000-0200-00002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7" name="Line 47">
          <a:extLst>
            <a:ext uri="{FF2B5EF4-FFF2-40B4-BE49-F238E27FC236}">
              <a16:creationId xmlns:a16="http://schemas.microsoft.com/office/drawing/2014/main" id="{00000000-0008-0000-0200-00002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8" name="Line 48">
          <a:extLst>
            <a:ext uri="{FF2B5EF4-FFF2-40B4-BE49-F238E27FC236}">
              <a16:creationId xmlns:a16="http://schemas.microsoft.com/office/drawing/2014/main" id="{00000000-0008-0000-0200-00002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9" name="Line 49">
          <a:extLst>
            <a:ext uri="{FF2B5EF4-FFF2-40B4-BE49-F238E27FC236}">
              <a16:creationId xmlns:a16="http://schemas.microsoft.com/office/drawing/2014/main" id="{00000000-0008-0000-0200-00002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0" name="Line 50">
          <a:extLst>
            <a:ext uri="{FF2B5EF4-FFF2-40B4-BE49-F238E27FC236}">
              <a16:creationId xmlns:a16="http://schemas.microsoft.com/office/drawing/2014/main" id="{00000000-0008-0000-0200-00002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1" name="Line 51">
          <a:extLst>
            <a:ext uri="{FF2B5EF4-FFF2-40B4-BE49-F238E27FC236}">
              <a16:creationId xmlns:a16="http://schemas.microsoft.com/office/drawing/2014/main" id="{00000000-0008-0000-0200-00002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2" name="Line 52">
          <a:extLst>
            <a:ext uri="{FF2B5EF4-FFF2-40B4-BE49-F238E27FC236}">
              <a16:creationId xmlns:a16="http://schemas.microsoft.com/office/drawing/2014/main" id="{00000000-0008-0000-0200-00002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3" name="Line 53">
          <a:extLst>
            <a:ext uri="{FF2B5EF4-FFF2-40B4-BE49-F238E27FC236}">
              <a16:creationId xmlns:a16="http://schemas.microsoft.com/office/drawing/2014/main" id="{00000000-0008-0000-0200-00002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4" name="Line 54">
          <a:extLst>
            <a:ext uri="{FF2B5EF4-FFF2-40B4-BE49-F238E27FC236}">
              <a16:creationId xmlns:a16="http://schemas.microsoft.com/office/drawing/2014/main" id="{00000000-0008-0000-0200-00003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5" name="Line 55">
          <a:extLst>
            <a:ext uri="{FF2B5EF4-FFF2-40B4-BE49-F238E27FC236}">
              <a16:creationId xmlns:a16="http://schemas.microsoft.com/office/drawing/2014/main" id="{00000000-0008-0000-0200-00003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6" name="Line 56">
          <a:extLst>
            <a:ext uri="{FF2B5EF4-FFF2-40B4-BE49-F238E27FC236}">
              <a16:creationId xmlns:a16="http://schemas.microsoft.com/office/drawing/2014/main" id="{00000000-0008-0000-0200-00003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7" name="Line 57">
          <a:extLst>
            <a:ext uri="{FF2B5EF4-FFF2-40B4-BE49-F238E27FC236}">
              <a16:creationId xmlns:a16="http://schemas.microsoft.com/office/drawing/2014/main" id="{00000000-0008-0000-0200-00003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8" name="Line 58">
          <a:extLst>
            <a:ext uri="{FF2B5EF4-FFF2-40B4-BE49-F238E27FC236}">
              <a16:creationId xmlns:a16="http://schemas.microsoft.com/office/drawing/2014/main" id="{00000000-0008-0000-0200-00003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9" name="Line 59">
          <a:extLst>
            <a:ext uri="{FF2B5EF4-FFF2-40B4-BE49-F238E27FC236}">
              <a16:creationId xmlns:a16="http://schemas.microsoft.com/office/drawing/2014/main" id="{00000000-0008-0000-0200-00003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0" name="Line 60">
          <a:extLst>
            <a:ext uri="{FF2B5EF4-FFF2-40B4-BE49-F238E27FC236}">
              <a16:creationId xmlns:a16="http://schemas.microsoft.com/office/drawing/2014/main" id="{00000000-0008-0000-0200-00003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1" name="Line 61">
          <a:extLst>
            <a:ext uri="{FF2B5EF4-FFF2-40B4-BE49-F238E27FC236}">
              <a16:creationId xmlns:a16="http://schemas.microsoft.com/office/drawing/2014/main" id="{00000000-0008-0000-0200-00003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2" name="Line 62">
          <a:extLst>
            <a:ext uri="{FF2B5EF4-FFF2-40B4-BE49-F238E27FC236}">
              <a16:creationId xmlns:a16="http://schemas.microsoft.com/office/drawing/2014/main" id="{00000000-0008-0000-0200-00003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3" name="Line 63">
          <a:extLst>
            <a:ext uri="{FF2B5EF4-FFF2-40B4-BE49-F238E27FC236}">
              <a16:creationId xmlns:a16="http://schemas.microsoft.com/office/drawing/2014/main" id="{00000000-0008-0000-0200-00003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4" name="Line 64">
          <a:extLst>
            <a:ext uri="{FF2B5EF4-FFF2-40B4-BE49-F238E27FC236}">
              <a16:creationId xmlns:a16="http://schemas.microsoft.com/office/drawing/2014/main" id="{00000000-0008-0000-0200-00003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5" name="Line 65">
          <a:extLst>
            <a:ext uri="{FF2B5EF4-FFF2-40B4-BE49-F238E27FC236}">
              <a16:creationId xmlns:a16="http://schemas.microsoft.com/office/drawing/2014/main" id="{00000000-0008-0000-0200-00003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6" name="Line 66">
          <a:extLst>
            <a:ext uri="{FF2B5EF4-FFF2-40B4-BE49-F238E27FC236}">
              <a16:creationId xmlns:a16="http://schemas.microsoft.com/office/drawing/2014/main" id="{00000000-0008-0000-0200-00003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7" name="Line 67">
          <a:extLst>
            <a:ext uri="{FF2B5EF4-FFF2-40B4-BE49-F238E27FC236}">
              <a16:creationId xmlns:a16="http://schemas.microsoft.com/office/drawing/2014/main" id="{00000000-0008-0000-0200-00003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8" name="Line 68">
          <a:extLst>
            <a:ext uri="{FF2B5EF4-FFF2-40B4-BE49-F238E27FC236}">
              <a16:creationId xmlns:a16="http://schemas.microsoft.com/office/drawing/2014/main" id="{00000000-0008-0000-0200-00003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9" name="Line 69">
          <a:extLst>
            <a:ext uri="{FF2B5EF4-FFF2-40B4-BE49-F238E27FC236}">
              <a16:creationId xmlns:a16="http://schemas.microsoft.com/office/drawing/2014/main" id="{00000000-0008-0000-0200-00003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0" name="Line 70">
          <a:extLst>
            <a:ext uri="{FF2B5EF4-FFF2-40B4-BE49-F238E27FC236}">
              <a16:creationId xmlns:a16="http://schemas.microsoft.com/office/drawing/2014/main" id="{00000000-0008-0000-0200-00004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1" name="Line 71">
          <a:extLst>
            <a:ext uri="{FF2B5EF4-FFF2-40B4-BE49-F238E27FC236}">
              <a16:creationId xmlns:a16="http://schemas.microsoft.com/office/drawing/2014/main" id="{00000000-0008-0000-0200-00004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2" name="Line 72">
          <a:extLst>
            <a:ext uri="{FF2B5EF4-FFF2-40B4-BE49-F238E27FC236}">
              <a16:creationId xmlns:a16="http://schemas.microsoft.com/office/drawing/2014/main" id="{00000000-0008-0000-0200-00004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3" name="Line 73">
          <a:extLst>
            <a:ext uri="{FF2B5EF4-FFF2-40B4-BE49-F238E27FC236}">
              <a16:creationId xmlns:a16="http://schemas.microsoft.com/office/drawing/2014/main" id="{00000000-0008-0000-0200-00004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4" name="Line 74">
          <a:extLst>
            <a:ext uri="{FF2B5EF4-FFF2-40B4-BE49-F238E27FC236}">
              <a16:creationId xmlns:a16="http://schemas.microsoft.com/office/drawing/2014/main" id="{00000000-0008-0000-0200-00004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5" name="Line 75">
          <a:extLst>
            <a:ext uri="{FF2B5EF4-FFF2-40B4-BE49-F238E27FC236}">
              <a16:creationId xmlns:a16="http://schemas.microsoft.com/office/drawing/2014/main" id="{00000000-0008-0000-0200-00004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6" name="Line 76">
          <a:extLst>
            <a:ext uri="{FF2B5EF4-FFF2-40B4-BE49-F238E27FC236}">
              <a16:creationId xmlns:a16="http://schemas.microsoft.com/office/drawing/2014/main" id="{00000000-0008-0000-0200-00004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7" name="Line 77">
          <a:extLst>
            <a:ext uri="{FF2B5EF4-FFF2-40B4-BE49-F238E27FC236}">
              <a16:creationId xmlns:a16="http://schemas.microsoft.com/office/drawing/2014/main" id="{00000000-0008-0000-0200-00004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8" name="Line 78">
          <a:extLst>
            <a:ext uri="{FF2B5EF4-FFF2-40B4-BE49-F238E27FC236}">
              <a16:creationId xmlns:a16="http://schemas.microsoft.com/office/drawing/2014/main" id="{00000000-0008-0000-0200-00004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9" name="Line 79">
          <a:extLst>
            <a:ext uri="{FF2B5EF4-FFF2-40B4-BE49-F238E27FC236}">
              <a16:creationId xmlns:a16="http://schemas.microsoft.com/office/drawing/2014/main" id="{00000000-0008-0000-0200-00004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0" name="Line 80">
          <a:extLst>
            <a:ext uri="{FF2B5EF4-FFF2-40B4-BE49-F238E27FC236}">
              <a16:creationId xmlns:a16="http://schemas.microsoft.com/office/drawing/2014/main" id="{00000000-0008-0000-0200-00004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1" name="Line 81">
          <a:extLst>
            <a:ext uri="{FF2B5EF4-FFF2-40B4-BE49-F238E27FC236}">
              <a16:creationId xmlns:a16="http://schemas.microsoft.com/office/drawing/2014/main" id="{00000000-0008-0000-0200-00004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2" name="Line 82">
          <a:extLst>
            <a:ext uri="{FF2B5EF4-FFF2-40B4-BE49-F238E27FC236}">
              <a16:creationId xmlns:a16="http://schemas.microsoft.com/office/drawing/2014/main" id="{00000000-0008-0000-0200-00004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3" name="Line 83">
          <a:extLst>
            <a:ext uri="{FF2B5EF4-FFF2-40B4-BE49-F238E27FC236}">
              <a16:creationId xmlns:a16="http://schemas.microsoft.com/office/drawing/2014/main" id="{00000000-0008-0000-0200-00004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4" name="Line 84">
          <a:extLst>
            <a:ext uri="{FF2B5EF4-FFF2-40B4-BE49-F238E27FC236}">
              <a16:creationId xmlns:a16="http://schemas.microsoft.com/office/drawing/2014/main" id="{00000000-0008-0000-0200-00004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5" name="Line 85">
          <a:extLst>
            <a:ext uri="{FF2B5EF4-FFF2-40B4-BE49-F238E27FC236}">
              <a16:creationId xmlns:a16="http://schemas.microsoft.com/office/drawing/2014/main" id="{00000000-0008-0000-0200-00004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6" name="Line 86">
          <a:extLst>
            <a:ext uri="{FF2B5EF4-FFF2-40B4-BE49-F238E27FC236}">
              <a16:creationId xmlns:a16="http://schemas.microsoft.com/office/drawing/2014/main" id="{00000000-0008-0000-0200-00005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7" name="Line 87">
          <a:extLst>
            <a:ext uri="{FF2B5EF4-FFF2-40B4-BE49-F238E27FC236}">
              <a16:creationId xmlns:a16="http://schemas.microsoft.com/office/drawing/2014/main" id="{00000000-0008-0000-0200-00005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8" name="Line 88">
          <a:extLst>
            <a:ext uri="{FF2B5EF4-FFF2-40B4-BE49-F238E27FC236}">
              <a16:creationId xmlns:a16="http://schemas.microsoft.com/office/drawing/2014/main" id="{00000000-0008-0000-0200-00005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9" name="Line 89">
          <a:extLst>
            <a:ext uri="{FF2B5EF4-FFF2-40B4-BE49-F238E27FC236}">
              <a16:creationId xmlns:a16="http://schemas.microsoft.com/office/drawing/2014/main" id="{00000000-0008-0000-0200-00005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0" name="Line 90">
          <a:extLst>
            <a:ext uri="{FF2B5EF4-FFF2-40B4-BE49-F238E27FC236}">
              <a16:creationId xmlns:a16="http://schemas.microsoft.com/office/drawing/2014/main" id="{00000000-0008-0000-0200-00005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1" name="Line 91">
          <a:extLst>
            <a:ext uri="{FF2B5EF4-FFF2-40B4-BE49-F238E27FC236}">
              <a16:creationId xmlns:a16="http://schemas.microsoft.com/office/drawing/2014/main" id="{00000000-0008-0000-0200-00005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2" name="Line 92">
          <a:extLst>
            <a:ext uri="{FF2B5EF4-FFF2-40B4-BE49-F238E27FC236}">
              <a16:creationId xmlns:a16="http://schemas.microsoft.com/office/drawing/2014/main" id="{00000000-0008-0000-0200-00005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3" name="Line 93">
          <a:extLst>
            <a:ext uri="{FF2B5EF4-FFF2-40B4-BE49-F238E27FC236}">
              <a16:creationId xmlns:a16="http://schemas.microsoft.com/office/drawing/2014/main" id="{00000000-0008-0000-0200-00005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4" name="Line 94">
          <a:extLst>
            <a:ext uri="{FF2B5EF4-FFF2-40B4-BE49-F238E27FC236}">
              <a16:creationId xmlns:a16="http://schemas.microsoft.com/office/drawing/2014/main" id="{00000000-0008-0000-0200-00005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5" name="Line 95">
          <a:extLst>
            <a:ext uri="{FF2B5EF4-FFF2-40B4-BE49-F238E27FC236}">
              <a16:creationId xmlns:a16="http://schemas.microsoft.com/office/drawing/2014/main" id="{00000000-0008-0000-0200-00005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6" name="Line 96">
          <a:extLst>
            <a:ext uri="{FF2B5EF4-FFF2-40B4-BE49-F238E27FC236}">
              <a16:creationId xmlns:a16="http://schemas.microsoft.com/office/drawing/2014/main" id="{00000000-0008-0000-0200-00005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7" name="Line 97">
          <a:extLst>
            <a:ext uri="{FF2B5EF4-FFF2-40B4-BE49-F238E27FC236}">
              <a16:creationId xmlns:a16="http://schemas.microsoft.com/office/drawing/2014/main" id="{00000000-0008-0000-0200-00005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8" name="Line 98">
          <a:extLst>
            <a:ext uri="{FF2B5EF4-FFF2-40B4-BE49-F238E27FC236}">
              <a16:creationId xmlns:a16="http://schemas.microsoft.com/office/drawing/2014/main" id="{00000000-0008-0000-0200-00005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9" name="Line 99">
          <a:extLst>
            <a:ext uri="{FF2B5EF4-FFF2-40B4-BE49-F238E27FC236}">
              <a16:creationId xmlns:a16="http://schemas.microsoft.com/office/drawing/2014/main" id="{00000000-0008-0000-0200-00005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0" name="Line 100">
          <a:extLst>
            <a:ext uri="{FF2B5EF4-FFF2-40B4-BE49-F238E27FC236}">
              <a16:creationId xmlns:a16="http://schemas.microsoft.com/office/drawing/2014/main" id="{00000000-0008-0000-0200-00005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1" name="Line 101">
          <a:extLst>
            <a:ext uri="{FF2B5EF4-FFF2-40B4-BE49-F238E27FC236}">
              <a16:creationId xmlns:a16="http://schemas.microsoft.com/office/drawing/2014/main" id="{00000000-0008-0000-0200-00005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2" name="Line 102">
          <a:extLst>
            <a:ext uri="{FF2B5EF4-FFF2-40B4-BE49-F238E27FC236}">
              <a16:creationId xmlns:a16="http://schemas.microsoft.com/office/drawing/2014/main" id="{00000000-0008-0000-0200-00006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3" name="Line 103">
          <a:extLst>
            <a:ext uri="{FF2B5EF4-FFF2-40B4-BE49-F238E27FC236}">
              <a16:creationId xmlns:a16="http://schemas.microsoft.com/office/drawing/2014/main" id="{00000000-0008-0000-0200-00006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4" name="Line 104">
          <a:extLst>
            <a:ext uri="{FF2B5EF4-FFF2-40B4-BE49-F238E27FC236}">
              <a16:creationId xmlns:a16="http://schemas.microsoft.com/office/drawing/2014/main" id="{00000000-0008-0000-0200-00006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5" name="Line 105">
          <a:extLst>
            <a:ext uri="{FF2B5EF4-FFF2-40B4-BE49-F238E27FC236}">
              <a16:creationId xmlns:a16="http://schemas.microsoft.com/office/drawing/2014/main" id="{00000000-0008-0000-0200-00006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6" name="Line 106">
          <a:extLst>
            <a:ext uri="{FF2B5EF4-FFF2-40B4-BE49-F238E27FC236}">
              <a16:creationId xmlns:a16="http://schemas.microsoft.com/office/drawing/2014/main" id="{00000000-0008-0000-0200-00006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7" name="Line 107">
          <a:extLst>
            <a:ext uri="{FF2B5EF4-FFF2-40B4-BE49-F238E27FC236}">
              <a16:creationId xmlns:a16="http://schemas.microsoft.com/office/drawing/2014/main" id="{00000000-0008-0000-0200-00006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8" name="Line 108">
          <a:extLst>
            <a:ext uri="{FF2B5EF4-FFF2-40B4-BE49-F238E27FC236}">
              <a16:creationId xmlns:a16="http://schemas.microsoft.com/office/drawing/2014/main" id="{00000000-0008-0000-0200-00006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9" name="Oval 109">
          <a:extLst>
            <a:ext uri="{FF2B5EF4-FFF2-40B4-BE49-F238E27FC236}">
              <a16:creationId xmlns:a16="http://schemas.microsoft.com/office/drawing/2014/main" id="{00000000-0008-0000-0200-00006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0" name="Oval 110">
          <a:extLst>
            <a:ext uri="{FF2B5EF4-FFF2-40B4-BE49-F238E27FC236}">
              <a16:creationId xmlns:a16="http://schemas.microsoft.com/office/drawing/2014/main" id="{00000000-0008-0000-0200-00006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1" name="Oval 111">
          <a:extLst>
            <a:ext uri="{FF2B5EF4-FFF2-40B4-BE49-F238E27FC236}">
              <a16:creationId xmlns:a16="http://schemas.microsoft.com/office/drawing/2014/main" id="{00000000-0008-0000-0200-000069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2" name="Oval 112">
          <a:extLst>
            <a:ext uri="{FF2B5EF4-FFF2-40B4-BE49-F238E27FC236}">
              <a16:creationId xmlns:a16="http://schemas.microsoft.com/office/drawing/2014/main" id="{00000000-0008-0000-0200-00006A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3" name="Oval 113">
          <a:extLst>
            <a:ext uri="{FF2B5EF4-FFF2-40B4-BE49-F238E27FC236}">
              <a16:creationId xmlns:a16="http://schemas.microsoft.com/office/drawing/2014/main" id="{00000000-0008-0000-0200-00006B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4" name="Oval 114">
          <a:extLst>
            <a:ext uri="{FF2B5EF4-FFF2-40B4-BE49-F238E27FC236}">
              <a16:creationId xmlns:a16="http://schemas.microsoft.com/office/drawing/2014/main" id="{00000000-0008-0000-0200-00006C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5" name="Oval 115">
          <a:extLst>
            <a:ext uri="{FF2B5EF4-FFF2-40B4-BE49-F238E27FC236}">
              <a16:creationId xmlns:a16="http://schemas.microsoft.com/office/drawing/2014/main" id="{00000000-0008-0000-0200-00006D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6" name="Oval 116">
          <a:extLst>
            <a:ext uri="{FF2B5EF4-FFF2-40B4-BE49-F238E27FC236}">
              <a16:creationId xmlns:a16="http://schemas.microsoft.com/office/drawing/2014/main" id="{00000000-0008-0000-0200-00006E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7" name="Oval 117">
          <a:extLst>
            <a:ext uri="{FF2B5EF4-FFF2-40B4-BE49-F238E27FC236}">
              <a16:creationId xmlns:a16="http://schemas.microsoft.com/office/drawing/2014/main" id="{00000000-0008-0000-0200-00006F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8" name="Oval 118">
          <a:extLst>
            <a:ext uri="{FF2B5EF4-FFF2-40B4-BE49-F238E27FC236}">
              <a16:creationId xmlns:a16="http://schemas.microsoft.com/office/drawing/2014/main" id="{00000000-0008-0000-0200-000070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9" name="Oval 119">
          <a:extLst>
            <a:ext uri="{FF2B5EF4-FFF2-40B4-BE49-F238E27FC236}">
              <a16:creationId xmlns:a16="http://schemas.microsoft.com/office/drawing/2014/main" id="{00000000-0008-0000-0200-000071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0" name="Oval 120">
          <a:extLst>
            <a:ext uri="{FF2B5EF4-FFF2-40B4-BE49-F238E27FC236}">
              <a16:creationId xmlns:a16="http://schemas.microsoft.com/office/drawing/2014/main" id="{00000000-0008-0000-0200-000072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1" name="Oval 121">
          <a:extLst>
            <a:ext uri="{FF2B5EF4-FFF2-40B4-BE49-F238E27FC236}">
              <a16:creationId xmlns:a16="http://schemas.microsoft.com/office/drawing/2014/main" id="{00000000-0008-0000-0200-000073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2" name="Oval 122">
          <a:extLst>
            <a:ext uri="{FF2B5EF4-FFF2-40B4-BE49-F238E27FC236}">
              <a16:creationId xmlns:a16="http://schemas.microsoft.com/office/drawing/2014/main" id="{00000000-0008-0000-0200-000074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3" name="Oval 123">
          <a:extLst>
            <a:ext uri="{FF2B5EF4-FFF2-40B4-BE49-F238E27FC236}">
              <a16:creationId xmlns:a16="http://schemas.microsoft.com/office/drawing/2014/main" id="{00000000-0008-0000-0200-000075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4" name="Oval 124">
          <a:extLst>
            <a:ext uri="{FF2B5EF4-FFF2-40B4-BE49-F238E27FC236}">
              <a16:creationId xmlns:a16="http://schemas.microsoft.com/office/drawing/2014/main" id="{00000000-0008-0000-0200-000076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5" name="Oval 125">
          <a:extLst>
            <a:ext uri="{FF2B5EF4-FFF2-40B4-BE49-F238E27FC236}">
              <a16:creationId xmlns:a16="http://schemas.microsoft.com/office/drawing/2014/main" id="{00000000-0008-0000-0200-00007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6" name="Oval 126">
          <a:extLst>
            <a:ext uri="{FF2B5EF4-FFF2-40B4-BE49-F238E27FC236}">
              <a16:creationId xmlns:a16="http://schemas.microsoft.com/office/drawing/2014/main" id="{00000000-0008-0000-0200-00007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7" name="Line 127">
          <a:extLst>
            <a:ext uri="{FF2B5EF4-FFF2-40B4-BE49-F238E27FC236}">
              <a16:creationId xmlns:a16="http://schemas.microsoft.com/office/drawing/2014/main" id="{00000000-0008-0000-0200-00007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8" name="Line 128">
          <a:extLst>
            <a:ext uri="{FF2B5EF4-FFF2-40B4-BE49-F238E27FC236}">
              <a16:creationId xmlns:a16="http://schemas.microsoft.com/office/drawing/2014/main" id="{00000000-0008-0000-0200-00007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9" name="Line 129">
          <a:extLst>
            <a:ext uri="{FF2B5EF4-FFF2-40B4-BE49-F238E27FC236}">
              <a16:creationId xmlns:a16="http://schemas.microsoft.com/office/drawing/2014/main" id="{00000000-0008-0000-0200-00007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0" name="Line 130">
          <a:extLst>
            <a:ext uri="{FF2B5EF4-FFF2-40B4-BE49-F238E27FC236}">
              <a16:creationId xmlns:a16="http://schemas.microsoft.com/office/drawing/2014/main" id="{00000000-0008-0000-0200-00007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1" name="Line 131">
          <a:extLst>
            <a:ext uri="{FF2B5EF4-FFF2-40B4-BE49-F238E27FC236}">
              <a16:creationId xmlns:a16="http://schemas.microsoft.com/office/drawing/2014/main" id="{00000000-0008-0000-0200-00007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2" name="Line 132">
          <a:extLst>
            <a:ext uri="{FF2B5EF4-FFF2-40B4-BE49-F238E27FC236}">
              <a16:creationId xmlns:a16="http://schemas.microsoft.com/office/drawing/2014/main" id="{00000000-0008-0000-0200-00007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3" name="Line 133">
          <a:extLst>
            <a:ext uri="{FF2B5EF4-FFF2-40B4-BE49-F238E27FC236}">
              <a16:creationId xmlns:a16="http://schemas.microsoft.com/office/drawing/2014/main" id="{00000000-0008-0000-0200-00007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4" name="Line 134">
          <a:extLst>
            <a:ext uri="{FF2B5EF4-FFF2-40B4-BE49-F238E27FC236}">
              <a16:creationId xmlns:a16="http://schemas.microsoft.com/office/drawing/2014/main" id="{00000000-0008-0000-0200-00008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5" name="Line 135">
          <a:extLst>
            <a:ext uri="{FF2B5EF4-FFF2-40B4-BE49-F238E27FC236}">
              <a16:creationId xmlns:a16="http://schemas.microsoft.com/office/drawing/2014/main" id="{00000000-0008-0000-0200-00008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6" name="Line 136">
          <a:extLst>
            <a:ext uri="{FF2B5EF4-FFF2-40B4-BE49-F238E27FC236}">
              <a16:creationId xmlns:a16="http://schemas.microsoft.com/office/drawing/2014/main" id="{00000000-0008-0000-0200-00008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7" name="Line 137">
          <a:extLst>
            <a:ext uri="{FF2B5EF4-FFF2-40B4-BE49-F238E27FC236}">
              <a16:creationId xmlns:a16="http://schemas.microsoft.com/office/drawing/2014/main" id="{00000000-0008-0000-0200-00008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8" name="Line 138">
          <a:extLst>
            <a:ext uri="{FF2B5EF4-FFF2-40B4-BE49-F238E27FC236}">
              <a16:creationId xmlns:a16="http://schemas.microsoft.com/office/drawing/2014/main" id="{00000000-0008-0000-0200-00008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9" name="Line 139">
          <a:extLst>
            <a:ext uri="{FF2B5EF4-FFF2-40B4-BE49-F238E27FC236}">
              <a16:creationId xmlns:a16="http://schemas.microsoft.com/office/drawing/2014/main" id="{00000000-0008-0000-0200-00008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0" name="Line 140">
          <a:extLst>
            <a:ext uri="{FF2B5EF4-FFF2-40B4-BE49-F238E27FC236}">
              <a16:creationId xmlns:a16="http://schemas.microsoft.com/office/drawing/2014/main" id="{00000000-0008-0000-0200-00008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1" name="Line 141">
          <a:extLst>
            <a:ext uri="{FF2B5EF4-FFF2-40B4-BE49-F238E27FC236}">
              <a16:creationId xmlns:a16="http://schemas.microsoft.com/office/drawing/2014/main" id="{00000000-0008-0000-0200-00008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2" name="Line 142">
          <a:extLst>
            <a:ext uri="{FF2B5EF4-FFF2-40B4-BE49-F238E27FC236}">
              <a16:creationId xmlns:a16="http://schemas.microsoft.com/office/drawing/2014/main" id="{00000000-0008-0000-0200-00008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3" name="Line 143">
          <a:extLst>
            <a:ext uri="{FF2B5EF4-FFF2-40B4-BE49-F238E27FC236}">
              <a16:creationId xmlns:a16="http://schemas.microsoft.com/office/drawing/2014/main" id="{00000000-0008-0000-0200-00008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4" name="Line 144">
          <a:extLst>
            <a:ext uri="{FF2B5EF4-FFF2-40B4-BE49-F238E27FC236}">
              <a16:creationId xmlns:a16="http://schemas.microsoft.com/office/drawing/2014/main" id="{00000000-0008-0000-0200-00008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5" name="Line 145">
          <a:extLst>
            <a:ext uri="{FF2B5EF4-FFF2-40B4-BE49-F238E27FC236}">
              <a16:creationId xmlns:a16="http://schemas.microsoft.com/office/drawing/2014/main" id="{00000000-0008-0000-0200-00008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6" name="Line 146">
          <a:extLst>
            <a:ext uri="{FF2B5EF4-FFF2-40B4-BE49-F238E27FC236}">
              <a16:creationId xmlns:a16="http://schemas.microsoft.com/office/drawing/2014/main" id="{00000000-0008-0000-0200-00008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7" name="Line 147">
          <a:extLst>
            <a:ext uri="{FF2B5EF4-FFF2-40B4-BE49-F238E27FC236}">
              <a16:creationId xmlns:a16="http://schemas.microsoft.com/office/drawing/2014/main" id="{00000000-0008-0000-0200-00008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8" name="Line 148">
          <a:extLst>
            <a:ext uri="{FF2B5EF4-FFF2-40B4-BE49-F238E27FC236}">
              <a16:creationId xmlns:a16="http://schemas.microsoft.com/office/drawing/2014/main" id="{00000000-0008-0000-0200-00008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9" name="Line 149">
          <a:extLst>
            <a:ext uri="{FF2B5EF4-FFF2-40B4-BE49-F238E27FC236}">
              <a16:creationId xmlns:a16="http://schemas.microsoft.com/office/drawing/2014/main" id="{00000000-0008-0000-0200-00008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0" name="Line 150">
          <a:extLst>
            <a:ext uri="{FF2B5EF4-FFF2-40B4-BE49-F238E27FC236}">
              <a16:creationId xmlns:a16="http://schemas.microsoft.com/office/drawing/2014/main" id="{00000000-0008-0000-0200-00009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1" name="Line 151">
          <a:extLst>
            <a:ext uri="{FF2B5EF4-FFF2-40B4-BE49-F238E27FC236}">
              <a16:creationId xmlns:a16="http://schemas.microsoft.com/office/drawing/2014/main" id="{00000000-0008-0000-0200-00009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2" name="Line 152">
          <a:extLst>
            <a:ext uri="{FF2B5EF4-FFF2-40B4-BE49-F238E27FC236}">
              <a16:creationId xmlns:a16="http://schemas.microsoft.com/office/drawing/2014/main" id="{00000000-0008-0000-0200-00009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3" name="Line 153">
          <a:extLst>
            <a:ext uri="{FF2B5EF4-FFF2-40B4-BE49-F238E27FC236}">
              <a16:creationId xmlns:a16="http://schemas.microsoft.com/office/drawing/2014/main" id="{00000000-0008-0000-0200-00009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4" name="Line 154">
          <a:extLst>
            <a:ext uri="{FF2B5EF4-FFF2-40B4-BE49-F238E27FC236}">
              <a16:creationId xmlns:a16="http://schemas.microsoft.com/office/drawing/2014/main" id="{00000000-0008-0000-0200-00009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5" name="Line 155">
          <a:extLst>
            <a:ext uri="{FF2B5EF4-FFF2-40B4-BE49-F238E27FC236}">
              <a16:creationId xmlns:a16="http://schemas.microsoft.com/office/drawing/2014/main" id="{00000000-0008-0000-0200-00009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6" name="Line 156">
          <a:extLst>
            <a:ext uri="{FF2B5EF4-FFF2-40B4-BE49-F238E27FC236}">
              <a16:creationId xmlns:a16="http://schemas.microsoft.com/office/drawing/2014/main" id="{00000000-0008-0000-0200-00009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7" name="Line 157">
          <a:extLst>
            <a:ext uri="{FF2B5EF4-FFF2-40B4-BE49-F238E27FC236}">
              <a16:creationId xmlns:a16="http://schemas.microsoft.com/office/drawing/2014/main" id="{00000000-0008-0000-0200-00009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8" name="Line 158">
          <a:extLst>
            <a:ext uri="{FF2B5EF4-FFF2-40B4-BE49-F238E27FC236}">
              <a16:creationId xmlns:a16="http://schemas.microsoft.com/office/drawing/2014/main" id="{00000000-0008-0000-0200-00009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9" name="Line 159">
          <a:extLst>
            <a:ext uri="{FF2B5EF4-FFF2-40B4-BE49-F238E27FC236}">
              <a16:creationId xmlns:a16="http://schemas.microsoft.com/office/drawing/2014/main" id="{00000000-0008-0000-0200-00009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0" name="Line 160">
          <a:extLst>
            <a:ext uri="{FF2B5EF4-FFF2-40B4-BE49-F238E27FC236}">
              <a16:creationId xmlns:a16="http://schemas.microsoft.com/office/drawing/2014/main" id="{00000000-0008-0000-0200-00009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1" name="Line 161">
          <a:extLst>
            <a:ext uri="{FF2B5EF4-FFF2-40B4-BE49-F238E27FC236}">
              <a16:creationId xmlns:a16="http://schemas.microsoft.com/office/drawing/2014/main" id="{00000000-0008-0000-0200-00009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2" name="Line 162">
          <a:extLst>
            <a:ext uri="{FF2B5EF4-FFF2-40B4-BE49-F238E27FC236}">
              <a16:creationId xmlns:a16="http://schemas.microsoft.com/office/drawing/2014/main" id="{00000000-0008-0000-0200-00009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3" name="Line 163">
          <a:extLst>
            <a:ext uri="{FF2B5EF4-FFF2-40B4-BE49-F238E27FC236}">
              <a16:creationId xmlns:a16="http://schemas.microsoft.com/office/drawing/2014/main" id="{00000000-0008-0000-0200-00009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4" name="Line 164">
          <a:extLst>
            <a:ext uri="{FF2B5EF4-FFF2-40B4-BE49-F238E27FC236}">
              <a16:creationId xmlns:a16="http://schemas.microsoft.com/office/drawing/2014/main" id="{00000000-0008-0000-0200-00009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5" name="Line 165">
          <a:extLst>
            <a:ext uri="{FF2B5EF4-FFF2-40B4-BE49-F238E27FC236}">
              <a16:creationId xmlns:a16="http://schemas.microsoft.com/office/drawing/2014/main" id="{00000000-0008-0000-0200-00009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6" name="Line 166">
          <a:extLst>
            <a:ext uri="{FF2B5EF4-FFF2-40B4-BE49-F238E27FC236}">
              <a16:creationId xmlns:a16="http://schemas.microsoft.com/office/drawing/2014/main" id="{00000000-0008-0000-0200-0000A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7" name="Line 167">
          <a:extLst>
            <a:ext uri="{FF2B5EF4-FFF2-40B4-BE49-F238E27FC236}">
              <a16:creationId xmlns:a16="http://schemas.microsoft.com/office/drawing/2014/main" id="{00000000-0008-0000-0200-0000A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8" name="Line 168">
          <a:extLst>
            <a:ext uri="{FF2B5EF4-FFF2-40B4-BE49-F238E27FC236}">
              <a16:creationId xmlns:a16="http://schemas.microsoft.com/office/drawing/2014/main" id="{00000000-0008-0000-0200-0000A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9" name="Line 169">
          <a:extLst>
            <a:ext uri="{FF2B5EF4-FFF2-40B4-BE49-F238E27FC236}">
              <a16:creationId xmlns:a16="http://schemas.microsoft.com/office/drawing/2014/main" id="{00000000-0008-0000-0200-0000A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0" name="Line 170">
          <a:extLst>
            <a:ext uri="{FF2B5EF4-FFF2-40B4-BE49-F238E27FC236}">
              <a16:creationId xmlns:a16="http://schemas.microsoft.com/office/drawing/2014/main" id="{00000000-0008-0000-0200-0000A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1" name="Line 171">
          <a:extLst>
            <a:ext uri="{FF2B5EF4-FFF2-40B4-BE49-F238E27FC236}">
              <a16:creationId xmlns:a16="http://schemas.microsoft.com/office/drawing/2014/main" id="{00000000-0008-0000-0200-0000A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2" name="Line 172">
          <a:extLst>
            <a:ext uri="{FF2B5EF4-FFF2-40B4-BE49-F238E27FC236}">
              <a16:creationId xmlns:a16="http://schemas.microsoft.com/office/drawing/2014/main" id="{00000000-0008-0000-0200-0000A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3" name="Line 173">
          <a:extLst>
            <a:ext uri="{FF2B5EF4-FFF2-40B4-BE49-F238E27FC236}">
              <a16:creationId xmlns:a16="http://schemas.microsoft.com/office/drawing/2014/main" id="{00000000-0008-0000-0200-0000A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4" name="Line 174">
          <a:extLst>
            <a:ext uri="{FF2B5EF4-FFF2-40B4-BE49-F238E27FC236}">
              <a16:creationId xmlns:a16="http://schemas.microsoft.com/office/drawing/2014/main" id="{00000000-0008-0000-0200-0000A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5" name="Line 175">
          <a:extLst>
            <a:ext uri="{FF2B5EF4-FFF2-40B4-BE49-F238E27FC236}">
              <a16:creationId xmlns:a16="http://schemas.microsoft.com/office/drawing/2014/main" id="{00000000-0008-0000-0200-0000A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6" name="Line 176">
          <a:extLst>
            <a:ext uri="{FF2B5EF4-FFF2-40B4-BE49-F238E27FC236}">
              <a16:creationId xmlns:a16="http://schemas.microsoft.com/office/drawing/2014/main" id="{00000000-0008-0000-0200-0000A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7" name="Line 177">
          <a:extLst>
            <a:ext uri="{FF2B5EF4-FFF2-40B4-BE49-F238E27FC236}">
              <a16:creationId xmlns:a16="http://schemas.microsoft.com/office/drawing/2014/main" id="{00000000-0008-0000-0200-0000A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8" name="Line 178">
          <a:extLst>
            <a:ext uri="{FF2B5EF4-FFF2-40B4-BE49-F238E27FC236}">
              <a16:creationId xmlns:a16="http://schemas.microsoft.com/office/drawing/2014/main" id="{00000000-0008-0000-0200-0000A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9" name="Line 179">
          <a:extLst>
            <a:ext uri="{FF2B5EF4-FFF2-40B4-BE49-F238E27FC236}">
              <a16:creationId xmlns:a16="http://schemas.microsoft.com/office/drawing/2014/main" id="{00000000-0008-0000-0200-0000A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0" name="Line 180">
          <a:extLst>
            <a:ext uri="{FF2B5EF4-FFF2-40B4-BE49-F238E27FC236}">
              <a16:creationId xmlns:a16="http://schemas.microsoft.com/office/drawing/2014/main" id="{00000000-0008-0000-0200-0000A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1" name="Line 181">
          <a:extLst>
            <a:ext uri="{FF2B5EF4-FFF2-40B4-BE49-F238E27FC236}">
              <a16:creationId xmlns:a16="http://schemas.microsoft.com/office/drawing/2014/main" id="{00000000-0008-0000-0200-0000A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2" name="Line 182">
          <a:extLst>
            <a:ext uri="{FF2B5EF4-FFF2-40B4-BE49-F238E27FC236}">
              <a16:creationId xmlns:a16="http://schemas.microsoft.com/office/drawing/2014/main" id="{00000000-0008-0000-0200-0000B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3" name="Line 183">
          <a:extLst>
            <a:ext uri="{FF2B5EF4-FFF2-40B4-BE49-F238E27FC236}">
              <a16:creationId xmlns:a16="http://schemas.microsoft.com/office/drawing/2014/main" id="{00000000-0008-0000-0200-0000B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4" name="Line 184">
          <a:extLst>
            <a:ext uri="{FF2B5EF4-FFF2-40B4-BE49-F238E27FC236}">
              <a16:creationId xmlns:a16="http://schemas.microsoft.com/office/drawing/2014/main" id="{00000000-0008-0000-0200-0000B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5" name="Line 185">
          <a:extLst>
            <a:ext uri="{FF2B5EF4-FFF2-40B4-BE49-F238E27FC236}">
              <a16:creationId xmlns:a16="http://schemas.microsoft.com/office/drawing/2014/main" id="{00000000-0008-0000-0200-0000B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6" name="Line 186">
          <a:extLst>
            <a:ext uri="{FF2B5EF4-FFF2-40B4-BE49-F238E27FC236}">
              <a16:creationId xmlns:a16="http://schemas.microsoft.com/office/drawing/2014/main" id="{00000000-0008-0000-0200-0000B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7" name="Line 187">
          <a:extLst>
            <a:ext uri="{FF2B5EF4-FFF2-40B4-BE49-F238E27FC236}">
              <a16:creationId xmlns:a16="http://schemas.microsoft.com/office/drawing/2014/main" id="{00000000-0008-0000-0200-0000B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8" name="Line 188">
          <a:extLst>
            <a:ext uri="{FF2B5EF4-FFF2-40B4-BE49-F238E27FC236}">
              <a16:creationId xmlns:a16="http://schemas.microsoft.com/office/drawing/2014/main" id="{00000000-0008-0000-0200-0000B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9" name="Line 189">
          <a:extLst>
            <a:ext uri="{FF2B5EF4-FFF2-40B4-BE49-F238E27FC236}">
              <a16:creationId xmlns:a16="http://schemas.microsoft.com/office/drawing/2014/main" id="{00000000-0008-0000-0200-0000B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0" name="Line 190">
          <a:extLst>
            <a:ext uri="{FF2B5EF4-FFF2-40B4-BE49-F238E27FC236}">
              <a16:creationId xmlns:a16="http://schemas.microsoft.com/office/drawing/2014/main" id="{00000000-0008-0000-0200-0000B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1" name="Line 191">
          <a:extLst>
            <a:ext uri="{FF2B5EF4-FFF2-40B4-BE49-F238E27FC236}">
              <a16:creationId xmlns:a16="http://schemas.microsoft.com/office/drawing/2014/main" id="{00000000-0008-0000-0200-0000B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2" name="Line 192">
          <a:extLst>
            <a:ext uri="{FF2B5EF4-FFF2-40B4-BE49-F238E27FC236}">
              <a16:creationId xmlns:a16="http://schemas.microsoft.com/office/drawing/2014/main" id="{00000000-0008-0000-0200-0000B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3" name="Line 193">
          <a:extLst>
            <a:ext uri="{FF2B5EF4-FFF2-40B4-BE49-F238E27FC236}">
              <a16:creationId xmlns:a16="http://schemas.microsoft.com/office/drawing/2014/main" id="{00000000-0008-0000-0200-0000B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4" name="Line 194">
          <a:extLst>
            <a:ext uri="{FF2B5EF4-FFF2-40B4-BE49-F238E27FC236}">
              <a16:creationId xmlns:a16="http://schemas.microsoft.com/office/drawing/2014/main" id="{00000000-0008-0000-0200-0000B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5" name="Line 195">
          <a:extLst>
            <a:ext uri="{FF2B5EF4-FFF2-40B4-BE49-F238E27FC236}">
              <a16:creationId xmlns:a16="http://schemas.microsoft.com/office/drawing/2014/main" id="{00000000-0008-0000-0200-0000B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6" name="Line 196">
          <a:extLst>
            <a:ext uri="{FF2B5EF4-FFF2-40B4-BE49-F238E27FC236}">
              <a16:creationId xmlns:a16="http://schemas.microsoft.com/office/drawing/2014/main" id="{00000000-0008-0000-0200-0000B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7" name="Line 197">
          <a:extLst>
            <a:ext uri="{FF2B5EF4-FFF2-40B4-BE49-F238E27FC236}">
              <a16:creationId xmlns:a16="http://schemas.microsoft.com/office/drawing/2014/main" id="{00000000-0008-0000-0200-0000B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8" name="Line 198">
          <a:extLst>
            <a:ext uri="{FF2B5EF4-FFF2-40B4-BE49-F238E27FC236}">
              <a16:creationId xmlns:a16="http://schemas.microsoft.com/office/drawing/2014/main" id="{00000000-0008-0000-0200-0000C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9" name="Line 199">
          <a:extLst>
            <a:ext uri="{FF2B5EF4-FFF2-40B4-BE49-F238E27FC236}">
              <a16:creationId xmlns:a16="http://schemas.microsoft.com/office/drawing/2014/main" id="{00000000-0008-0000-0200-0000C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0" name="Line 200">
          <a:extLst>
            <a:ext uri="{FF2B5EF4-FFF2-40B4-BE49-F238E27FC236}">
              <a16:creationId xmlns:a16="http://schemas.microsoft.com/office/drawing/2014/main" id="{00000000-0008-0000-0200-0000C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1" name="Line 201">
          <a:extLst>
            <a:ext uri="{FF2B5EF4-FFF2-40B4-BE49-F238E27FC236}">
              <a16:creationId xmlns:a16="http://schemas.microsoft.com/office/drawing/2014/main" id="{00000000-0008-0000-0200-0000C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2" name="Line 202">
          <a:extLst>
            <a:ext uri="{FF2B5EF4-FFF2-40B4-BE49-F238E27FC236}">
              <a16:creationId xmlns:a16="http://schemas.microsoft.com/office/drawing/2014/main" id="{00000000-0008-0000-0200-0000C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3" name="Line 203">
          <a:extLst>
            <a:ext uri="{FF2B5EF4-FFF2-40B4-BE49-F238E27FC236}">
              <a16:creationId xmlns:a16="http://schemas.microsoft.com/office/drawing/2014/main" id="{00000000-0008-0000-0200-0000C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4" name="Line 204">
          <a:extLst>
            <a:ext uri="{FF2B5EF4-FFF2-40B4-BE49-F238E27FC236}">
              <a16:creationId xmlns:a16="http://schemas.microsoft.com/office/drawing/2014/main" id="{00000000-0008-0000-0200-0000C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5" name="Line 205">
          <a:extLst>
            <a:ext uri="{FF2B5EF4-FFF2-40B4-BE49-F238E27FC236}">
              <a16:creationId xmlns:a16="http://schemas.microsoft.com/office/drawing/2014/main" id="{00000000-0008-0000-0200-0000C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6" name="Line 206">
          <a:extLst>
            <a:ext uri="{FF2B5EF4-FFF2-40B4-BE49-F238E27FC236}">
              <a16:creationId xmlns:a16="http://schemas.microsoft.com/office/drawing/2014/main" id="{00000000-0008-0000-0200-0000C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7" name="Line 207">
          <a:extLst>
            <a:ext uri="{FF2B5EF4-FFF2-40B4-BE49-F238E27FC236}">
              <a16:creationId xmlns:a16="http://schemas.microsoft.com/office/drawing/2014/main" id="{00000000-0008-0000-0200-0000C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8" name="Line 208">
          <a:extLst>
            <a:ext uri="{FF2B5EF4-FFF2-40B4-BE49-F238E27FC236}">
              <a16:creationId xmlns:a16="http://schemas.microsoft.com/office/drawing/2014/main" id="{00000000-0008-0000-0200-0000C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9" name="Line 209">
          <a:extLst>
            <a:ext uri="{FF2B5EF4-FFF2-40B4-BE49-F238E27FC236}">
              <a16:creationId xmlns:a16="http://schemas.microsoft.com/office/drawing/2014/main" id="{00000000-0008-0000-0200-0000C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0" name="Line 210">
          <a:extLst>
            <a:ext uri="{FF2B5EF4-FFF2-40B4-BE49-F238E27FC236}">
              <a16:creationId xmlns:a16="http://schemas.microsoft.com/office/drawing/2014/main" id="{00000000-0008-0000-0200-0000C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1" name="Line 211">
          <a:extLst>
            <a:ext uri="{FF2B5EF4-FFF2-40B4-BE49-F238E27FC236}">
              <a16:creationId xmlns:a16="http://schemas.microsoft.com/office/drawing/2014/main" id="{00000000-0008-0000-0200-0000C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2" name="Line 212">
          <a:extLst>
            <a:ext uri="{FF2B5EF4-FFF2-40B4-BE49-F238E27FC236}">
              <a16:creationId xmlns:a16="http://schemas.microsoft.com/office/drawing/2014/main" id="{00000000-0008-0000-0200-0000C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3" name="Line 213">
          <a:extLst>
            <a:ext uri="{FF2B5EF4-FFF2-40B4-BE49-F238E27FC236}">
              <a16:creationId xmlns:a16="http://schemas.microsoft.com/office/drawing/2014/main" id="{00000000-0008-0000-0200-0000C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4" name="Line 214">
          <a:extLst>
            <a:ext uri="{FF2B5EF4-FFF2-40B4-BE49-F238E27FC236}">
              <a16:creationId xmlns:a16="http://schemas.microsoft.com/office/drawing/2014/main" id="{00000000-0008-0000-0200-0000D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5" name="Line 215">
          <a:extLst>
            <a:ext uri="{FF2B5EF4-FFF2-40B4-BE49-F238E27FC236}">
              <a16:creationId xmlns:a16="http://schemas.microsoft.com/office/drawing/2014/main" id="{00000000-0008-0000-0200-0000D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6" name="Line 216">
          <a:extLst>
            <a:ext uri="{FF2B5EF4-FFF2-40B4-BE49-F238E27FC236}">
              <a16:creationId xmlns:a16="http://schemas.microsoft.com/office/drawing/2014/main" id="{00000000-0008-0000-0200-0000D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7" name="Line 217">
          <a:extLst>
            <a:ext uri="{FF2B5EF4-FFF2-40B4-BE49-F238E27FC236}">
              <a16:creationId xmlns:a16="http://schemas.microsoft.com/office/drawing/2014/main" id="{00000000-0008-0000-0200-0000D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8" name="Line 218">
          <a:extLst>
            <a:ext uri="{FF2B5EF4-FFF2-40B4-BE49-F238E27FC236}">
              <a16:creationId xmlns:a16="http://schemas.microsoft.com/office/drawing/2014/main" id="{00000000-0008-0000-0200-0000D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9" name="Line 219">
          <a:extLst>
            <a:ext uri="{FF2B5EF4-FFF2-40B4-BE49-F238E27FC236}">
              <a16:creationId xmlns:a16="http://schemas.microsoft.com/office/drawing/2014/main" id="{00000000-0008-0000-0200-0000D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0" name="Line 220">
          <a:extLst>
            <a:ext uri="{FF2B5EF4-FFF2-40B4-BE49-F238E27FC236}">
              <a16:creationId xmlns:a16="http://schemas.microsoft.com/office/drawing/2014/main" id="{00000000-0008-0000-0200-0000D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1" name="Line 221">
          <a:extLst>
            <a:ext uri="{FF2B5EF4-FFF2-40B4-BE49-F238E27FC236}">
              <a16:creationId xmlns:a16="http://schemas.microsoft.com/office/drawing/2014/main" id="{00000000-0008-0000-0200-0000D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2" name="Line 222">
          <a:extLst>
            <a:ext uri="{FF2B5EF4-FFF2-40B4-BE49-F238E27FC236}">
              <a16:creationId xmlns:a16="http://schemas.microsoft.com/office/drawing/2014/main" id="{00000000-0008-0000-0200-0000D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3" name="Line 223">
          <a:extLst>
            <a:ext uri="{FF2B5EF4-FFF2-40B4-BE49-F238E27FC236}">
              <a16:creationId xmlns:a16="http://schemas.microsoft.com/office/drawing/2014/main" id="{00000000-0008-0000-0200-0000D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4" name="Line 224">
          <a:extLst>
            <a:ext uri="{FF2B5EF4-FFF2-40B4-BE49-F238E27FC236}">
              <a16:creationId xmlns:a16="http://schemas.microsoft.com/office/drawing/2014/main" id="{00000000-0008-0000-0200-0000D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5" name="Line 225">
          <a:extLst>
            <a:ext uri="{FF2B5EF4-FFF2-40B4-BE49-F238E27FC236}">
              <a16:creationId xmlns:a16="http://schemas.microsoft.com/office/drawing/2014/main" id="{00000000-0008-0000-0200-0000D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6" name="Line 226">
          <a:extLst>
            <a:ext uri="{FF2B5EF4-FFF2-40B4-BE49-F238E27FC236}">
              <a16:creationId xmlns:a16="http://schemas.microsoft.com/office/drawing/2014/main" id="{00000000-0008-0000-0200-0000D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7" name="Line 227">
          <a:extLst>
            <a:ext uri="{FF2B5EF4-FFF2-40B4-BE49-F238E27FC236}">
              <a16:creationId xmlns:a16="http://schemas.microsoft.com/office/drawing/2014/main" id="{00000000-0008-0000-0200-0000D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8" name="Line 228">
          <a:extLst>
            <a:ext uri="{FF2B5EF4-FFF2-40B4-BE49-F238E27FC236}">
              <a16:creationId xmlns:a16="http://schemas.microsoft.com/office/drawing/2014/main" id="{00000000-0008-0000-0200-0000D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9" name="Line 229">
          <a:extLst>
            <a:ext uri="{FF2B5EF4-FFF2-40B4-BE49-F238E27FC236}">
              <a16:creationId xmlns:a16="http://schemas.microsoft.com/office/drawing/2014/main" id="{00000000-0008-0000-0200-0000D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0" name="Line 230">
          <a:extLst>
            <a:ext uri="{FF2B5EF4-FFF2-40B4-BE49-F238E27FC236}">
              <a16:creationId xmlns:a16="http://schemas.microsoft.com/office/drawing/2014/main" id="{00000000-0008-0000-0200-0000E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1" name="Line 231">
          <a:extLst>
            <a:ext uri="{FF2B5EF4-FFF2-40B4-BE49-F238E27FC236}">
              <a16:creationId xmlns:a16="http://schemas.microsoft.com/office/drawing/2014/main" id="{00000000-0008-0000-0200-0000E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2" name="Line 232">
          <a:extLst>
            <a:ext uri="{FF2B5EF4-FFF2-40B4-BE49-F238E27FC236}">
              <a16:creationId xmlns:a16="http://schemas.microsoft.com/office/drawing/2014/main" id="{00000000-0008-0000-0200-0000E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3" name="Line 233">
          <a:extLst>
            <a:ext uri="{FF2B5EF4-FFF2-40B4-BE49-F238E27FC236}">
              <a16:creationId xmlns:a16="http://schemas.microsoft.com/office/drawing/2014/main" id="{00000000-0008-0000-0200-0000E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4" name="Line 234">
          <a:extLst>
            <a:ext uri="{FF2B5EF4-FFF2-40B4-BE49-F238E27FC236}">
              <a16:creationId xmlns:a16="http://schemas.microsoft.com/office/drawing/2014/main" id="{00000000-0008-0000-0200-0000E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5" name="Oval 235">
          <a:extLst>
            <a:ext uri="{FF2B5EF4-FFF2-40B4-BE49-F238E27FC236}">
              <a16:creationId xmlns:a16="http://schemas.microsoft.com/office/drawing/2014/main" id="{00000000-0008-0000-0200-0000E5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6" name="Oval 236">
          <a:extLst>
            <a:ext uri="{FF2B5EF4-FFF2-40B4-BE49-F238E27FC236}">
              <a16:creationId xmlns:a16="http://schemas.microsoft.com/office/drawing/2014/main" id="{00000000-0008-0000-0200-0000E6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7" name="Oval 237">
          <a:extLst>
            <a:ext uri="{FF2B5EF4-FFF2-40B4-BE49-F238E27FC236}">
              <a16:creationId xmlns:a16="http://schemas.microsoft.com/office/drawing/2014/main" id="{00000000-0008-0000-0200-0000E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8" name="Oval 238">
          <a:extLst>
            <a:ext uri="{FF2B5EF4-FFF2-40B4-BE49-F238E27FC236}">
              <a16:creationId xmlns:a16="http://schemas.microsoft.com/office/drawing/2014/main" id="{00000000-0008-0000-0200-0000E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9" name="Oval 239">
          <a:extLst>
            <a:ext uri="{FF2B5EF4-FFF2-40B4-BE49-F238E27FC236}">
              <a16:creationId xmlns:a16="http://schemas.microsoft.com/office/drawing/2014/main" id="{00000000-0008-0000-0200-0000E9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0" name="Oval 240">
          <a:extLst>
            <a:ext uri="{FF2B5EF4-FFF2-40B4-BE49-F238E27FC236}">
              <a16:creationId xmlns:a16="http://schemas.microsoft.com/office/drawing/2014/main" id="{00000000-0008-0000-0200-0000EA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1" name="Oval 241">
          <a:extLst>
            <a:ext uri="{FF2B5EF4-FFF2-40B4-BE49-F238E27FC236}">
              <a16:creationId xmlns:a16="http://schemas.microsoft.com/office/drawing/2014/main" id="{00000000-0008-0000-0200-0000EB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2" name="Oval 242">
          <a:extLst>
            <a:ext uri="{FF2B5EF4-FFF2-40B4-BE49-F238E27FC236}">
              <a16:creationId xmlns:a16="http://schemas.microsoft.com/office/drawing/2014/main" id="{00000000-0008-0000-0200-0000EC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3" name="Oval 243">
          <a:extLst>
            <a:ext uri="{FF2B5EF4-FFF2-40B4-BE49-F238E27FC236}">
              <a16:creationId xmlns:a16="http://schemas.microsoft.com/office/drawing/2014/main" id="{00000000-0008-0000-0200-0000ED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4" name="Oval 244">
          <a:extLst>
            <a:ext uri="{FF2B5EF4-FFF2-40B4-BE49-F238E27FC236}">
              <a16:creationId xmlns:a16="http://schemas.microsoft.com/office/drawing/2014/main" id="{00000000-0008-0000-0200-0000EE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5" name="Oval 245">
          <a:extLst>
            <a:ext uri="{FF2B5EF4-FFF2-40B4-BE49-F238E27FC236}">
              <a16:creationId xmlns:a16="http://schemas.microsoft.com/office/drawing/2014/main" id="{00000000-0008-0000-0200-0000EF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6" name="Oval 246">
          <a:extLst>
            <a:ext uri="{FF2B5EF4-FFF2-40B4-BE49-F238E27FC236}">
              <a16:creationId xmlns:a16="http://schemas.microsoft.com/office/drawing/2014/main" id="{00000000-0008-0000-0200-0000F0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7" name="Line 1">
          <a:extLst>
            <a:ext uri="{FF2B5EF4-FFF2-40B4-BE49-F238E27FC236}">
              <a16:creationId xmlns:a16="http://schemas.microsoft.com/office/drawing/2014/main" id="{00000000-0008-0000-0200-0000F1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8" name="Line 2">
          <a:extLst>
            <a:ext uri="{FF2B5EF4-FFF2-40B4-BE49-F238E27FC236}">
              <a16:creationId xmlns:a16="http://schemas.microsoft.com/office/drawing/2014/main" id="{00000000-0008-0000-0200-0000F2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9" name="Line 3">
          <a:extLst>
            <a:ext uri="{FF2B5EF4-FFF2-40B4-BE49-F238E27FC236}">
              <a16:creationId xmlns:a16="http://schemas.microsoft.com/office/drawing/2014/main" id="{00000000-0008-0000-0200-0000F3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0" name="Line 4">
          <a:extLst>
            <a:ext uri="{FF2B5EF4-FFF2-40B4-BE49-F238E27FC236}">
              <a16:creationId xmlns:a16="http://schemas.microsoft.com/office/drawing/2014/main" id="{00000000-0008-0000-0200-0000F4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1" name="Line 5">
          <a:extLst>
            <a:ext uri="{FF2B5EF4-FFF2-40B4-BE49-F238E27FC236}">
              <a16:creationId xmlns:a16="http://schemas.microsoft.com/office/drawing/2014/main" id="{00000000-0008-0000-0200-0000F5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2" name="Line 6">
          <a:extLst>
            <a:ext uri="{FF2B5EF4-FFF2-40B4-BE49-F238E27FC236}">
              <a16:creationId xmlns:a16="http://schemas.microsoft.com/office/drawing/2014/main" id="{00000000-0008-0000-0200-0000F6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3" name="Line 7">
          <a:extLst>
            <a:ext uri="{FF2B5EF4-FFF2-40B4-BE49-F238E27FC236}">
              <a16:creationId xmlns:a16="http://schemas.microsoft.com/office/drawing/2014/main" id="{00000000-0008-0000-0200-0000F7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4" name="Line 8">
          <a:extLst>
            <a:ext uri="{FF2B5EF4-FFF2-40B4-BE49-F238E27FC236}">
              <a16:creationId xmlns:a16="http://schemas.microsoft.com/office/drawing/2014/main" id="{00000000-0008-0000-0200-0000F8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5" name="Line 9">
          <a:extLst>
            <a:ext uri="{FF2B5EF4-FFF2-40B4-BE49-F238E27FC236}">
              <a16:creationId xmlns:a16="http://schemas.microsoft.com/office/drawing/2014/main" id="{00000000-0008-0000-0200-0000F9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6" name="Line 10">
          <a:extLst>
            <a:ext uri="{FF2B5EF4-FFF2-40B4-BE49-F238E27FC236}">
              <a16:creationId xmlns:a16="http://schemas.microsoft.com/office/drawing/2014/main" id="{00000000-0008-0000-0200-0000FA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7" name="Line 11">
          <a:extLst>
            <a:ext uri="{FF2B5EF4-FFF2-40B4-BE49-F238E27FC236}">
              <a16:creationId xmlns:a16="http://schemas.microsoft.com/office/drawing/2014/main" id="{00000000-0008-0000-0200-0000FB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8" name="Line 12">
          <a:extLst>
            <a:ext uri="{FF2B5EF4-FFF2-40B4-BE49-F238E27FC236}">
              <a16:creationId xmlns:a16="http://schemas.microsoft.com/office/drawing/2014/main" id="{00000000-0008-0000-0200-0000FC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9" name="Line 13">
          <a:extLst>
            <a:ext uri="{FF2B5EF4-FFF2-40B4-BE49-F238E27FC236}">
              <a16:creationId xmlns:a16="http://schemas.microsoft.com/office/drawing/2014/main" id="{00000000-0008-0000-0200-0000FD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0" name="Line 14">
          <a:extLst>
            <a:ext uri="{FF2B5EF4-FFF2-40B4-BE49-F238E27FC236}">
              <a16:creationId xmlns:a16="http://schemas.microsoft.com/office/drawing/2014/main" id="{00000000-0008-0000-0200-0000FE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1" name="Line 15">
          <a:extLst>
            <a:ext uri="{FF2B5EF4-FFF2-40B4-BE49-F238E27FC236}">
              <a16:creationId xmlns:a16="http://schemas.microsoft.com/office/drawing/2014/main" id="{00000000-0008-0000-0200-0000FF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2" name="Line 16">
          <a:extLst>
            <a:ext uri="{FF2B5EF4-FFF2-40B4-BE49-F238E27FC236}">
              <a16:creationId xmlns:a16="http://schemas.microsoft.com/office/drawing/2014/main" id="{00000000-0008-0000-0200-00000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3" name="Line 17">
          <a:extLst>
            <a:ext uri="{FF2B5EF4-FFF2-40B4-BE49-F238E27FC236}">
              <a16:creationId xmlns:a16="http://schemas.microsoft.com/office/drawing/2014/main" id="{00000000-0008-0000-0200-00000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4" name="Line 18">
          <a:extLst>
            <a:ext uri="{FF2B5EF4-FFF2-40B4-BE49-F238E27FC236}">
              <a16:creationId xmlns:a16="http://schemas.microsoft.com/office/drawing/2014/main" id="{00000000-0008-0000-0200-00000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5" name="Line 19">
          <a:extLst>
            <a:ext uri="{FF2B5EF4-FFF2-40B4-BE49-F238E27FC236}">
              <a16:creationId xmlns:a16="http://schemas.microsoft.com/office/drawing/2014/main" id="{00000000-0008-0000-0200-00000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6" name="Line 20">
          <a:extLst>
            <a:ext uri="{FF2B5EF4-FFF2-40B4-BE49-F238E27FC236}">
              <a16:creationId xmlns:a16="http://schemas.microsoft.com/office/drawing/2014/main" id="{00000000-0008-0000-0200-00000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7" name="Line 21">
          <a:extLst>
            <a:ext uri="{FF2B5EF4-FFF2-40B4-BE49-F238E27FC236}">
              <a16:creationId xmlns:a16="http://schemas.microsoft.com/office/drawing/2014/main" id="{00000000-0008-0000-0200-00000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8" name="Line 22">
          <a:extLst>
            <a:ext uri="{FF2B5EF4-FFF2-40B4-BE49-F238E27FC236}">
              <a16:creationId xmlns:a16="http://schemas.microsoft.com/office/drawing/2014/main" id="{00000000-0008-0000-0200-00000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9" name="Line 23">
          <a:extLst>
            <a:ext uri="{FF2B5EF4-FFF2-40B4-BE49-F238E27FC236}">
              <a16:creationId xmlns:a16="http://schemas.microsoft.com/office/drawing/2014/main" id="{00000000-0008-0000-0200-00000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0" name="Line 24">
          <a:extLst>
            <a:ext uri="{FF2B5EF4-FFF2-40B4-BE49-F238E27FC236}">
              <a16:creationId xmlns:a16="http://schemas.microsoft.com/office/drawing/2014/main" id="{00000000-0008-0000-0200-00000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1" name="Line 25">
          <a:extLst>
            <a:ext uri="{FF2B5EF4-FFF2-40B4-BE49-F238E27FC236}">
              <a16:creationId xmlns:a16="http://schemas.microsoft.com/office/drawing/2014/main" id="{00000000-0008-0000-0200-00000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2" name="Line 26">
          <a:extLst>
            <a:ext uri="{FF2B5EF4-FFF2-40B4-BE49-F238E27FC236}">
              <a16:creationId xmlns:a16="http://schemas.microsoft.com/office/drawing/2014/main" id="{00000000-0008-0000-0200-00000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3" name="Line 27">
          <a:extLst>
            <a:ext uri="{FF2B5EF4-FFF2-40B4-BE49-F238E27FC236}">
              <a16:creationId xmlns:a16="http://schemas.microsoft.com/office/drawing/2014/main" id="{00000000-0008-0000-0200-00000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4" name="Line 28">
          <a:extLst>
            <a:ext uri="{FF2B5EF4-FFF2-40B4-BE49-F238E27FC236}">
              <a16:creationId xmlns:a16="http://schemas.microsoft.com/office/drawing/2014/main" id="{00000000-0008-0000-0200-00000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5" name="Line 29">
          <a:extLst>
            <a:ext uri="{FF2B5EF4-FFF2-40B4-BE49-F238E27FC236}">
              <a16:creationId xmlns:a16="http://schemas.microsoft.com/office/drawing/2014/main" id="{00000000-0008-0000-0200-00000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6" name="Line 30">
          <a:extLst>
            <a:ext uri="{FF2B5EF4-FFF2-40B4-BE49-F238E27FC236}">
              <a16:creationId xmlns:a16="http://schemas.microsoft.com/office/drawing/2014/main" id="{00000000-0008-0000-0200-00000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7" name="Line 31">
          <a:extLst>
            <a:ext uri="{FF2B5EF4-FFF2-40B4-BE49-F238E27FC236}">
              <a16:creationId xmlns:a16="http://schemas.microsoft.com/office/drawing/2014/main" id="{00000000-0008-0000-0200-00000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8" name="Line 32">
          <a:extLst>
            <a:ext uri="{FF2B5EF4-FFF2-40B4-BE49-F238E27FC236}">
              <a16:creationId xmlns:a16="http://schemas.microsoft.com/office/drawing/2014/main" id="{00000000-0008-0000-0200-00001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9" name="Line 33">
          <a:extLst>
            <a:ext uri="{FF2B5EF4-FFF2-40B4-BE49-F238E27FC236}">
              <a16:creationId xmlns:a16="http://schemas.microsoft.com/office/drawing/2014/main" id="{00000000-0008-0000-0200-00001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0" name="Line 34">
          <a:extLst>
            <a:ext uri="{FF2B5EF4-FFF2-40B4-BE49-F238E27FC236}">
              <a16:creationId xmlns:a16="http://schemas.microsoft.com/office/drawing/2014/main" id="{00000000-0008-0000-0200-00001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1" name="Line 35">
          <a:extLst>
            <a:ext uri="{FF2B5EF4-FFF2-40B4-BE49-F238E27FC236}">
              <a16:creationId xmlns:a16="http://schemas.microsoft.com/office/drawing/2014/main" id="{00000000-0008-0000-0200-00001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2" name="Line 36">
          <a:extLst>
            <a:ext uri="{FF2B5EF4-FFF2-40B4-BE49-F238E27FC236}">
              <a16:creationId xmlns:a16="http://schemas.microsoft.com/office/drawing/2014/main" id="{00000000-0008-0000-0200-00001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3" name="Line 37">
          <a:extLst>
            <a:ext uri="{FF2B5EF4-FFF2-40B4-BE49-F238E27FC236}">
              <a16:creationId xmlns:a16="http://schemas.microsoft.com/office/drawing/2014/main" id="{00000000-0008-0000-0200-00001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4" name="Line 38">
          <a:extLst>
            <a:ext uri="{FF2B5EF4-FFF2-40B4-BE49-F238E27FC236}">
              <a16:creationId xmlns:a16="http://schemas.microsoft.com/office/drawing/2014/main" id="{00000000-0008-0000-0200-00001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5" name="Line 39">
          <a:extLst>
            <a:ext uri="{FF2B5EF4-FFF2-40B4-BE49-F238E27FC236}">
              <a16:creationId xmlns:a16="http://schemas.microsoft.com/office/drawing/2014/main" id="{00000000-0008-0000-0200-00001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6" name="Line 40">
          <a:extLst>
            <a:ext uri="{FF2B5EF4-FFF2-40B4-BE49-F238E27FC236}">
              <a16:creationId xmlns:a16="http://schemas.microsoft.com/office/drawing/2014/main" id="{00000000-0008-0000-0200-00001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7" name="Line 41">
          <a:extLst>
            <a:ext uri="{FF2B5EF4-FFF2-40B4-BE49-F238E27FC236}">
              <a16:creationId xmlns:a16="http://schemas.microsoft.com/office/drawing/2014/main" id="{00000000-0008-0000-0200-00001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8" name="Line 42">
          <a:extLst>
            <a:ext uri="{FF2B5EF4-FFF2-40B4-BE49-F238E27FC236}">
              <a16:creationId xmlns:a16="http://schemas.microsoft.com/office/drawing/2014/main" id="{00000000-0008-0000-0200-00001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9" name="Line 43">
          <a:extLst>
            <a:ext uri="{FF2B5EF4-FFF2-40B4-BE49-F238E27FC236}">
              <a16:creationId xmlns:a16="http://schemas.microsoft.com/office/drawing/2014/main" id="{00000000-0008-0000-0200-00001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0" name="Line 44">
          <a:extLst>
            <a:ext uri="{FF2B5EF4-FFF2-40B4-BE49-F238E27FC236}">
              <a16:creationId xmlns:a16="http://schemas.microsoft.com/office/drawing/2014/main" id="{00000000-0008-0000-0200-00001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1" name="Line 45">
          <a:extLst>
            <a:ext uri="{FF2B5EF4-FFF2-40B4-BE49-F238E27FC236}">
              <a16:creationId xmlns:a16="http://schemas.microsoft.com/office/drawing/2014/main" id="{00000000-0008-0000-0200-00001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2" name="Line 46">
          <a:extLst>
            <a:ext uri="{FF2B5EF4-FFF2-40B4-BE49-F238E27FC236}">
              <a16:creationId xmlns:a16="http://schemas.microsoft.com/office/drawing/2014/main" id="{00000000-0008-0000-0200-00001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3" name="Line 47">
          <a:extLst>
            <a:ext uri="{FF2B5EF4-FFF2-40B4-BE49-F238E27FC236}">
              <a16:creationId xmlns:a16="http://schemas.microsoft.com/office/drawing/2014/main" id="{00000000-0008-0000-0200-00001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4" name="Line 48">
          <a:extLst>
            <a:ext uri="{FF2B5EF4-FFF2-40B4-BE49-F238E27FC236}">
              <a16:creationId xmlns:a16="http://schemas.microsoft.com/office/drawing/2014/main" id="{00000000-0008-0000-0200-00002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5" name="Line 49">
          <a:extLst>
            <a:ext uri="{FF2B5EF4-FFF2-40B4-BE49-F238E27FC236}">
              <a16:creationId xmlns:a16="http://schemas.microsoft.com/office/drawing/2014/main" id="{00000000-0008-0000-0200-00002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6" name="Line 50">
          <a:extLst>
            <a:ext uri="{FF2B5EF4-FFF2-40B4-BE49-F238E27FC236}">
              <a16:creationId xmlns:a16="http://schemas.microsoft.com/office/drawing/2014/main" id="{00000000-0008-0000-0200-00002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7" name="Line 51">
          <a:extLst>
            <a:ext uri="{FF2B5EF4-FFF2-40B4-BE49-F238E27FC236}">
              <a16:creationId xmlns:a16="http://schemas.microsoft.com/office/drawing/2014/main" id="{00000000-0008-0000-0200-00002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8" name="Line 52">
          <a:extLst>
            <a:ext uri="{FF2B5EF4-FFF2-40B4-BE49-F238E27FC236}">
              <a16:creationId xmlns:a16="http://schemas.microsoft.com/office/drawing/2014/main" id="{00000000-0008-0000-0200-00002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9" name="Line 53">
          <a:extLst>
            <a:ext uri="{FF2B5EF4-FFF2-40B4-BE49-F238E27FC236}">
              <a16:creationId xmlns:a16="http://schemas.microsoft.com/office/drawing/2014/main" id="{00000000-0008-0000-0200-00002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0" name="Line 54">
          <a:extLst>
            <a:ext uri="{FF2B5EF4-FFF2-40B4-BE49-F238E27FC236}">
              <a16:creationId xmlns:a16="http://schemas.microsoft.com/office/drawing/2014/main" id="{00000000-0008-0000-0200-00002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1" name="Line 55">
          <a:extLst>
            <a:ext uri="{FF2B5EF4-FFF2-40B4-BE49-F238E27FC236}">
              <a16:creationId xmlns:a16="http://schemas.microsoft.com/office/drawing/2014/main" id="{00000000-0008-0000-0200-00002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2" name="Line 56">
          <a:extLst>
            <a:ext uri="{FF2B5EF4-FFF2-40B4-BE49-F238E27FC236}">
              <a16:creationId xmlns:a16="http://schemas.microsoft.com/office/drawing/2014/main" id="{00000000-0008-0000-0200-00002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3" name="Line 57">
          <a:extLst>
            <a:ext uri="{FF2B5EF4-FFF2-40B4-BE49-F238E27FC236}">
              <a16:creationId xmlns:a16="http://schemas.microsoft.com/office/drawing/2014/main" id="{00000000-0008-0000-0200-00002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4" name="Line 58">
          <a:extLst>
            <a:ext uri="{FF2B5EF4-FFF2-40B4-BE49-F238E27FC236}">
              <a16:creationId xmlns:a16="http://schemas.microsoft.com/office/drawing/2014/main" id="{00000000-0008-0000-0200-00002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5" name="Line 59">
          <a:extLst>
            <a:ext uri="{FF2B5EF4-FFF2-40B4-BE49-F238E27FC236}">
              <a16:creationId xmlns:a16="http://schemas.microsoft.com/office/drawing/2014/main" id="{00000000-0008-0000-0200-00002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6" name="Line 60">
          <a:extLst>
            <a:ext uri="{FF2B5EF4-FFF2-40B4-BE49-F238E27FC236}">
              <a16:creationId xmlns:a16="http://schemas.microsoft.com/office/drawing/2014/main" id="{00000000-0008-0000-0200-00002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7" name="Line 61">
          <a:extLst>
            <a:ext uri="{FF2B5EF4-FFF2-40B4-BE49-F238E27FC236}">
              <a16:creationId xmlns:a16="http://schemas.microsoft.com/office/drawing/2014/main" id="{00000000-0008-0000-0200-00002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8" name="Line 62">
          <a:extLst>
            <a:ext uri="{FF2B5EF4-FFF2-40B4-BE49-F238E27FC236}">
              <a16:creationId xmlns:a16="http://schemas.microsoft.com/office/drawing/2014/main" id="{00000000-0008-0000-0200-00002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9" name="Line 63">
          <a:extLst>
            <a:ext uri="{FF2B5EF4-FFF2-40B4-BE49-F238E27FC236}">
              <a16:creationId xmlns:a16="http://schemas.microsoft.com/office/drawing/2014/main" id="{00000000-0008-0000-0200-00002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0" name="Line 64">
          <a:extLst>
            <a:ext uri="{FF2B5EF4-FFF2-40B4-BE49-F238E27FC236}">
              <a16:creationId xmlns:a16="http://schemas.microsoft.com/office/drawing/2014/main" id="{00000000-0008-0000-0200-00003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1" name="Line 65">
          <a:extLst>
            <a:ext uri="{FF2B5EF4-FFF2-40B4-BE49-F238E27FC236}">
              <a16:creationId xmlns:a16="http://schemas.microsoft.com/office/drawing/2014/main" id="{00000000-0008-0000-0200-00003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2" name="Line 66">
          <a:extLst>
            <a:ext uri="{FF2B5EF4-FFF2-40B4-BE49-F238E27FC236}">
              <a16:creationId xmlns:a16="http://schemas.microsoft.com/office/drawing/2014/main" id="{00000000-0008-0000-0200-00003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3" name="Line 67">
          <a:extLst>
            <a:ext uri="{FF2B5EF4-FFF2-40B4-BE49-F238E27FC236}">
              <a16:creationId xmlns:a16="http://schemas.microsoft.com/office/drawing/2014/main" id="{00000000-0008-0000-0200-00003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4" name="Line 68">
          <a:extLst>
            <a:ext uri="{FF2B5EF4-FFF2-40B4-BE49-F238E27FC236}">
              <a16:creationId xmlns:a16="http://schemas.microsoft.com/office/drawing/2014/main" id="{00000000-0008-0000-0200-00003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5" name="Line 69">
          <a:extLst>
            <a:ext uri="{FF2B5EF4-FFF2-40B4-BE49-F238E27FC236}">
              <a16:creationId xmlns:a16="http://schemas.microsoft.com/office/drawing/2014/main" id="{00000000-0008-0000-0200-00003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6" name="Line 70">
          <a:extLst>
            <a:ext uri="{FF2B5EF4-FFF2-40B4-BE49-F238E27FC236}">
              <a16:creationId xmlns:a16="http://schemas.microsoft.com/office/drawing/2014/main" id="{00000000-0008-0000-0200-00003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7" name="Line 71">
          <a:extLst>
            <a:ext uri="{FF2B5EF4-FFF2-40B4-BE49-F238E27FC236}">
              <a16:creationId xmlns:a16="http://schemas.microsoft.com/office/drawing/2014/main" id="{00000000-0008-0000-0200-00003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8" name="Line 72">
          <a:extLst>
            <a:ext uri="{FF2B5EF4-FFF2-40B4-BE49-F238E27FC236}">
              <a16:creationId xmlns:a16="http://schemas.microsoft.com/office/drawing/2014/main" id="{00000000-0008-0000-0200-00003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9" name="Line 73">
          <a:extLst>
            <a:ext uri="{FF2B5EF4-FFF2-40B4-BE49-F238E27FC236}">
              <a16:creationId xmlns:a16="http://schemas.microsoft.com/office/drawing/2014/main" id="{00000000-0008-0000-0200-00003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0" name="Line 74">
          <a:extLst>
            <a:ext uri="{FF2B5EF4-FFF2-40B4-BE49-F238E27FC236}">
              <a16:creationId xmlns:a16="http://schemas.microsoft.com/office/drawing/2014/main" id="{00000000-0008-0000-0200-00003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1" name="Line 75">
          <a:extLst>
            <a:ext uri="{FF2B5EF4-FFF2-40B4-BE49-F238E27FC236}">
              <a16:creationId xmlns:a16="http://schemas.microsoft.com/office/drawing/2014/main" id="{00000000-0008-0000-0200-00003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2" name="Line 76">
          <a:extLst>
            <a:ext uri="{FF2B5EF4-FFF2-40B4-BE49-F238E27FC236}">
              <a16:creationId xmlns:a16="http://schemas.microsoft.com/office/drawing/2014/main" id="{00000000-0008-0000-0200-00003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3" name="Line 77">
          <a:extLst>
            <a:ext uri="{FF2B5EF4-FFF2-40B4-BE49-F238E27FC236}">
              <a16:creationId xmlns:a16="http://schemas.microsoft.com/office/drawing/2014/main" id="{00000000-0008-0000-0200-00003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4" name="Line 78">
          <a:extLst>
            <a:ext uri="{FF2B5EF4-FFF2-40B4-BE49-F238E27FC236}">
              <a16:creationId xmlns:a16="http://schemas.microsoft.com/office/drawing/2014/main" id="{00000000-0008-0000-0200-00003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5" name="Line 79">
          <a:extLst>
            <a:ext uri="{FF2B5EF4-FFF2-40B4-BE49-F238E27FC236}">
              <a16:creationId xmlns:a16="http://schemas.microsoft.com/office/drawing/2014/main" id="{00000000-0008-0000-0200-00003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6" name="Line 80">
          <a:extLst>
            <a:ext uri="{FF2B5EF4-FFF2-40B4-BE49-F238E27FC236}">
              <a16:creationId xmlns:a16="http://schemas.microsoft.com/office/drawing/2014/main" id="{00000000-0008-0000-0200-00004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7" name="Line 81">
          <a:extLst>
            <a:ext uri="{FF2B5EF4-FFF2-40B4-BE49-F238E27FC236}">
              <a16:creationId xmlns:a16="http://schemas.microsoft.com/office/drawing/2014/main" id="{00000000-0008-0000-0200-00004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8" name="Line 82">
          <a:extLst>
            <a:ext uri="{FF2B5EF4-FFF2-40B4-BE49-F238E27FC236}">
              <a16:creationId xmlns:a16="http://schemas.microsoft.com/office/drawing/2014/main" id="{00000000-0008-0000-0200-00004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9" name="Line 83">
          <a:extLst>
            <a:ext uri="{FF2B5EF4-FFF2-40B4-BE49-F238E27FC236}">
              <a16:creationId xmlns:a16="http://schemas.microsoft.com/office/drawing/2014/main" id="{00000000-0008-0000-0200-00004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0" name="Line 84">
          <a:extLst>
            <a:ext uri="{FF2B5EF4-FFF2-40B4-BE49-F238E27FC236}">
              <a16:creationId xmlns:a16="http://schemas.microsoft.com/office/drawing/2014/main" id="{00000000-0008-0000-0200-00004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1" name="Line 85">
          <a:extLst>
            <a:ext uri="{FF2B5EF4-FFF2-40B4-BE49-F238E27FC236}">
              <a16:creationId xmlns:a16="http://schemas.microsoft.com/office/drawing/2014/main" id="{00000000-0008-0000-0200-00004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2" name="Line 86">
          <a:extLst>
            <a:ext uri="{FF2B5EF4-FFF2-40B4-BE49-F238E27FC236}">
              <a16:creationId xmlns:a16="http://schemas.microsoft.com/office/drawing/2014/main" id="{00000000-0008-0000-0200-00004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3" name="Line 87">
          <a:extLst>
            <a:ext uri="{FF2B5EF4-FFF2-40B4-BE49-F238E27FC236}">
              <a16:creationId xmlns:a16="http://schemas.microsoft.com/office/drawing/2014/main" id="{00000000-0008-0000-0200-00004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4" name="Line 88">
          <a:extLst>
            <a:ext uri="{FF2B5EF4-FFF2-40B4-BE49-F238E27FC236}">
              <a16:creationId xmlns:a16="http://schemas.microsoft.com/office/drawing/2014/main" id="{00000000-0008-0000-0200-00004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5" name="Line 89">
          <a:extLst>
            <a:ext uri="{FF2B5EF4-FFF2-40B4-BE49-F238E27FC236}">
              <a16:creationId xmlns:a16="http://schemas.microsoft.com/office/drawing/2014/main" id="{00000000-0008-0000-0200-00004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6" name="Line 90">
          <a:extLst>
            <a:ext uri="{FF2B5EF4-FFF2-40B4-BE49-F238E27FC236}">
              <a16:creationId xmlns:a16="http://schemas.microsoft.com/office/drawing/2014/main" id="{00000000-0008-0000-0200-00004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7" name="Line 91">
          <a:extLst>
            <a:ext uri="{FF2B5EF4-FFF2-40B4-BE49-F238E27FC236}">
              <a16:creationId xmlns:a16="http://schemas.microsoft.com/office/drawing/2014/main" id="{00000000-0008-0000-0200-00004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8" name="Line 92">
          <a:extLst>
            <a:ext uri="{FF2B5EF4-FFF2-40B4-BE49-F238E27FC236}">
              <a16:creationId xmlns:a16="http://schemas.microsoft.com/office/drawing/2014/main" id="{00000000-0008-0000-0200-00004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9" name="Line 93">
          <a:extLst>
            <a:ext uri="{FF2B5EF4-FFF2-40B4-BE49-F238E27FC236}">
              <a16:creationId xmlns:a16="http://schemas.microsoft.com/office/drawing/2014/main" id="{00000000-0008-0000-0200-00004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0" name="Line 94">
          <a:extLst>
            <a:ext uri="{FF2B5EF4-FFF2-40B4-BE49-F238E27FC236}">
              <a16:creationId xmlns:a16="http://schemas.microsoft.com/office/drawing/2014/main" id="{00000000-0008-0000-0200-00004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1" name="Line 95">
          <a:extLst>
            <a:ext uri="{FF2B5EF4-FFF2-40B4-BE49-F238E27FC236}">
              <a16:creationId xmlns:a16="http://schemas.microsoft.com/office/drawing/2014/main" id="{00000000-0008-0000-0200-00004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2" name="Line 96">
          <a:extLst>
            <a:ext uri="{FF2B5EF4-FFF2-40B4-BE49-F238E27FC236}">
              <a16:creationId xmlns:a16="http://schemas.microsoft.com/office/drawing/2014/main" id="{00000000-0008-0000-0200-00005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3" name="Line 97">
          <a:extLst>
            <a:ext uri="{FF2B5EF4-FFF2-40B4-BE49-F238E27FC236}">
              <a16:creationId xmlns:a16="http://schemas.microsoft.com/office/drawing/2014/main" id="{00000000-0008-0000-0200-00005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4" name="Line 98">
          <a:extLst>
            <a:ext uri="{FF2B5EF4-FFF2-40B4-BE49-F238E27FC236}">
              <a16:creationId xmlns:a16="http://schemas.microsoft.com/office/drawing/2014/main" id="{00000000-0008-0000-0200-00005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5" name="Line 99">
          <a:extLst>
            <a:ext uri="{FF2B5EF4-FFF2-40B4-BE49-F238E27FC236}">
              <a16:creationId xmlns:a16="http://schemas.microsoft.com/office/drawing/2014/main" id="{00000000-0008-0000-0200-00005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6" name="Line 100">
          <a:extLst>
            <a:ext uri="{FF2B5EF4-FFF2-40B4-BE49-F238E27FC236}">
              <a16:creationId xmlns:a16="http://schemas.microsoft.com/office/drawing/2014/main" id="{00000000-0008-0000-0200-00005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7" name="Line 101">
          <a:extLst>
            <a:ext uri="{FF2B5EF4-FFF2-40B4-BE49-F238E27FC236}">
              <a16:creationId xmlns:a16="http://schemas.microsoft.com/office/drawing/2014/main" id="{00000000-0008-0000-0200-00005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8" name="Line 102">
          <a:extLst>
            <a:ext uri="{FF2B5EF4-FFF2-40B4-BE49-F238E27FC236}">
              <a16:creationId xmlns:a16="http://schemas.microsoft.com/office/drawing/2014/main" id="{00000000-0008-0000-0200-00005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9" name="Line 103">
          <a:extLst>
            <a:ext uri="{FF2B5EF4-FFF2-40B4-BE49-F238E27FC236}">
              <a16:creationId xmlns:a16="http://schemas.microsoft.com/office/drawing/2014/main" id="{00000000-0008-0000-0200-00005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0" name="Line 104">
          <a:extLst>
            <a:ext uri="{FF2B5EF4-FFF2-40B4-BE49-F238E27FC236}">
              <a16:creationId xmlns:a16="http://schemas.microsoft.com/office/drawing/2014/main" id="{00000000-0008-0000-0200-00005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1" name="Line 105">
          <a:extLst>
            <a:ext uri="{FF2B5EF4-FFF2-40B4-BE49-F238E27FC236}">
              <a16:creationId xmlns:a16="http://schemas.microsoft.com/office/drawing/2014/main" id="{00000000-0008-0000-0200-00005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2" name="Line 106">
          <a:extLst>
            <a:ext uri="{FF2B5EF4-FFF2-40B4-BE49-F238E27FC236}">
              <a16:creationId xmlns:a16="http://schemas.microsoft.com/office/drawing/2014/main" id="{00000000-0008-0000-0200-00005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3" name="Line 107">
          <a:extLst>
            <a:ext uri="{FF2B5EF4-FFF2-40B4-BE49-F238E27FC236}">
              <a16:creationId xmlns:a16="http://schemas.microsoft.com/office/drawing/2014/main" id="{00000000-0008-0000-0200-00005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4" name="Line 108">
          <a:extLst>
            <a:ext uri="{FF2B5EF4-FFF2-40B4-BE49-F238E27FC236}">
              <a16:creationId xmlns:a16="http://schemas.microsoft.com/office/drawing/2014/main" id="{00000000-0008-0000-0200-00005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5" name="Oval 109">
          <a:extLst>
            <a:ext uri="{FF2B5EF4-FFF2-40B4-BE49-F238E27FC236}">
              <a16:creationId xmlns:a16="http://schemas.microsoft.com/office/drawing/2014/main" id="{00000000-0008-0000-0200-00005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6" name="Oval 110">
          <a:extLst>
            <a:ext uri="{FF2B5EF4-FFF2-40B4-BE49-F238E27FC236}">
              <a16:creationId xmlns:a16="http://schemas.microsoft.com/office/drawing/2014/main" id="{00000000-0008-0000-0200-00005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7" name="Oval 111">
          <a:extLst>
            <a:ext uri="{FF2B5EF4-FFF2-40B4-BE49-F238E27FC236}">
              <a16:creationId xmlns:a16="http://schemas.microsoft.com/office/drawing/2014/main" id="{00000000-0008-0000-0200-00005F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8" name="Oval 112">
          <a:extLst>
            <a:ext uri="{FF2B5EF4-FFF2-40B4-BE49-F238E27FC236}">
              <a16:creationId xmlns:a16="http://schemas.microsoft.com/office/drawing/2014/main" id="{00000000-0008-0000-0200-000060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9" name="Oval 113">
          <a:extLst>
            <a:ext uri="{FF2B5EF4-FFF2-40B4-BE49-F238E27FC236}">
              <a16:creationId xmlns:a16="http://schemas.microsoft.com/office/drawing/2014/main" id="{00000000-0008-0000-0200-000061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0" name="Oval 114">
          <a:extLst>
            <a:ext uri="{FF2B5EF4-FFF2-40B4-BE49-F238E27FC236}">
              <a16:creationId xmlns:a16="http://schemas.microsoft.com/office/drawing/2014/main" id="{00000000-0008-0000-0200-000062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1" name="Oval 115">
          <a:extLst>
            <a:ext uri="{FF2B5EF4-FFF2-40B4-BE49-F238E27FC236}">
              <a16:creationId xmlns:a16="http://schemas.microsoft.com/office/drawing/2014/main" id="{00000000-0008-0000-0200-000063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2" name="Oval 116">
          <a:extLst>
            <a:ext uri="{FF2B5EF4-FFF2-40B4-BE49-F238E27FC236}">
              <a16:creationId xmlns:a16="http://schemas.microsoft.com/office/drawing/2014/main" id="{00000000-0008-0000-0200-000064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3" name="Oval 117">
          <a:extLst>
            <a:ext uri="{FF2B5EF4-FFF2-40B4-BE49-F238E27FC236}">
              <a16:creationId xmlns:a16="http://schemas.microsoft.com/office/drawing/2014/main" id="{00000000-0008-0000-0200-000065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4" name="Oval 118">
          <a:extLst>
            <a:ext uri="{FF2B5EF4-FFF2-40B4-BE49-F238E27FC236}">
              <a16:creationId xmlns:a16="http://schemas.microsoft.com/office/drawing/2014/main" id="{00000000-0008-0000-0200-000066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5" name="Oval 119">
          <a:extLst>
            <a:ext uri="{FF2B5EF4-FFF2-40B4-BE49-F238E27FC236}">
              <a16:creationId xmlns:a16="http://schemas.microsoft.com/office/drawing/2014/main" id="{00000000-0008-0000-0200-000067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6" name="Oval 120">
          <a:extLst>
            <a:ext uri="{FF2B5EF4-FFF2-40B4-BE49-F238E27FC236}">
              <a16:creationId xmlns:a16="http://schemas.microsoft.com/office/drawing/2014/main" id="{00000000-0008-0000-0200-000068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7" name="Oval 121">
          <a:extLst>
            <a:ext uri="{FF2B5EF4-FFF2-40B4-BE49-F238E27FC236}">
              <a16:creationId xmlns:a16="http://schemas.microsoft.com/office/drawing/2014/main" id="{00000000-0008-0000-0200-000069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8" name="Oval 122">
          <a:extLst>
            <a:ext uri="{FF2B5EF4-FFF2-40B4-BE49-F238E27FC236}">
              <a16:creationId xmlns:a16="http://schemas.microsoft.com/office/drawing/2014/main" id="{00000000-0008-0000-0200-00006A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9" name="Oval 123">
          <a:extLst>
            <a:ext uri="{FF2B5EF4-FFF2-40B4-BE49-F238E27FC236}">
              <a16:creationId xmlns:a16="http://schemas.microsoft.com/office/drawing/2014/main" id="{00000000-0008-0000-0200-00006B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0" name="Oval 124">
          <a:extLst>
            <a:ext uri="{FF2B5EF4-FFF2-40B4-BE49-F238E27FC236}">
              <a16:creationId xmlns:a16="http://schemas.microsoft.com/office/drawing/2014/main" id="{00000000-0008-0000-0200-00006C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1" name="Oval 125">
          <a:extLst>
            <a:ext uri="{FF2B5EF4-FFF2-40B4-BE49-F238E27FC236}">
              <a16:creationId xmlns:a16="http://schemas.microsoft.com/office/drawing/2014/main" id="{00000000-0008-0000-0200-00006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2" name="Oval 126">
          <a:extLst>
            <a:ext uri="{FF2B5EF4-FFF2-40B4-BE49-F238E27FC236}">
              <a16:creationId xmlns:a16="http://schemas.microsoft.com/office/drawing/2014/main" id="{00000000-0008-0000-0200-00006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3" name="Line 127">
          <a:extLst>
            <a:ext uri="{FF2B5EF4-FFF2-40B4-BE49-F238E27FC236}">
              <a16:creationId xmlns:a16="http://schemas.microsoft.com/office/drawing/2014/main" id="{00000000-0008-0000-0200-00006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4" name="Line 128">
          <a:extLst>
            <a:ext uri="{FF2B5EF4-FFF2-40B4-BE49-F238E27FC236}">
              <a16:creationId xmlns:a16="http://schemas.microsoft.com/office/drawing/2014/main" id="{00000000-0008-0000-0200-00007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5" name="Line 129">
          <a:extLst>
            <a:ext uri="{FF2B5EF4-FFF2-40B4-BE49-F238E27FC236}">
              <a16:creationId xmlns:a16="http://schemas.microsoft.com/office/drawing/2014/main" id="{00000000-0008-0000-0200-00007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6" name="Line 130">
          <a:extLst>
            <a:ext uri="{FF2B5EF4-FFF2-40B4-BE49-F238E27FC236}">
              <a16:creationId xmlns:a16="http://schemas.microsoft.com/office/drawing/2014/main" id="{00000000-0008-0000-0200-00007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7" name="Line 131">
          <a:extLst>
            <a:ext uri="{FF2B5EF4-FFF2-40B4-BE49-F238E27FC236}">
              <a16:creationId xmlns:a16="http://schemas.microsoft.com/office/drawing/2014/main" id="{00000000-0008-0000-0200-00007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8" name="Line 132">
          <a:extLst>
            <a:ext uri="{FF2B5EF4-FFF2-40B4-BE49-F238E27FC236}">
              <a16:creationId xmlns:a16="http://schemas.microsoft.com/office/drawing/2014/main" id="{00000000-0008-0000-0200-00007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9" name="Line 133">
          <a:extLst>
            <a:ext uri="{FF2B5EF4-FFF2-40B4-BE49-F238E27FC236}">
              <a16:creationId xmlns:a16="http://schemas.microsoft.com/office/drawing/2014/main" id="{00000000-0008-0000-0200-00007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0" name="Line 134">
          <a:extLst>
            <a:ext uri="{FF2B5EF4-FFF2-40B4-BE49-F238E27FC236}">
              <a16:creationId xmlns:a16="http://schemas.microsoft.com/office/drawing/2014/main" id="{00000000-0008-0000-0200-00007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1" name="Line 135">
          <a:extLst>
            <a:ext uri="{FF2B5EF4-FFF2-40B4-BE49-F238E27FC236}">
              <a16:creationId xmlns:a16="http://schemas.microsoft.com/office/drawing/2014/main" id="{00000000-0008-0000-0200-00007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2" name="Line 136">
          <a:extLst>
            <a:ext uri="{FF2B5EF4-FFF2-40B4-BE49-F238E27FC236}">
              <a16:creationId xmlns:a16="http://schemas.microsoft.com/office/drawing/2014/main" id="{00000000-0008-0000-0200-00007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3" name="Line 137">
          <a:extLst>
            <a:ext uri="{FF2B5EF4-FFF2-40B4-BE49-F238E27FC236}">
              <a16:creationId xmlns:a16="http://schemas.microsoft.com/office/drawing/2014/main" id="{00000000-0008-0000-0200-00007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4" name="Line 138">
          <a:extLst>
            <a:ext uri="{FF2B5EF4-FFF2-40B4-BE49-F238E27FC236}">
              <a16:creationId xmlns:a16="http://schemas.microsoft.com/office/drawing/2014/main" id="{00000000-0008-0000-0200-00007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5" name="Line 139">
          <a:extLst>
            <a:ext uri="{FF2B5EF4-FFF2-40B4-BE49-F238E27FC236}">
              <a16:creationId xmlns:a16="http://schemas.microsoft.com/office/drawing/2014/main" id="{00000000-0008-0000-0200-00007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6" name="Line 140">
          <a:extLst>
            <a:ext uri="{FF2B5EF4-FFF2-40B4-BE49-F238E27FC236}">
              <a16:creationId xmlns:a16="http://schemas.microsoft.com/office/drawing/2014/main" id="{00000000-0008-0000-0200-00007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7" name="Line 141">
          <a:extLst>
            <a:ext uri="{FF2B5EF4-FFF2-40B4-BE49-F238E27FC236}">
              <a16:creationId xmlns:a16="http://schemas.microsoft.com/office/drawing/2014/main" id="{00000000-0008-0000-0200-00007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8" name="Line 142">
          <a:extLst>
            <a:ext uri="{FF2B5EF4-FFF2-40B4-BE49-F238E27FC236}">
              <a16:creationId xmlns:a16="http://schemas.microsoft.com/office/drawing/2014/main" id="{00000000-0008-0000-0200-00007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9" name="Line 143">
          <a:extLst>
            <a:ext uri="{FF2B5EF4-FFF2-40B4-BE49-F238E27FC236}">
              <a16:creationId xmlns:a16="http://schemas.microsoft.com/office/drawing/2014/main" id="{00000000-0008-0000-0200-00007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0" name="Line 144">
          <a:extLst>
            <a:ext uri="{FF2B5EF4-FFF2-40B4-BE49-F238E27FC236}">
              <a16:creationId xmlns:a16="http://schemas.microsoft.com/office/drawing/2014/main" id="{00000000-0008-0000-0200-00008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1" name="Line 145">
          <a:extLst>
            <a:ext uri="{FF2B5EF4-FFF2-40B4-BE49-F238E27FC236}">
              <a16:creationId xmlns:a16="http://schemas.microsoft.com/office/drawing/2014/main" id="{00000000-0008-0000-0200-00008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2" name="Line 146">
          <a:extLst>
            <a:ext uri="{FF2B5EF4-FFF2-40B4-BE49-F238E27FC236}">
              <a16:creationId xmlns:a16="http://schemas.microsoft.com/office/drawing/2014/main" id="{00000000-0008-0000-0200-00008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3" name="Line 147">
          <a:extLst>
            <a:ext uri="{FF2B5EF4-FFF2-40B4-BE49-F238E27FC236}">
              <a16:creationId xmlns:a16="http://schemas.microsoft.com/office/drawing/2014/main" id="{00000000-0008-0000-0200-00008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4" name="Line 148">
          <a:extLst>
            <a:ext uri="{FF2B5EF4-FFF2-40B4-BE49-F238E27FC236}">
              <a16:creationId xmlns:a16="http://schemas.microsoft.com/office/drawing/2014/main" id="{00000000-0008-0000-0200-00008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5" name="Line 149">
          <a:extLst>
            <a:ext uri="{FF2B5EF4-FFF2-40B4-BE49-F238E27FC236}">
              <a16:creationId xmlns:a16="http://schemas.microsoft.com/office/drawing/2014/main" id="{00000000-0008-0000-0200-00008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6" name="Line 150">
          <a:extLst>
            <a:ext uri="{FF2B5EF4-FFF2-40B4-BE49-F238E27FC236}">
              <a16:creationId xmlns:a16="http://schemas.microsoft.com/office/drawing/2014/main" id="{00000000-0008-0000-0200-00008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7" name="Line 151">
          <a:extLst>
            <a:ext uri="{FF2B5EF4-FFF2-40B4-BE49-F238E27FC236}">
              <a16:creationId xmlns:a16="http://schemas.microsoft.com/office/drawing/2014/main" id="{00000000-0008-0000-0200-00008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8" name="Line 152">
          <a:extLst>
            <a:ext uri="{FF2B5EF4-FFF2-40B4-BE49-F238E27FC236}">
              <a16:creationId xmlns:a16="http://schemas.microsoft.com/office/drawing/2014/main" id="{00000000-0008-0000-0200-00008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9" name="Line 153">
          <a:extLst>
            <a:ext uri="{FF2B5EF4-FFF2-40B4-BE49-F238E27FC236}">
              <a16:creationId xmlns:a16="http://schemas.microsoft.com/office/drawing/2014/main" id="{00000000-0008-0000-0200-00008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0" name="Line 154">
          <a:extLst>
            <a:ext uri="{FF2B5EF4-FFF2-40B4-BE49-F238E27FC236}">
              <a16:creationId xmlns:a16="http://schemas.microsoft.com/office/drawing/2014/main" id="{00000000-0008-0000-0200-00008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1" name="Line 155">
          <a:extLst>
            <a:ext uri="{FF2B5EF4-FFF2-40B4-BE49-F238E27FC236}">
              <a16:creationId xmlns:a16="http://schemas.microsoft.com/office/drawing/2014/main" id="{00000000-0008-0000-0200-00008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2" name="Line 156">
          <a:extLst>
            <a:ext uri="{FF2B5EF4-FFF2-40B4-BE49-F238E27FC236}">
              <a16:creationId xmlns:a16="http://schemas.microsoft.com/office/drawing/2014/main" id="{00000000-0008-0000-0200-00008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3" name="Line 157">
          <a:extLst>
            <a:ext uri="{FF2B5EF4-FFF2-40B4-BE49-F238E27FC236}">
              <a16:creationId xmlns:a16="http://schemas.microsoft.com/office/drawing/2014/main" id="{00000000-0008-0000-0200-00008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4" name="Line 158">
          <a:extLst>
            <a:ext uri="{FF2B5EF4-FFF2-40B4-BE49-F238E27FC236}">
              <a16:creationId xmlns:a16="http://schemas.microsoft.com/office/drawing/2014/main" id="{00000000-0008-0000-0200-00008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5" name="Line 159">
          <a:extLst>
            <a:ext uri="{FF2B5EF4-FFF2-40B4-BE49-F238E27FC236}">
              <a16:creationId xmlns:a16="http://schemas.microsoft.com/office/drawing/2014/main" id="{00000000-0008-0000-0200-00008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6" name="Line 160">
          <a:extLst>
            <a:ext uri="{FF2B5EF4-FFF2-40B4-BE49-F238E27FC236}">
              <a16:creationId xmlns:a16="http://schemas.microsoft.com/office/drawing/2014/main" id="{00000000-0008-0000-0200-00009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7" name="Line 161">
          <a:extLst>
            <a:ext uri="{FF2B5EF4-FFF2-40B4-BE49-F238E27FC236}">
              <a16:creationId xmlns:a16="http://schemas.microsoft.com/office/drawing/2014/main" id="{00000000-0008-0000-0200-00009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8" name="Line 162">
          <a:extLst>
            <a:ext uri="{FF2B5EF4-FFF2-40B4-BE49-F238E27FC236}">
              <a16:creationId xmlns:a16="http://schemas.microsoft.com/office/drawing/2014/main" id="{00000000-0008-0000-0200-00009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9" name="Line 163">
          <a:extLst>
            <a:ext uri="{FF2B5EF4-FFF2-40B4-BE49-F238E27FC236}">
              <a16:creationId xmlns:a16="http://schemas.microsoft.com/office/drawing/2014/main" id="{00000000-0008-0000-0200-00009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0" name="Line 164">
          <a:extLst>
            <a:ext uri="{FF2B5EF4-FFF2-40B4-BE49-F238E27FC236}">
              <a16:creationId xmlns:a16="http://schemas.microsoft.com/office/drawing/2014/main" id="{00000000-0008-0000-0200-00009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1" name="Line 165">
          <a:extLst>
            <a:ext uri="{FF2B5EF4-FFF2-40B4-BE49-F238E27FC236}">
              <a16:creationId xmlns:a16="http://schemas.microsoft.com/office/drawing/2014/main" id="{00000000-0008-0000-0200-00009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2" name="Line 166">
          <a:extLst>
            <a:ext uri="{FF2B5EF4-FFF2-40B4-BE49-F238E27FC236}">
              <a16:creationId xmlns:a16="http://schemas.microsoft.com/office/drawing/2014/main" id="{00000000-0008-0000-0200-00009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3" name="Line 167">
          <a:extLst>
            <a:ext uri="{FF2B5EF4-FFF2-40B4-BE49-F238E27FC236}">
              <a16:creationId xmlns:a16="http://schemas.microsoft.com/office/drawing/2014/main" id="{00000000-0008-0000-0200-00009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4" name="Line 168">
          <a:extLst>
            <a:ext uri="{FF2B5EF4-FFF2-40B4-BE49-F238E27FC236}">
              <a16:creationId xmlns:a16="http://schemas.microsoft.com/office/drawing/2014/main" id="{00000000-0008-0000-0200-00009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5" name="Line 169">
          <a:extLst>
            <a:ext uri="{FF2B5EF4-FFF2-40B4-BE49-F238E27FC236}">
              <a16:creationId xmlns:a16="http://schemas.microsoft.com/office/drawing/2014/main" id="{00000000-0008-0000-0200-00009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6" name="Line 170">
          <a:extLst>
            <a:ext uri="{FF2B5EF4-FFF2-40B4-BE49-F238E27FC236}">
              <a16:creationId xmlns:a16="http://schemas.microsoft.com/office/drawing/2014/main" id="{00000000-0008-0000-0200-00009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7" name="Line 171">
          <a:extLst>
            <a:ext uri="{FF2B5EF4-FFF2-40B4-BE49-F238E27FC236}">
              <a16:creationId xmlns:a16="http://schemas.microsoft.com/office/drawing/2014/main" id="{00000000-0008-0000-0200-00009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8" name="Line 172">
          <a:extLst>
            <a:ext uri="{FF2B5EF4-FFF2-40B4-BE49-F238E27FC236}">
              <a16:creationId xmlns:a16="http://schemas.microsoft.com/office/drawing/2014/main" id="{00000000-0008-0000-0200-00009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9" name="Line 173">
          <a:extLst>
            <a:ext uri="{FF2B5EF4-FFF2-40B4-BE49-F238E27FC236}">
              <a16:creationId xmlns:a16="http://schemas.microsoft.com/office/drawing/2014/main" id="{00000000-0008-0000-0200-00009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0" name="Line 174">
          <a:extLst>
            <a:ext uri="{FF2B5EF4-FFF2-40B4-BE49-F238E27FC236}">
              <a16:creationId xmlns:a16="http://schemas.microsoft.com/office/drawing/2014/main" id="{00000000-0008-0000-0200-00009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1" name="Line 175">
          <a:extLst>
            <a:ext uri="{FF2B5EF4-FFF2-40B4-BE49-F238E27FC236}">
              <a16:creationId xmlns:a16="http://schemas.microsoft.com/office/drawing/2014/main" id="{00000000-0008-0000-0200-00009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2" name="Line 176">
          <a:extLst>
            <a:ext uri="{FF2B5EF4-FFF2-40B4-BE49-F238E27FC236}">
              <a16:creationId xmlns:a16="http://schemas.microsoft.com/office/drawing/2014/main" id="{00000000-0008-0000-0200-0000A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3" name="Line 177">
          <a:extLst>
            <a:ext uri="{FF2B5EF4-FFF2-40B4-BE49-F238E27FC236}">
              <a16:creationId xmlns:a16="http://schemas.microsoft.com/office/drawing/2014/main" id="{00000000-0008-0000-0200-0000A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4" name="Line 178">
          <a:extLst>
            <a:ext uri="{FF2B5EF4-FFF2-40B4-BE49-F238E27FC236}">
              <a16:creationId xmlns:a16="http://schemas.microsoft.com/office/drawing/2014/main" id="{00000000-0008-0000-0200-0000A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5" name="Line 179">
          <a:extLst>
            <a:ext uri="{FF2B5EF4-FFF2-40B4-BE49-F238E27FC236}">
              <a16:creationId xmlns:a16="http://schemas.microsoft.com/office/drawing/2014/main" id="{00000000-0008-0000-0200-0000A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6" name="Line 180">
          <a:extLst>
            <a:ext uri="{FF2B5EF4-FFF2-40B4-BE49-F238E27FC236}">
              <a16:creationId xmlns:a16="http://schemas.microsoft.com/office/drawing/2014/main" id="{00000000-0008-0000-0200-0000A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7" name="Line 181">
          <a:extLst>
            <a:ext uri="{FF2B5EF4-FFF2-40B4-BE49-F238E27FC236}">
              <a16:creationId xmlns:a16="http://schemas.microsoft.com/office/drawing/2014/main" id="{00000000-0008-0000-0200-0000A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8" name="Line 182">
          <a:extLst>
            <a:ext uri="{FF2B5EF4-FFF2-40B4-BE49-F238E27FC236}">
              <a16:creationId xmlns:a16="http://schemas.microsoft.com/office/drawing/2014/main" id="{00000000-0008-0000-0200-0000A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9" name="Line 183">
          <a:extLst>
            <a:ext uri="{FF2B5EF4-FFF2-40B4-BE49-F238E27FC236}">
              <a16:creationId xmlns:a16="http://schemas.microsoft.com/office/drawing/2014/main" id="{00000000-0008-0000-0200-0000A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0" name="Line 184">
          <a:extLst>
            <a:ext uri="{FF2B5EF4-FFF2-40B4-BE49-F238E27FC236}">
              <a16:creationId xmlns:a16="http://schemas.microsoft.com/office/drawing/2014/main" id="{00000000-0008-0000-0200-0000A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1" name="Line 185">
          <a:extLst>
            <a:ext uri="{FF2B5EF4-FFF2-40B4-BE49-F238E27FC236}">
              <a16:creationId xmlns:a16="http://schemas.microsoft.com/office/drawing/2014/main" id="{00000000-0008-0000-0200-0000A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2" name="Line 186">
          <a:extLst>
            <a:ext uri="{FF2B5EF4-FFF2-40B4-BE49-F238E27FC236}">
              <a16:creationId xmlns:a16="http://schemas.microsoft.com/office/drawing/2014/main" id="{00000000-0008-0000-0200-0000A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3" name="Line 187">
          <a:extLst>
            <a:ext uri="{FF2B5EF4-FFF2-40B4-BE49-F238E27FC236}">
              <a16:creationId xmlns:a16="http://schemas.microsoft.com/office/drawing/2014/main" id="{00000000-0008-0000-0200-0000A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4" name="Line 188">
          <a:extLst>
            <a:ext uri="{FF2B5EF4-FFF2-40B4-BE49-F238E27FC236}">
              <a16:creationId xmlns:a16="http://schemas.microsoft.com/office/drawing/2014/main" id="{00000000-0008-0000-0200-0000A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5" name="Line 189">
          <a:extLst>
            <a:ext uri="{FF2B5EF4-FFF2-40B4-BE49-F238E27FC236}">
              <a16:creationId xmlns:a16="http://schemas.microsoft.com/office/drawing/2014/main" id="{00000000-0008-0000-0200-0000A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6" name="Line 190">
          <a:extLst>
            <a:ext uri="{FF2B5EF4-FFF2-40B4-BE49-F238E27FC236}">
              <a16:creationId xmlns:a16="http://schemas.microsoft.com/office/drawing/2014/main" id="{00000000-0008-0000-0200-0000A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7" name="Line 191">
          <a:extLst>
            <a:ext uri="{FF2B5EF4-FFF2-40B4-BE49-F238E27FC236}">
              <a16:creationId xmlns:a16="http://schemas.microsoft.com/office/drawing/2014/main" id="{00000000-0008-0000-0200-0000A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8" name="Line 192">
          <a:extLst>
            <a:ext uri="{FF2B5EF4-FFF2-40B4-BE49-F238E27FC236}">
              <a16:creationId xmlns:a16="http://schemas.microsoft.com/office/drawing/2014/main" id="{00000000-0008-0000-0200-0000B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9" name="Line 193">
          <a:extLst>
            <a:ext uri="{FF2B5EF4-FFF2-40B4-BE49-F238E27FC236}">
              <a16:creationId xmlns:a16="http://schemas.microsoft.com/office/drawing/2014/main" id="{00000000-0008-0000-0200-0000B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0" name="Line 194">
          <a:extLst>
            <a:ext uri="{FF2B5EF4-FFF2-40B4-BE49-F238E27FC236}">
              <a16:creationId xmlns:a16="http://schemas.microsoft.com/office/drawing/2014/main" id="{00000000-0008-0000-0200-0000B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1" name="Line 195">
          <a:extLst>
            <a:ext uri="{FF2B5EF4-FFF2-40B4-BE49-F238E27FC236}">
              <a16:creationId xmlns:a16="http://schemas.microsoft.com/office/drawing/2014/main" id="{00000000-0008-0000-0200-0000B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2" name="Line 196">
          <a:extLst>
            <a:ext uri="{FF2B5EF4-FFF2-40B4-BE49-F238E27FC236}">
              <a16:creationId xmlns:a16="http://schemas.microsoft.com/office/drawing/2014/main" id="{00000000-0008-0000-0200-0000B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3" name="Line 197">
          <a:extLst>
            <a:ext uri="{FF2B5EF4-FFF2-40B4-BE49-F238E27FC236}">
              <a16:creationId xmlns:a16="http://schemas.microsoft.com/office/drawing/2014/main" id="{00000000-0008-0000-0200-0000B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4" name="Line 198">
          <a:extLst>
            <a:ext uri="{FF2B5EF4-FFF2-40B4-BE49-F238E27FC236}">
              <a16:creationId xmlns:a16="http://schemas.microsoft.com/office/drawing/2014/main" id="{00000000-0008-0000-0200-0000B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5" name="Line 199">
          <a:extLst>
            <a:ext uri="{FF2B5EF4-FFF2-40B4-BE49-F238E27FC236}">
              <a16:creationId xmlns:a16="http://schemas.microsoft.com/office/drawing/2014/main" id="{00000000-0008-0000-0200-0000B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6" name="Line 200">
          <a:extLst>
            <a:ext uri="{FF2B5EF4-FFF2-40B4-BE49-F238E27FC236}">
              <a16:creationId xmlns:a16="http://schemas.microsoft.com/office/drawing/2014/main" id="{00000000-0008-0000-0200-0000B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7" name="Line 201">
          <a:extLst>
            <a:ext uri="{FF2B5EF4-FFF2-40B4-BE49-F238E27FC236}">
              <a16:creationId xmlns:a16="http://schemas.microsoft.com/office/drawing/2014/main" id="{00000000-0008-0000-0200-0000B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8" name="Line 202">
          <a:extLst>
            <a:ext uri="{FF2B5EF4-FFF2-40B4-BE49-F238E27FC236}">
              <a16:creationId xmlns:a16="http://schemas.microsoft.com/office/drawing/2014/main" id="{00000000-0008-0000-0200-0000B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9" name="Line 203">
          <a:extLst>
            <a:ext uri="{FF2B5EF4-FFF2-40B4-BE49-F238E27FC236}">
              <a16:creationId xmlns:a16="http://schemas.microsoft.com/office/drawing/2014/main" id="{00000000-0008-0000-0200-0000B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0" name="Line 204">
          <a:extLst>
            <a:ext uri="{FF2B5EF4-FFF2-40B4-BE49-F238E27FC236}">
              <a16:creationId xmlns:a16="http://schemas.microsoft.com/office/drawing/2014/main" id="{00000000-0008-0000-0200-0000B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1" name="Line 205">
          <a:extLst>
            <a:ext uri="{FF2B5EF4-FFF2-40B4-BE49-F238E27FC236}">
              <a16:creationId xmlns:a16="http://schemas.microsoft.com/office/drawing/2014/main" id="{00000000-0008-0000-0200-0000B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2" name="Line 206">
          <a:extLst>
            <a:ext uri="{FF2B5EF4-FFF2-40B4-BE49-F238E27FC236}">
              <a16:creationId xmlns:a16="http://schemas.microsoft.com/office/drawing/2014/main" id="{00000000-0008-0000-0200-0000B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3" name="Line 207">
          <a:extLst>
            <a:ext uri="{FF2B5EF4-FFF2-40B4-BE49-F238E27FC236}">
              <a16:creationId xmlns:a16="http://schemas.microsoft.com/office/drawing/2014/main" id="{00000000-0008-0000-0200-0000B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4" name="Line 208">
          <a:extLst>
            <a:ext uri="{FF2B5EF4-FFF2-40B4-BE49-F238E27FC236}">
              <a16:creationId xmlns:a16="http://schemas.microsoft.com/office/drawing/2014/main" id="{00000000-0008-0000-0200-0000C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5" name="Line 209">
          <a:extLst>
            <a:ext uri="{FF2B5EF4-FFF2-40B4-BE49-F238E27FC236}">
              <a16:creationId xmlns:a16="http://schemas.microsoft.com/office/drawing/2014/main" id="{00000000-0008-0000-0200-0000C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6" name="Line 210">
          <a:extLst>
            <a:ext uri="{FF2B5EF4-FFF2-40B4-BE49-F238E27FC236}">
              <a16:creationId xmlns:a16="http://schemas.microsoft.com/office/drawing/2014/main" id="{00000000-0008-0000-0200-0000C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7" name="Line 211">
          <a:extLst>
            <a:ext uri="{FF2B5EF4-FFF2-40B4-BE49-F238E27FC236}">
              <a16:creationId xmlns:a16="http://schemas.microsoft.com/office/drawing/2014/main" id="{00000000-0008-0000-0200-0000C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8" name="Line 212">
          <a:extLst>
            <a:ext uri="{FF2B5EF4-FFF2-40B4-BE49-F238E27FC236}">
              <a16:creationId xmlns:a16="http://schemas.microsoft.com/office/drawing/2014/main" id="{00000000-0008-0000-0200-0000C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9" name="Line 213">
          <a:extLst>
            <a:ext uri="{FF2B5EF4-FFF2-40B4-BE49-F238E27FC236}">
              <a16:creationId xmlns:a16="http://schemas.microsoft.com/office/drawing/2014/main" id="{00000000-0008-0000-0200-0000C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0" name="Line 214">
          <a:extLst>
            <a:ext uri="{FF2B5EF4-FFF2-40B4-BE49-F238E27FC236}">
              <a16:creationId xmlns:a16="http://schemas.microsoft.com/office/drawing/2014/main" id="{00000000-0008-0000-0200-0000C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1" name="Line 215">
          <a:extLst>
            <a:ext uri="{FF2B5EF4-FFF2-40B4-BE49-F238E27FC236}">
              <a16:creationId xmlns:a16="http://schemas.microsoft.com/office/drawing/2014/main" id="{00000000-0008-0000-0200-0000C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2" name="Line 216">
          <a:extLst>
            <a:ext uri="{FF2B5EF4-FFF2-40B4-BE49-F238E27FC236}">
              <a16:creationId xmlns:a16="http://schemas.microsoft.com/office/drawing/2014/main" id="{00000000-0008-0000-0200-0000C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3" name="Line 217">
          <a:extLst>
            <a:ext uri="{FF2B5EF4-FFF2-40B4-BE49-F238E27FC236}">
              <a16:creationId xmlns:a16="http://schemas.microsoft.com/office/drawing/2014/main" id="{00000000-0008-0000-0200-0000C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4" name="Line 218">
          <a:extLst>
            <a:ext uri="{FF2B5EF4-FFF2-40B4-BE49-F238E27FC236}">
              <a16:creationId xmlns:a16="http://schemas.microsoft.com/office/drawing/2014/main" id="{00000000-0008-0000-0200-0000C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5" name="Line 219">
          <a:extLst>
            <a:ext uri="{FF2B5EF4-FFF2-40B4-BE49-F238E27FC236}">
              <a16:creationId xmlns:a16="http://schemas.microsoft.com/office/drawing/2014/main" id="{00000000-0008-0000-0200-0000C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6" name="Line 220">
          <a:extLst>
            <a:ext uri="{FF2B5EF4-FFF2-40B4-BE49-F238E27FC236}">
              <a16:creationId xmlns:a16="http://schemas.microsoft.com/office/drawing/2014/main" id="{00000000-0008-0000-0200-0000C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7" name="Line 221">
          <a:extLst>
            <a:ext uri="{FF2B5EF4-FFF2-40B4-BE49-F238E27FC236}">
              <a16:creationId xmlns:a16="http://schemas.microsoft.com/office/drawing/2014/main" id="{00000000-0008-0000-0200-0000C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8" name="Line 222">
          <a:extLst>
            <a:ext uri="{FF2B5EF4-FFF2-40B4-BE49-F238E27FC236}">
              <a16:creationId xmlns:a16="http://schemas.microsoft.com/office/drawing/2014/main" id="{00000000-0008-0000-0200-0000C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9" name="Line 223">
          <a:extLst>
            <a:ext uri="{FF2B5EF4-FFF2-40B4-BE49-F238E27FC236}">
              <a16:creationId xmlns:a16="http://schemas.microsoft.com/office/drawing/2014/main" id="{00000000-0008-0000-0200-0000C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0" name="Line 224">
          <a:extLst>
            <a:ext uri="{FF2B5EF4-FFF2-40B4-BE49-F238E27FC236}">
              <a16:creationId xmlns:a16="http://schemas.microsoft.com/office/drawing/2014/main" id="{00000000-0008-0000-0200-0000D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1" name="Line 225">
          <a:extLst>
            <a:ext uri="{FF2B5EF4-FFF2-40B4-BE49-F238E27FC236}">
              <a16:creationId xmlns:a16="http://schemas.microsoft.com/office/drawing/2014/main" id="{00000000-0008-0000-0200-0000D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2" name="Line 226">
          <a:extLst>
            <a:ext uri="{FF2B5EF4-FFF2-40B4-BE49-F238E27FC236}">
              <a16:creationId xmlns:a16="http://schemas.microsoft.com/office/drawing/2014/main" id="{00000000-0008-0000-0200-0000D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3" name="Line 227">
          <a:extLst>
            <a:ext uri="{FF2B5EF4-FFF2-40B4-BE49-F238E27FC236}">
              <a16:creationId xmlns:a16="http://schemas.microsoft.com/office/drawing/2014/main" id="{00000000-0008-0000-0200-0000D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4" name="Line 228">
          <a:extLst>
            <a:ext uri="{FF2B5EF4-FFF2-40B4-BE49-F238E27FC236}">
              <a16:creationId xmlns:a16="http://schemas.microsoft.com/office/drawing/2014/main" id="{00000000-0008-0000-0200-0000D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5" name="Line 229">
          <a:extLst>
            <a:ext uri="{FF2B5EF4-FFF2-40B4-BE49-F238E27FC236}">
              <a16:creationId xmlns:a16="http://schemas.microsoft.com/office/drawing/2014/main" id="{00000000-0008-0000-0200-0000D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6" name="Line 230">
          <a:extLst>
            <a:ext uri="{FF2B5EF4-FFF2-40B4-BE49-F238E27FC236}">
              <a16:creationId xmlns:a16="http://schemas.microsoft.com/office/drawing/2014/main" id="{00000000-0008-0000-0200-0000D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7" name="Line 231">
          <a:extLst>
            <a:ext uri="{FF2B5EF4-FFF2-40B4-BE49-F238E27FC236}">
              <a16:creationId xmlns:a16="http://schemas.microsoft.com/office/drawing/2014/main" id="{00000000-0008-0000-0200-0000D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8" name="Line 232">
          <a:extLst>
            <a:ext uri="{FF2B5EF4-FFF2-40B4-BE49-F238E27FC236}">
              <a16:creationId xmlns:a16="http://schemas.microsoft.com/office/drawing/2014/main" id="{00000000-0008-0000-0200-0000D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9" name="Line 233">
          <a:extLst>
            <a:ext uri="{FF2B5EF4-FFF2-40B4-BE49-F238E27FC236}">
              <a16:creationId xmlns:a16="http://schemas.microsoft.com/office/drawing/2014/main" id="{00000000-0008-0000-0200-0000D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0" name="Line 234">
          <a:extLst>
            <a:ext uri="{FF2B5EF4-FFF2-40B4-BE49-F238E27FC236}">
              <a16:creationId xmlns:a16="http://schemas.microsoft.com/office/drawing/2014/main" id="{00000000-0008-0000-0200-0000D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1" name="Oval 235">
          <a:extLst>
            <a:ext uri="{FF2B5EF4-FFF2-40B4-BE49-F238E27FC236}">
              <a16:creationId xmlns:a16="http://schemas.microsoft.com/office/drawing/2014/main" id="{00000000-0008-0000-0200-0000DB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2" name="Oval 236">
          <a:extLst>
            <a:ext uri="{FF2B5EF4-FFF2-40B4-BE49-F238E27FC236}">
              <a16:creationId xmlns:a16="http://schemas.microsoft.com/office/drawing/2014/main" id="{00000000-0008-0000-0200-0000DC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3" name="Oval 237">
          <a:extLst>
            <a:ext uri="{FF2B5EF4-FFF2-40B4-BE49-F238E27FC236}">
              <a16:creationId xmlns:a16="http://schemas.microsoft.com/office/drawing/2014/main" id="{00000000-0008-0000-0200-0000D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4" name="Oval 238">
          <a:extLst>
            <a:ext uri="{FF2B5EF4-FFF2-40B4-BE49-F238E27FC236}">
              <a16:creationId xmlns:a16="http://schemas.microsoft.com/office/drawing/2014/main" id="{00000000-0008-0000-0200-0000D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5" name="Oval 239">
          <a:extLst>
            <a:ext uri="{FF2B5EF4-FFF2-40B4-BE49-F238E27FC236}">
              <a16:creationId xmlns:a16="http://schemas.microsoft.com/office/drawing/2014/main" id="{00000000-0008-0000-0200-0000DF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6" name="Oval 240">
          <a:extLst>
            <a:ext uri="{FF2B5EF4-FFF2-40B4-BE49-F238E27FC236}">
              <a16:creationId xmlns:a16="http://schemas.microsoft.com/office/drawing/2014/main" id="{00000000-0008-0000-0200-0000E0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7" name="Oval 241">
          <a:extLst>
            <a:ext uri="{FF2B5EF4-FFF2-40B4-BE49-F238E27FC236}">
              <a16:creationId xmlns:a16="http://schemas.microsoft.com/office/drawing/2014/main" id="{00000000-0008-0000-0200-0000E1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8" name="Oval 242">
          <a:extLst>
            <a:ext uri="{FF2B5EF4-FFF2-40B4-BE49-F238E27FC236}">
              <a16:creationId xmlns:a16="http://schemas.microsoft.com/office/drawing/2014/main" id="{00000000-0008-0000-0200-0000E2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9" name="Oval 243">
          <a:extLst>
            <a:ext uri="{FF2B5EF4-FFF2-40B4-BE49-F238E27FC236}">
              <a16:creationId xmlns:a16="http://schemas.microsoft.com/office/drawing/2014/main" id="{00000000-0008-0000-0200-0000E3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0" name="Oval 244">
          <a:extLst>
            <a:ext uri="{FF2B5EF4-FFF2-40B4-BE49-F238E27FC236}">
              <a16:creationId xmlns:a16="http://schemas.microsoft.com/office/drawing/2014/main" id="{00000000-0008-0000-0200-0000E4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1" name="Oval 245">
          <a:extLst>
            <a:ext uri="{FF2B5EF4-FFF2-40B4-BE49-F238E27FC236}">
              <a16:creationId xmlns:a16="http://schemas.microsoft.com/office/drawing/2014/main" id="{00000000-0008-0000-0200-0000E5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2" name="Oval 246">
          <a:extLst>
            <a:ext uri="{FF2B5EF4-FFF2-40B4-BE49-F238E27FC236}">
              <a16:creationId xmlns:a16="http://schemas.microsoft.com/office/drawing/2014/main" id="{00000000-0008-0000-0200-0000E6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30</xdr:col>
      <xdr:colOff>457200</xdr:colOff>
      <xdr:row>0</xdr:row>
      <xdr:rowOff>209550</xdr:rowOff>
    </xdr:from>
    <xdr:to>
      <xdr:col>33</xdr:col>
      <xdr:colOff>1158770</xdr:colOff>
      <xdr:row>5</xdr:row>
      <xdr:rowOff>91029</xdr:rowOff>
    </xdr:to>
    <xdr:sp macro="" textlink="">
      <xdr:nvSpPr>
        <xdr:cNvPr id="743" name="テキスト ボックス 742">
          <a:extLst>
            <a:ext uri="{FF2B5EF4-FFF2-40B4-BE49-F238E27FC236}">
              <a16:creationId xmlns:a16="http://schemas.microsoft.com/office/drawing/2014/main" id="{00000000-0008-0000-0200-0000E7020000}"/>
            </a:ext>
          </a:extLst>
        </xdr:cNvPr>
        <xdr:cNvSpPr txBox="1"/>
      </xdr:nvSpPr>
      <xdr:spPr>
        <a:xfrm>
          <a:off x="19602450" y="209550"/>
          <a:ext cx="4073420" cy="184362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0</xdr:colOff>
      <xdr:row>15</xdr:row>
      <xdr:rowOff>0</xdr:rowOff>
    </xdr:from>
    <xdr:to>
      <xdr:col>29</xdr:col>
      <xdr:colOff>0</xdr:colOff>
      <xdr:row>15</xdr:row>
      <xdr:rowOff>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 name="Line 2">
          <a:extLst>
            <a:ext uri="{FF2B5EF4-FFF2-40B4-BE49-F238E27FC236}">
              <a16:creationId xmlns:a16="http://schemas.microsoft.com/office/drawing/2014/main" id="{00000000-0008-0000-0300-00000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 name="Line 3">
          <a:extLst>
            <a:ext uri="{FF2B5EF4-FFF2-40B4-BE49-F238E27FC236}">
              <a16:creationId xmlns:a16="http://schemas.microsoft.com/office/drawing/2014/main" id="{00000000-0008-0000-0300-00000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 name="Line 4">
          <a:extLst>
            <a:ext uri="{FF2B5EF4-FFF2-40B4-BE49-F238E27FC236}">
              <a16:creationId xmlns:a16="http://schemas.microsoft.com/office/drawing/2014/main" id="{00000000-0008-0000-0300-00000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 name="Line 5">
          <a:extLst>
            <a:ext uri="{FF2B5EF4-FFF2-40B4-BE49-F238E27FC236}">
              <a16:creationId xmlns:a16="http://schemas.microsoft.com/office/drawing/2014/main" id="{00000000-0008-0000-0300-00000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 name="Line 6">
          <a:extLst>
            <a:ext uri="{FF2B5EF4-FFF2-40B4-BE49-F238E27FC236}">
              <a16:creationId xmlns:a16="http://schemas.microsoft.com/office/drawing/2014/main" id="{00000000-0008-0000-0300-00000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 name="Line 7">
          <a:extLst>
            <a:ext uri="{FF2B5EF4-FFF2-40B4-BE49-F238E27FC236}">
              <a16:creationId xmlns:a16="http://schemas.microsoft.com/office/drawing/2014/main" id="{00000000-0008-0000-0300-00000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 name="Line 8">
          <a:extLst>
            <a:ext uri="{FF2B5EF4-FFF2-40B4-BE49-F238E27FC236}">
              <a16:creationId xmlns:a16="http://schemas.microsoft.com/office/drawing/2014/main" id="{00000000-0008-0000-0300-00000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 name="Line 9">
          <a:extLst>
            <a:ext uri="{FF2B5EF4-FFF2-40B4-BE49-F238E27FC236}">
              <a16:creationId xmlns:a16="http://schemas.microsoft.com/office/drawing/2014/main" id="{00000000-0008-0000-0300-00000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 name="Line 10">
          <a:extLst>
            <a:ext uri="{FF2B5EF4-FFF2-40B4-BE49-F238E27FC236}">
              <a16:creationId xmlns:a16="http://schemas.microsoft.com/office/drawing/2014/main" id="{00000000-0008-0000-0300-00000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5" name="Line 24">
          <a:extLst>
            <a:ext uri="{FF2B5EF4-FFF2-40B4-BE49-F238E27FC236}">
              <a16:creationId xmlns:a16="http://schemas.microsoft.com/office/drawing/2014/main" id="{00000000-0008-0000-0300-00001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6" name="Line 25">
          <a:extLst>
            <a:ext uri="{FF2B5EF4-FFF2-40B4-BE49-F238E27FC236}">
              <a16:creationId xmlns:a16="http://schemas.microsoft.com/office/drawing/2014/main" id="{00000000-0008-0000-0300-00001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7" name="Line 26">
          <a:extLst>
            <a:ext uri="{FF2B5EF4-FFF2-40B4-BE49-F238E27FC236}">
              <a16:creationId xmlns:a16="http://schemas.microsoft.com/office/drawing/2014/main" id="{00000000-0008-0000-0300-00001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8" name="Line 27">
          <a:extLst>
            <a:ext uri="{FF2B5EF4-FFF2-40B4-BE49-F238E27FC236}">
              <a16:creationId xmlns:a16="http://schemas.microsoft.com/office/drawing/2014/main" id="{00000000-0008-0000-0300-00001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9" name="Line 28">
          <a:extLst>
            <a:ext uri="{FF2B5EF4-FFF2-40B4-BE49-F238E27FC236}">
              <a16:creationId xmlns:a16="http://schemas.microsoft.com/office/drawing/2014/main" id="{00000000-0008-0000-0300-00001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0" name="Line 29">
          <a:extLst>
            <a:ext uri="{FF2B5EF4-FFF2-40B4-BE49-F238E27FC236}">
              <a16:creationId xmlns:a16="http://schemas.microsoft.com/office/drawing/2014/main" id="{00000000-0008-0000-0300-00001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1" name="Line 30">
          <a:extLst>
            <a:ext uri="{FF2B5EF4-FFF2-40B4-BE49-F238E27FC236}">
              <a16:creationId xmlns:a16="http://schemas.microsoft.com/office/drawing/2014/main" id="{00000000-0008-0000-0300-00001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2" name="Line 31">
          <a:extLst>
            <a:ext uri="{FF2B5EF4-FFF2-40B4-BE49-F238E27FC236}">
              <a16:creationId xmlns:a16="http://schemas.microsoft.com/office/drawing/2014/main" id="{00000000-0008-0000-0300-00002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3" name="Line 32">
          <a:extLst>
            <a:ext uri="{FF2B5EF4-FFF2-40B4-BE49-F238E27FC236}">
              <a16:creationId xmlns:a16="http://schemas.microsoft.com/office/drawing/2014/main" id="{00000000-0008-0000-0300-00002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4" name="Line 33">
          <a:extLst>
            <a:ext uri="{FF2B5EF4-FFF2-40B4-BE49-F238E27FC236}">
              <a16:creationId xmlns:a16="http://schemas.microsoft.com/office/drawing/2014/main" id="{00000000-0008-0000-0300-00002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5" name="Line 34">
          <a:extLst>
            <a:ext uri="{FF2B5EF4-FFF2-40B4-BE49-F238E27FC236}">
              <a16:creationId xmlns:a16="http://schemas.microsoft.com/office/drawing/2014/main" id="{00000000-0008-0000-0300-00002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6" name="Line 35">
          <a:extLst>
            <a:ext uri="{FF2B5EF4-FFF2-40B4-BE49-F238E27FC236}">
              <a16:creationId xmlns:a16="http://schemas.microsoft.com/office/drawing/2014/main" id="{00000000-0008-0000-0300-00002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7" name="Line 36">
          <a:extLst>
            <a:ext uri="{FF2B5EF4-FFF2-40B4-BE49-F238E27FC236}">
              <a16:creationId xmlns:a16="http://schemas.microsoft.com/office/drawing/2014/main" id="{00000000-0008-0000-0300-00002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8" name="Line 37">
          <a:extLst>
            <a:ext uri="{FF2B5EF4-FFF2-40B4-BE49-F238E27FC236}">
              <a16:creationId xmlns:a16="http://schemas.microsoft.com/office/drawing/2014/main" id="{00000000-0008-0000-0300-00002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9" name="Line 38">
          <a:extLst>
            <a:ext uri="{FF2B5EF4-FFF2-40B4-BE49-F238E27FC236}">
              <a16:creationId xmlns:a16="http://schemas.microsoft.com/office/drawing/2014/main" id="{00000000-0008-0000-0300-00002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0" name="Line 39">
          <a:extLst>
            <a:ext uri="{FF2B5EF4-FFF2-40B4-BE49-F238E27FC236}">
              <a16:creationId xmlns:a16="http://schemas.microsoft.com/office/drawing/2014/main" id="{00000000-0008-0000-0300-00002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1" name="Line 40">
          <a:extLst>
            <a:ext uri="{FF2B5EF4-FFF2-40B4-BE49-F238E27FC236}">
              <a16:creationId xmlns:a16="http://schemas.microsoft.com/office/drawing/2014/main" id="{00000000-0008-0000-0300-00002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2" name="Line 41">
          <a:extLst>
            <a:ext uri="{FF2B5EF4-FFF2-40B4-BE49-F238E27FC236}">
              <a16:creationId xmlns:a16="http://schemas.microsoft.com/office/drawing/2014/main" id="{00000000-0008-0000-0300-00002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3" name="Line 42">
          <a:extLst>
            <a:ext uri="{FF2B5EF4-FFF2-40B4-BE49-F238E27FC236}">
              <a16:creationId xmlns:a16="http://schemas.microsoft.com/office/drawing/2014/main" id="{00000000-0008-0000-0300-00002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4" name="Line 43">
          <a:extLst>
            <a:ext uri="{FF2B5EF4-FFF2-40B4-BE49-F238E27FC236}">
              <a16:creationId xmlns:a16="http://schemas.microsoft.com/office/drawing/2014/main" id="{00000000-0008-0000-0300-00002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5" name="Line 44">
          <a:extLst>
            <a:ext uri="{FF2B5EF4-FFF2-40B4-BE49-F238E27FC236}">
              <a16:creationId xmlns:a16="http://schemas.microsoft.com/office/drawing/2014/main" id="{00000000-0008-0000-0300-00002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6" name="Line 45">
          <a:extLst>
            <a:ext uri="{FF2B5EF4-FFF2-40B4-BE49-F238E27FC236}">
              <a16:creationId xmlns:a16="http://schemas.microsoft.com/office/drawing/2014/main" id="{00000000-0008-0000-0300-00002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7" name="Line 46">
          <a:extLst>
            <a:ext uri="{FF2B5EF4-FFF2-40B4-BE49-F238E27FC236}">
              <a16:creationId xmlns:a16="http://schemas.microsoft.com/office/drawing/2014/main" id="{00000000-0008-0000-0300-00002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8" name="Line 47">
          <a:extLst>
            <a:ext uri="{FF2B5EF4-FFF2-40B4-BE49-F238E27FC236}">
              <a16:creationId xmlns:a16="http://schemas.microsoft.com/office/drawing/2014/main" id="{00000000-0008-0000-0300-00003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9" name="Line 48">
          <a:extLst>
            <a:ext uri="{FF2B5EF4-FFF2-40B4-BE49-F238E27FC236}">
              <a16:creationId xmlns:a16="http://schemas.microsoft.com/office/drawing/2014/main" id="{00000000-0008-0000-0300-00003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0" name="Line 49">
          <a:extLst>
            <a:ext uri="{FF2B5EF4-FFF2-40B4-BE49-F238E27FC236}">
              <a16:creationId xmlns:a16="http://schemas.microsoft.com/office/drawing/2014/main" id="{00000000-0008-0000-0300-00003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1" name="Line 50">
          <a:extLst>
            <a:ext uri="{FF2B5EF4-FFF2-40B4-BE49-F238E27FC236}">
              <a16:creationId xmlns:a16="http://schemas.microsoft.com/office/drawing/2014/main" id="{00000000-0008-0000-0300-00003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2" name="Line 51">
          <a:extLst>
            <a:ext uri="{FF2B5EF4-FFF2-40B4-BE49-F238E27FC236}">
              <a16:creationId xmlns:a16="http://schemas.microsoft.com/office/drawing/2014/main" id="{00000000-0008-0000-0300-00003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3" name="Line 52">
          <a:extLst>
            <a:ext uri="{FF2B5EF4-FFF2-40B4-BE49-F238E27FC236}">
              <a16:creationId xmlns:a16="http://schemas.microsoft.com/office/drawing/2014/main" id="{00000000-0008-0000-0300-00003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4" name="Line 53">
          <a:extLst>
            <a:ext uri="{FF2B5EF4-FFF2-40B4-BE49-F238E27FC236}">
              <a16:creationId xmlns:a16="http://schemas.microsoft.com/office/drawing/2014/main" id="{00000000-0008-0000-0300-00003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5" name="Line 54">
          <a:extLst>
            <a:ext uri="{FF2B5EF4-FFF2-40B4-BE49-F238E27FC236}">
              <a16:creationId xmlns:a16="http://schemas.microsoft.com/office/drawing/2014/main" id="{00000000-0008-0000-0300-00003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6" name="Line 55">
          <a:extLst>
            <a:ext uri="{FF2B5EF4-FFF2-40B4-BE49-F238E27FC236}">
              <a16:creationId xmlns:a16="http://schemas.microsoft.com/office/drawing/2014/main" id="{00000000-0008-0000-0300-00003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7" name="Line 56">
          <a:extLst>
            <a:ext uri="{FF2B5EF4-FFF2-40B4-BE49-F238E27FC236}">
              <a16:creationId xmlns:a16="http://schemas.microsoft.com/office/drawing/2014/main" id="{00000000-0008-0000-0300-00003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8" name="Line 57">
          <a:extLst>
            <a:ext uri="{FF2B5EF4-FFF2-40B4-BE49-F238E27FC236}">
              <a16:creationId xmlns:a16="http://schemas.microsoft.com/office/drawing/2014/main" id="{00000000-0008-0000-0300-00003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9" name="Line 58">
          <a:extLst>
            <a:ext uri="{FF2B5EF4-FFF2-40B4-BE49-F238E27FC236}">
              <a16:creationId xmlns:a16="http://schemas.microsoft.com/office/drawing/2014/main" id="{00000000-0008-0000-0300-00003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0" name="Line 59">
          <a:extLst>
            <a:ext uri="{FF2B5EF4-FFF2-40B4-BE49-F238E27FC236}">
              <a16:creationId xmlns:a16="http://schemas.microsoft.com/office/drawing/2014/main" id="{00000000-0008-0000-0300-00003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1" name="Line 60">
          <a:extLst>
            <a:ext uri="{FF2B5EF4-FFF2-40B4-BE49-F238E27FC236}">
              <a16:creationId xmlns:a16="http://schemas.microsoft.com/office/drawing/2014/main" id="{00000000-0008-0000-0300-00003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2" name="Line 61">
          <a:extLst>
            <a:ext uri="{FF2B5EF4-FFF2-40B4-BE49-F238E27FC236}">
              <a16:creationId xmlns:a16="http://schemas.microsoft.com/office/drawing/2014/main" id="{00000000-0008-0000-0300-00003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3" name="Line 62">
          <a:extLst>
            <a:ext uri="{FF2B5EF4-FFF2-40B4-BE49-F238E27FC236}">
              <a16:creationId xmlns:a16="http://schemas.microsoft.com/office/drawing/2014/main" id="{00000000-0008-0000-0300-00003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4" name="Line 63">
          <a:extLst>
            <a:ext uri="{FF2B5EF4-FFF2-40B4-BE49-F238E27FC236}">
              <a16:creationId xmlns:a16="http://schemas.microsoft.com/office/drawing/2014/main" id="{00000000-0008-0000-0300-00004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5" name="Line 64">
          <a:extLst>
            <a:ext uri="{FF2B5EF4-FFF2-40B4-BE49-F238E27FC236}">
              <a16:creationId xmlns:a16="http://schemas.microsoft.com/office/drawing/2014/main" id="{00000000-0008-0000-0300-00004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6" name="Line 65">
          <a:extLst>
            <a:ext uri="{FF2B5EF4-FFF2-40B4-BE49-F238E27FC236}">
              <a16:creationId xmlns:a16="http://schemas.microsoft.com/office/drawing/2014/main" id="{00000000-0008-0000-0300-00004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7" name="Line 66">
          <a:extLst>
            <a:ext uri="{FF2B5EF4-FFF2-40B4-BE49-F238E27FC236}">
              <a16:creationId xmlns:a16="http://schemas.microsoft.com/office/drawing/2014/main" id="{00000000-0008-0000-0300-00004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8" name="Line 67">
          <a:extLst>
            <a:ext uri="{FF2B5EF4-FFF2-40B4-BE49-F238E27FC236}">
              <a16:creationId xmlns:a16="http://schemas.microsoft.com/office/drawing/2014/main" id="{00000000-0008-0000-0300-00004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9" name="Line 68">
          <a:extLst>
            <a:ext uri="{FF2B5EF4-FFF2-40B4-BE49-F238E27FC236}">
              <a16:creationId xmlns:a16="http://schemas.microsoft.com/office/drawing/2014/main" id="{00000000-0008-0000-0300-00004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0" name="Line 69">
          <a:extLst>
            <a:ext uri="{FF2B5EF4-FFF2-40B4-BE49-F238E27FC236}">
              <a16:creationId xmlns:a16="http://schemas.microsoft.com/office/drawing/2014/main" id="{00000000-0008-0000-0300-00004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1" name="Line 70">
          <a:extLst>
            <a:ext uri="{FF2B5EF4-FFF2-40B4-BE49-F238E27FC236}">
              <a16:creationId xmlns:a16="http://schemas.microsoft.com/office/drawing/2014/main" id="{00000000-0008-0000-0300-00004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2" name="Line 71">
          <a:extLst>
            <a:ext uri="{FF2B5EF4-FFF2-40B4-BE49-F238E27FC236}">
              <a16:creationId xmlns:a16="http://schemas.microsoft.com/office/drawing/2014/main" id="{00000000-0008-0000-0300-00004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3" name="Line 72">
          <a:extLst>
            <a:ext uri="{FF2B5EF4-FFF2-40B4-BE49-F238E27FC236}">
              <a16:creationId xmlns:a16="http://schemas.microsoft.com/office/drawing/2014/main" id="{00000000-0008-0000-0300-00004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4" name="Line 73">
          <a:extLst>
            <a:ext uri="{FF2B5EF4-FFF2-40B4-BE49-F238E27FC236}">
              <a16:creationId xmlns:a16="http://schemas.microsoft.com/office/drawing/2014/main" id="{00000000-0008-0000-0300-00004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5" name="Line 74">
          <a:extLst>
            <a:ext uri="{FF2B5EF4-FFF2-40B4-BE49-F238E27FC236}">
              <a16:creationId xmlns:a16="http://schemas.microsoft.com/office/drawing/2014/main" id="{00000000-0008-0000-0300-00004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6" name="Line 75">
          <a:extLst>
            <a:ext uri="{FF2B5EF4-FFF2-40B4-BE49-F238E27FC236}">
              <a16:creationId xmlns:a16="http://schemas.microsoft.com/office/drawing/2014/main" id="{00000000-0008-0000-0300-00004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7" name="Line 76">
          <a:extLst>
            <a:ext uri="{FF2B5EF4-FFF2-40B4-BE49-F238E27FC236}">
              <a16:creationId xmlns:a16="http://schemas.microsoft.com/office/drawing/2014/main" id="{00000000-0008-0000-0300-00004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8" name="Line 77">
          <a:extLst>
            <a:ext uri="{FF2B5EF4-FFF2-40B4-BE49-F238E27FC236}">
              <a16:creationId xmlns:a16="http://schemas.microsoft.com/office/drawing/2014/main" id="{00000000-0008-0000-0300-00004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9" name="Line 78">
          <a:extLst>
            <a:ext uri="{FF2B5EF4-FFF2-40B4-BE49-F238E27FC236}">
              <a16:creationId xmlns:a16="http://schemas.microsoft.com/office/drawing/2014/main" id="{00000000-0008-0000-0300-00004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0" name="Line 79">
          <a:extLst>
            <a:ext uri="{FF2B5EF4-FFF2-40B4-BE49-F238E27FC236}">
              <a16:creationId xmlns:a16="http://schemas.microsoft.com/office/drawing/2014/main" id="{00000000-0008-0000-0300-00005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1" name="Line 80">
          <a:extLst>
            <a:ext uri="{FF2B5EF4-FFF2-40B4-BE49-F238E27FC236}">
              <a16:creationId xmlns:a16="http://schemas.microsoft.com/office/drawing/2014/main" id="{00000000-0008-0000-0300-00005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2" name="Line 81">
          <a:extLst>
            <a:ext uri="{FF2B5EF4-FFF2-40B4-BE49-F238E27FC236}">
              <a16:creationId xmlns:a16="http://schemas.microsoft.com/office/drawing/2014/main" id="{00000000-0008-0000-0300-00005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3" name="Line 82">
          <a:extLst>
            <a:ext uri="{FF2B5EF4-FFF2-40B4-BE49-F238E27FC236}">
              <a16:creationId xmlns:a16="http://schemas.microsoft.com/office/drawing/2014/main" id="{00000000-0008-0000-0300-00005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4" name="Line 83">
          <a:extLst>
            <a:ext uri="{FF2B5EF4-FFF2-40B4-BE49-F238E27FC236}">
              <a16:creationId xmlns:a16="http://schemas.microsoft.com/office/drawing/2014/main" id="{00000000-0008-0000-0300-00005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5" name="Line 84">
          <a:extLst>
            <a:ext uri="{FF2B5EF4-FFF2-40B4-BE49-F238E27FC236}">
              <a16:creationId xmlns:a16="http://schemas.microsoft.com/office/drawing/2014/main" id="{00000000-0008-0000-0300-00005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6" name="Line 85">
          <a:extLst>
            <a:ext uri="{FF2B5EF4-FFF2-40B4-BE49-F238E27FC236}">
              <a16:creationId xmlns:a16="http://schemas.microsoft.com/office/drawing/2014/main" id="{00000000-0008-0000-0300-00005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7" name="Line 86">
          <a:extLst>
            <a:ext uri="{FF2B5EF4-FFF2-40B4-BE49-F238E27FC236}">
              <a16:creationId xmlns:a16="http://schemas.microsoft.com/office/drawing/2014/main" id="{00000000-0008-0000-0300-00005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8" name="Line 87">
          <a:extLst>
            <a:ext uri="{FF2B5EF4-FFF2-40B4-BE49-F238E27FC236}">
              <a16:creationId xmlns:a16="http://schemas.microsoft.com/office/drawing/2014/main" id="{00000000-0008-0000-0300-00005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9" name="Line 88">
          <a:extLst>
            <a:ext uri="{FF2B5EF4-FFF2-40B4-BE49-F238E27FC236}">
              <a16:creationId xmlns:a16="http://schemas.microsoft.com/office/drawing/2014/main" id="{00000000-0008-0000-0300-00005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0" name="Line 89">
          <a:extLst>
            <a:ext uri="{FF2B5EF4-FFF2-40B4-BE49-F238E27FC236}">
              <a16:creationId xmlns:a16="http://schemas.microsoft.com/office/drawing/2014/main" id="{00000000-0008-0000-0300-00005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1" name="Line 90">
          <a:extLst>
            <a:ext uri="{FF2B5EF4-FFF2-40B4-BE49-F238E27FC236}">
              <a16:creationId xmlns:a16="http://schemas.microsoft.com/office/drawing/2014/main" id="{00000000-0008-0000-0300-00005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2" name="Line 91">
          <a:extLst>
            <a:ext uri="{FF2B5EF4-FFF2-40B4-BE49-F238E27FC236}">
              <a16:creationId xmlns:a16="http://schemas.microsoft.com/office/drawing/2014/main" id="{00000000-0008-0000-0300-00005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3" name="Line 92">
          <a:extLst>
            <a:ext uri="{FF2B5EF4-FFF2-40B4-BE49-F238E27FC236}">
              <a16:creationId xmlns:a16="http://schemas.microsoft.com/office/drawing/2014/main" id="{00000000-0008-0000-0300-00005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4" name="Line 93">
          <a:extLst>
            <a:ext uri="{FF2B5EF4-FFF2-40B4-BE49-F238E27FC236}">
              <a16:creationId xmlns:a16="http://schemas.microsoft.com/office/drawing/2014/main" id="{00000000-0008-0000-0300-00005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5" name="Line 94">
          <a:extLst>
            <a:ext uri="{FF2B5EF4-FFF2-40B4-BE49-F238E27FC236}">
              <a16:creationId xmlns:a16="http://schemas.microsoft.com/office/drawing/2014/main" id="{00000000-0008-0000-0300-00005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6" name="Line 95">
          <a:extLst>
            <a:ext uri="{FF2B5EF4-FFF2-40B4-BE49-F238E27FC236}">
              <a16:creationId xmlns:a16="http://schemas.microsoft.com/office/drawing/2014/main" id="{00000000-0008-0000-0300-00006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7" name="Line 96">
          <a:extLst>
            <a:ext uri="{FF2B5EF4-FFF2-40B4-BE49-F238E27FC236}">
              <a16:creationId xmlns:a16="http://schemas.microsoft.com/office/drawing/2014/main" id="{00000000-0008-0000-0300-00006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8" name="Line 97">
          <a:extLst>
            <a:ext uri="{FF2B5EF4-FFF2-40B4-BE49-F238E27FC236}">
              <a16:creationId xmlns:a16="http://schemas.microsoft.com/office/drawing/2014/main" id="{00000000-0008-0000-0300-00006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9" name="Line 98">
          <a:extLst>
            <a:ext uri="{FF2B5EF4-FFF2-40B4-BE49-F238E27FC236}">
              <a16:creationId xmlns:a16="http://schemas.microsoft.com/office/drawing/2014/main" id="{00000000-0008-0000-0300-00006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0" name="Line 99">
          <a:extLst>
            <a:ext uri="{FF2B5EF4-FFF2-40B4-BE49-F238E27FC236}">
              <a16:creationId xmlns:a16="http://schemas.microsoft.com/office/drawing/2014/main" id="{00000000-0008-0000-0300-00006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1" name="Line 100">
          <a:extLst>
            <a:ext uri="{FF2B5EF4-FFF2-40B4-BE49-F238E27FC236}">
              <a16:creationId xmlns:a16="http://schemas.microsoft.com/office/drawing/2014/main" id="{00000000-0008-0000-0300-00006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2" name="Line 101">
          <a:extLst>
            <a:ext uri="{FF2B5EF4-FFF2-40B4-BE49-F238E27FC236}">
              <a16:creationId xmlns:a16="http://schemas.microsoft.com/office/drawing/2014/main" id="{00000000-0008-0000-0300-00006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3" name="Line 102">
          <a:extLst>
            <a:ext uri="{FF2B5EF4-FFF2-40B4-BE49-F238E27FC236}">
              <a16:creationId xmlns:a16="http://schemas.microsoft.com/office/drawing/2014/main" id="{00000000-0008-0000-0300-00006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4" name="Line 103">
          <a:extLst>
            <a:ext uri="{FF2B5EF4-FFF2-40B4-BE49-F238E27FC236}">
              <a16:creationId xmlns:a16="http://schemas.microsoft.com/office/drawing/2014/main" id="{00000000-0008-0000-0300-00006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5" name="Line 104">
          <a:extLst>
            <a:ext uri="{FF2B5EF4-FFF2-40B4-BE49-F238E27FC236}">
              <a16:creationId xmlns:a16="http://schemas.microsoft.com/office/drawing/2014/main" id="{00000000-0008-0000-0300-00006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6" name="Line 105">
          <a:extLst>
            <a:ext uri="{FF2B5EF4-FFF2-40B4-BE49-F238E27FC236}">
              <a16:creationId xmlns:a16="http://schemas.microsoft.com/office/drawing/2014/main" id="{00000000-0008-0000-0300-00006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7" name="Line 106">
          <a:extLst>
            <a:ext uri="{FF2B5EF4-FFF2-40B4-BE49-F238E27FC236}">
              <a16:creationId xmlns:a16="http://schemas.microsoft.com/office/drawing/2014/main" id="{00000000-0008-0000-0300-00006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8" name="Line 107">
          <a:extLst>
            <a:ext uri="{FF2B5EF4-FFF2-40B4-BE49-F238E27FC236}">
              <a16:creationId xmlns:a16="http://schemas.microsoft.com/office/drawing/2014/main" id="{00000000-0008-0000-0300-00006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9" name="Line 108">
          <a:extLst>
            <a:ext uri="{FF2B5EF4-FFF2-40B4-BE49-F238E27FC236}">
              <a16:creationId xmlns:a16="http://schemas.microsoft.com/office/drawing/2014/main" id="{00000000-0008-0000-0300-00006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0" name="Oval 109">
          <a:extLst>
            <a:ext uri="{FF2B5EF4-FFF2-40B4-BE49-F238E27FC236}">
              <a16:creationId xmlns:a16="http://schemas.microsoft.com/office/drawing/2014/main" id="{00000000-0008-0000-0300-00006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1" name="Oval 110">
          <a:extLst>
            <a:ext uri="{FF2B5EF4-FFF2-40B4-BE49-F238E27FC236}">
              <a16:creationId xmlns:a16="http://schemas.microsoft.com/office/drawing/2014/main" id="{00000000-0008-0000-0300-00006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2" name="Oval 111">
          <a:extLst>
            <a:ext uri="{FF2B5EF4-FFF2-40B4-BE49-F238E27FC236}">
              <a16:creationId xmlns:a16="http://schemas.microsoft.com/office/drawing/2014/main" id="{00000000-0008-0000-0300-000070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3" name="Oval 112">
          <a:extLst>
            <a:ext uri="{FF2B5EF4-FFF2-40B4-BE49-F238E27FC236}">
              <a16:creationId xmlns:a16="http://schemas.microsoft.com/office/drawing/2014/main" id="{00000000-0008-0000-0300-000071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4" name="Oval 113">
          <a:extLst>
            <a:ext uri="{FF2B5EF4-FFF2-40B4-BE49-F238E27FC236}">
              <a16:creationId xmlns:a16="http://schemas.microsoft.com/office/drawing/2014/main" id="{00000000-0008-0000-0300-000072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5" name="Oval 114">
          <a:extLst>
            <a:ext uri="{FF2B5EF4-FFF2-40B4-BE49-F238E27FC236}">
              <a16:creationId xmlns:a16="http://schemas.microsoft.com/office/drawing/2014/main" id="{00000000-0008-0000-0300-000073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6" name="Oval 115">
          <a:extLst>
            <a:ext uri="{FF2B5EF4-FFF2-40B4-BE49-F238E27FC236}">
              <a16:creationId xmlns:a16="http://schemas.microsoft.com/office/drawing/2014/main" id="{00000000-0008-0000-0300-000074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7" name="Oval 116">
          <a:extLst>
            <a:ext uri="{FF2B5EF4-FFF2-40B4-BE49-F238E27FC236}">
              <a16:creationId xmlns:a16="http://schemas.microsoft.com/office/drawing/2014/main" id="{00000000-0008-0000-0300-000075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8" name="Oval 117">
          <a:extLst>
            <a:ext uri="{FF2B5EF4-FFF2-40B4-BE49-F238E27FC236}">
              <a16:creationId xmlns:a16="http://schemas.microsoft.com/office/drawing/2014/main" id="{00000000-0008-0000-0300-000076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9" name="Oval 118">
          <a:extLst>
            <a:ext uri="{FF2B5EF4-FFF2-40B4-BE49-F238E27FC236}">
              <a16:creationId xmlns:a16="http://schemas.microsoft.com/office/drawing/2014/main" id="{00000000-0008-0000-0300-000077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0" name="Oval 119">
          <a:extLst>
            <a:ext uri="{FF2B5EF4-FFF2-40B4-BE49-F238E27FC236}">
              <a16:creationId xmlns:a16="http://schemas.microsoft.com/office/drawing/2014/main" id="{00000000-0008-0000-0300-000078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1" name="Oval 120">
          <a:extLst>
            <a:ext uri="{FF2B5EF4-FFF2-40B4-BE49-F238E27FC236}">
              <a16:creationId xmlns:a16="http://schemas.microsoft.com/office/drawing/2014/main" id="{00000000-0008-0000-0300-000079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2" name="Oval 121">
          <a:extLst>
            <a:ext uri="{FF2B5EF4-FFF2-40B4-BE49-F238E27FC236}">
              <a16:creationId xmlns:a16="http://schemas.microsoft.com/office/drawing/2014/main" id="{00000000-0008-0000-0300-00007A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3" name="Oval 122">
          <a:extLst>
            <a:ext uri="{FF2B5EF4-FFF2-40B4-BE49-F238E27FC236}">
              <a16:creationId xmlns:a16="http://schemas.microsoft.com/office/drawing/2014/main" id="{00000000-0008-0000-0300-00007B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4" name="Oval 123">
          <a:extLst>
            <a:ext uri="{FF2B5EF4-FFF2-40B4-BE49-F238E27FC236}">
              <a16:creationId xmlns:a16="http://schemas.microsoft.com/office/drawing/2014/main" id="{00000000-0008-0000-0300-00007C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5" name="Oval 124">
          <a:extLst>
            <a:ext uri="{FF2B5EF4-FFF2-40B4-BE49-F238E27FC236}">
              <a16:creationId xmlns:a16="http://schemas.microsoft.com/office/drawing/2014/main" id="{00000000-0008-0000-0300-00007D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6" name="Oval 125">
          <a:extLst>
            <a:ext uri="{FF2B5EF4-FFF2-40B4-BE49-F238E27FC236}">
              <a16:creationId xmlns:a16="http://schemas.microsoft.com/office/drawing/2014/main" id="{00000000-0008-0000-0300-00007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7" name="Oval 126">
          <a:extLst>
            <a:ext uri="{FF2B5EF4-FFF2-40B4-BE49-F238E27FC236}">
              <a16:creationId xmlns:a16="http://schemas.microsoft.com/office/drawing/2014/main" id="{00000000-0008-0000-0300-00007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8" name="Line 127">
          <a:extLst>
            <a:ext uri="{FF2B5EF4-FFF2-40B4-BE49-F238E27FC236}">
              <a16:creationId xmlns:a16="http://schemas.microsoft.com/office/drawing/2014/main" id="{00000000-0008-0000-0300-00008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9" name="Line 128">
          <a:extLst>
            <a:ext uri="{FF2B5EF4-FFF2-40B4-BE49-F238E27FC236}">
              <a16:creationId xmlns:a16="http://schemas.microsoft.com/office/drawing/2014/main" id="{00000000-0008-0000-0300-00008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0" name="Line 129">
          <a:extLst>
            <a:ext uri="{FF2B5EF4-FFF2-40B4-BE49-F238E27FC236}">
              <a16:creationId xmlns:a16="http://schemas.microsoft.com/office/drawing/2014/main" id="{00000000-0008-0000-0300-00008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1" name="Line 130">
          <a:extLst>
            <a:ext uri="{FF2B5EF4-FFF2-40B4-BE49-F238E27FC236}">
              <a16:creationId xmlns:a16="http://schemas.microsoft.com/office/drawing/2014/main" id="{00000000-0008-0000-0300-00008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2" name="Line 131">
          <a:extLst>
            <a:ext uri="{FF2B5EF4-FFF2-40B4-BE49-F238E27FC236}">
              <a16:creationId xmlns:a16="http://schemas.microsoft.com/office/drawing/2014/main" id="{00000000-0008-0000-0300-00008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3" name="Line 132">
          <a:extLst>
            <a:ext uri="{FF2B5EF4-FFF2-40B4-BE49-F238E27FC236}">
              <a16:creationId xmlns:a16="http://schemas.microsoft.com/office/drawing/2014/main" id="{00000000-0008-0000-0300-00008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4" name="Line 133">
          <a:extLst>
            <a:ext uri="{FF2B5EF4-FFF2-40B4-BE49-F238E27FC236}">
              <a16:creationId xmlns:a16="http://schemas.microsoft.com/office/drawing/2014/main" id="{00000000-0008-0000-0300-00008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5" name="Line 134">
          <a:extLst>
            <a:ext uri="{FF2B5EF4-FFF2-40B4-BE49-F238E27FC236}">
              <a16:creationId xmlns:a16="http://schemas.microsoft.com/office/drawing/2014/main" id="{00000000-0008-0000-0300-00008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6" name="Line 135">
          <a:extLst>
            <a:ext uri="{FF2B5EF4-FFF2-40B4-BE49-F238E27FC236}">
              <a16:creationId xmlns:a16="http://schemas.microsoft.com/office/drawing/2014/main" id="{00000000-0008-0000-0300-00008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7" name="Line 136">
          <a:extLst>
            <a:ext uri="{FF2B5EF4-FFF2-40B4-BE49-F238E27FC236}">
              <a16:creationId xmlns:a16="http://schemas.microsoft.com/office/drawing/2014/main" id="{00000000-0008-0000-0300-00008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8" name="Line 137">
          <a:extLst>
            <a:ext uri="{FF2B5EF4-FFF2-40B4-BE49-F238E27FC236}">
              <a16:creationId xmlns:a16="http://schemas.microsoft.com/office/drawing/2014/main" id="{00000000-0008-0000-0300-00008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9" name="Line 138">
          <a:extLst>
            <a:ext uri="{FF2B5EF4-FFF2-40B4-BE49-F238E27FC236}">
              <a16:creationId xmlns:a16="http://schemas.microsoft.com/office/drawing/2014/main" id="{00000000-0008-0000-0300-00008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0" name="Line 139">
          <a:extLst>
            <a:ext uri="{FF2B5EF4-FFF2-40B4-BE49-F238E27FC236}">
              <a16:creationId xmlns:a16="http://schemas.microsoft.com/office/drawing/2014/main" id="{00000000-0008-0000-0300-00008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1" name="Line 140">
          <a:extLst>
            <a:ext uri="{FF2B5EF4-FFF2-40B4-BE49-F238E27FC236}">
              <a16:creationId xmlns:a16="http://schemas.microsoft.com/office/drawing/2014/main" id="{00000000-0008-0000-0300-00008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2" name="Line 141">
          <a:extLst>
            <a:ext uri="{FF2B5EF4-FFF2-40B4-BE49-F238E27FC236}">
              <a16:creationId xmlns:a16="http://schemas.microsoft.com/office/drawing/2014/main" id="{00000000-0008-0000-0300-00008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3" name="Line 142">
          <a:extLst>
            <a:ext uri="{FF2B5EF4-FFF2-40B4-BE49-F238E27FC236}">
              <a16:creationId xmlns:a16="http://schemas.microsoft.com/office/drawing/2014/main" id="{00000000-0008-0000-0300-00008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4" name="Line 143">
          <a:extLst>
            <a:ext uri="{FF2B5EF4-FFF2-40B4-BE49-F238E27FC236}">
              <a16:creationId xmlns:a16="http://schemas.microsoft.com/office/drawing/2014/main" id="{00000000-0008-0000-0300-00009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5" name="Line 144">
          <a:extLst>
            <a:ext uri="{FF2B5EF4-FFF2-40B4-BE49-F238E27FC236}">
              <a16:creationId xmlns:a16="http://schemas.microsoft.com/office/drawing/2014/main" id="{00000000-0008-0000-0300-00009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6" name="Line 145">
          <a:extLst>
            <a:ext uri="{FF2B5EF4-FFF2-40B4-BE49-F238E27FC236}">
              <a16:creationId xmlns:a16="http://schemas.microsoft.com/office/drawing/2014/main" id="{00000000-0008-0000-0300-00009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7" name="Line 146">
          <a:extLst>
            <a:ext uri="{FF2B5EF4-FFF2-40B4-BE49-F238E27FC236}">
              <a16:creationId xmlns:a16="http://schemas.microsoft.com/office/drawing/2014/main" id="{00000000-0008-0000-0300-00009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8" name="Line 147">
          <a:extLst>
            <a:ext uri="{FF2B5EF4-FFF2-40B4-BE49-F238E27FC236}">
              <a16:creationId xmlns:a16="http://schemas.microsoft.com/office/drawing/2014/main" id="{00000000-0008-0000-0300-00009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9" name="Line 148">
          <a:extLst>
            <a:ext uri="{FF2B5EF4-FFF2-40B4-BE49-F238E27FC236}">
              <a16:creationId xmlns:a16="http://schemas.microsoft.com/office/drawing/2014/main" id="{00000000-0008-0000-0300-00009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0" name="Line 149">
          <a:extLst>
            <a:ext uri="{FF2B5EF4-FFF2-40B4-BE49-F238E27FC236}">
              <a16:creationId xmlns:a16="http://schemas.microsoft.com/office/drawing/2014/main" id="{00000000-0008-0000-0300-00009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1" name="Line 150">
          <a:extLst>
            <a:ext uri="{FF2B5EF4-FFF2-40B4-BE49-F238E27FC236}">
              <a16:creationId xmlns:a16="http://schemas.microsoft.com/office/drawing/2014/main" id="{00000000-0008-0000-0300-00009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2" name="Line 151">
          <a:extLst>
            <a:ext uri="{FF2B5EF4-FFF2-40B4-BE49-F238E27FC236}">
              <a16:creationId xmlns:a16="http://schemas.microsoft.com/office/drawing/2014/main" id="{00000000-0008-0000-0300-00009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3" name="Line 152">
          <a:extLst>
            <a:ext uri="{FF2B5EF4-FFF2-40B4-BE49-F238E27FC236}">
              <a16:creationId xmlns:a16="http://schemas.microsoft.com/office/drawing/2014/main" id="{00000000-0008-0000-0300-00009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4" name="Line 153">
          <a:extLst>
            <a:ext uri="{FF2B5EF4-FFF2-40B4-BE49-F238E27FC236}">
              <a16:creationId xmlns:a16="http://schemas.microsoft.com/office/drawing/2014/main" id="{00000000-0008-0000-0300-00009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5" name="Line 154">
          <a:extLst>
            <a:ext uri="{FF2B5EF4-FFF2-40B4-BE49-F238E27FC236}">
              <a16:creationId xmlns:a16="http://schemas.microsoft.com/office/drawing/2014/main" id="{00000000-0008-0000-0300-00009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6" name="Line 155">
          <a:extLst>
            <a:ext uri="{FF2B5EF4-FFF2-40B4-BE49-F238E27FC236}">
              <a16:creationId xmlns:a16="http://schemas.microsoft.com/office/drawing/2014/main" id="{00000000-0008-0000-0300-00009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7" name="Line 156">
          <a:extLst>
            <a:ext uri="{FF2B5EF4-FFF2-40B4-BE49-F238E27FC236}">
              <a16:creationId xmlns:a16="http://schemas.microsoft.com/office/drawing/2014/main" id="{00000000-0008-0000-0300-00009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8" name="Line 157">
          <a:extLst>
            <a:ext uri="{FF2B5EF4-FFF2-40B4-BE49-F238E27FC236}">
              <a16:creationId xmlns:a16="http://schemas.microsoft.com/office/drawing/2014/main" id="{00000000-0008-0000-0300-00009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9" name="Line 158">
          <a:extLst>
            <a:ext uri="{FF2B5EF4-FFF2-40B4-BE49-F238E27FC236}">
              <a16:creationId xmlns:a16="http://schemas.microsoft.com/office/drawing/2014/main" id="{00000000-0008-0000-0300-00009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0" name="Line 159">
          <a:extLst>
            <a:ext uri="{FF2B5EF4-FFF2-40B4-BE49-F238E27FC236}">
              <a16:creationId xmlns:a16="http://schemas.microsoft.com/office/drawing/2014/main" id="{00000000-0008-0000-0300-0000A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1" name="Line 160">
          <a:extLst>
            <a:ext uri="{FF2B5EF4-FFF2-40B4-BE49-F238E27FC236}">
              <a16:creationId xmlns:a16="http://schemas.microsoft.com/office/drawing/2014/main" id="{00000000-0008-0000-0300-0000A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2" name="Line 161">
          <a:extLst>
            <a:ext uri="{FF2B5EF4-FFF2-40B4-BE49-F238E27FC236}">
              <a16:creationId xmlns:a16="http://schemas.microsoft.com/office/drawing/2014/main" id="{00000000-0008-0000-0300-0000A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3" name="Line 162">
          <a:extLst>
            <a:ext uri="{FF2B5EF4-FFF2-40B4-BE49-F238E27FC236}">
              <a16:creationId xmlns:a16="http://schemas.microsoft.com/office/drawing/2014/main" id="{00000000-0008-0000-0300-0000A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4" name="Line 163">
          <a:extLst>
            <a:ext uri="{FF2B5EF4-FFF2-40B4-BE49-F238E27FC236}">
              <a16:creationId xmlns:a16="http://schemas.microsoft.com/office/drawing/2014/main" id="{00000000-0008-0000-0300-0000A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5" name="Line 164">
          <a:extLst>
            <a:ext uri="{FF2B5EF4-FFF2-40B4-BE49-F238E27FC236}">
              <a16:creationId xmlns:a16="http://schemas.microsoft.com/office/drawing/2014/main" id="{00000000-0008-0000-0300-0000A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6" name="Line 165">
          <a:extLst>
            <a:ext uri="{FF2B5EF4-FFF2-40B4-BE49-F238E27FC236}">
              <a16:creationId xmlns:a16="http://schemas.microsoft.com/office/drawing/2014/main" id="{00000000-0008-0000-0300-0000A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7" name="Line 166">
          <a:extLst>
            <a:ext uri="{FF2B5EF4-FFF2-40B4-BE49-F238E27FC236}">
              <a16:creationId xmlns:a16="http://schemas.microsoft.com/office/drawing/2014/main" id="{00000000-0008-0000-0300-0000A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8" name="Line 167">
          <a:extLst>
            <a:ext uri="{FF2B5EF4-FFF2-40B4-BE49-F238E27FC236}">
              <a16:creationId xmlns:a16="http://schemas.microsoft.com/office/drawing/2014/main" id="{00000000-0008-0000-0300-0000A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9" name="Line 168">
          <a:extLst>
            <a:ext uri="{FF2B5EF4-FFF2-40B4-BE49-F238E27FC236}">
              <a16:creationId xmlns:a16="http://schemas.microsoft.com/office/drawing/2014/main" id="{00000000-0008-0000-0300-0000A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0" name="Line 169">
          <a:extLst>
            <a:ext uri="{FF2B5EF4-FFF2-40B4-BE49-F238E27FC236}">
              <a16:creationId xmlns:a16="http://schemas.microsoft.com/office/drawing/2014/main" id="{00000000-0008-0000-0300-0000A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1" name="Line 170">
          <a:extLst>
            <a:ext uri="{FF2B5EF4-FFF2-40B4-BE49-F238E27FC236}">
              <a16:creationId xmlns:a16="http://schemas.microsoft.com/office/drawing/2014/main" id="{00000000-0008-0000-0300-0000A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2" name="Line 171">
          <a:extLst>
            <a:ext uri="{FF2B5EF4-FFF2-40B4-BE49-F238E27FC236}">
              <a16:creationId xmlns:a16="http://schemas.microsoft.com/office/drawing/2014/main" id="{00000000-0008-0000-0300-0000A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3" name="Line 172">
          <a:extLst>
            <a:ext uri="{FF2B5EF4-FFF2-40B4-BE49-F238E27FC236}">
              <a16:creationId xmlns:a16="http://schemas.microsoft.com/office/drawing/2014/main" id="{00000000-0008-0000-0300-0000A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4" name="Line 173">
          <a:extLst>
            <a:ext uri="{FF2B5EF4-FFF2-40B4-BE49-F238E27FC236}">
              <a16:creationId xmlns:a16="http://schemas.microsoft.com/office/drawing/2014/main" id="{00000000-0008-0000-0300-0000A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5" name="Line 174">
          <a:extLst>
            <a:ext uri="{FF2B5EF4-FFF2-40B4-BE49-F238E27FC236}">
              <a16:creationId xmlns:a16="http://schemas.microsoft.com/office/drawing/2014/main" id="{00000000-0008-0000-0300-0000A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6" name="Line 175">
          <a:extLst>
            <a:ext uri="{FF2B5EF4-FFF2-40B4-BE49-F238E27FC236}">
              <a16:creationId xmlns:a16="http://schemas.microsoft.com/office/drawing/2014/main" id="{00000000-0008-0000-0300-0000B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7" name="Line 176">
          <a:extLst>
            <a:ext uri="{FF2B5EF4-FFF2-40B4-BE49-F238E27FC236}">
              <a16:creationId xmlns:a16="http://schemas.microsoft.com/office/drawing/2014/main" id="{00000000-0008-0000-0300-0000B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8" name="Line 177">
          <a:extLst>
            <a:ext uri="{FF2B5EF4-FFF2-40B4-BE49-F238E27FC236}">
              <a16:creationId xmlns:a16="http://schemas.microsoft.com/office/drawing/2014/main" id="{00000000-0008-0000-0300-0000B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9" name="Line 178">
          <a:extLst>
            <a:ext uri="{FF2B5EF4-FFF2-40B4-BE49-F238E27FC236}">
              <a16:creationId xmlns:a16="http://schemas.microsoft.com/office/drawing/2014/main" id="{00000000-0008-0000-0300-0000B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0" name="Line 179">
          <a:extLst>
            <a:ext uri="{FF2B5EF4-FFF2-40B4-BE49-F238E27FC236}">
              <a16:creationId xmlns:a16="http://schemas.microsoft.com/office/drawing/2014/main" id="{00000000-0008-0000-0300-0000B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1" name="Line 180">
          <a:extLst>
            <a:ext uri="{FF2B5EF4-FFF2-40B4-BE49-F238E27FC236}">
              <a16:creationId xmlns:a16="http://schemas.microsoft.com/office/drawing/2014/main" id="{00000000-0008-0000-0300-0000B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2" name="Line 181">
          <a:extLst>
            <a:ext uri="{FF2B5EF4-FFF2-40B4-BE49-F238E27FC236}">
              <a16:creationId xmlns:a16="http://schemas.microsoft.com/office/drawing/2014/main" id="{00000000-0008-0000-0300-0000B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3" name="Line 182">
          <a:extLst>
            <a:ext uri="{FF2B5EF4-FFF2-40B4-BE49-F238E27FC236}">
              <a16:creationId xmlns:a16="http://schemas.microsoft.com/office/drawing/2014/main" id="{00000000-0008-0000-0300-0000B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4" name="Line 183">
          <a:extLst>
            <a:ext uri="{FF2B5EF4-FFF2-40B4-BE49-F238E27FC236}">
              <a16:creationId xmlns:a16="http://schemas.microsoft.com/office/drawing/2014/main" id="{00000000-0008-0000-0300-0000B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5" name="Line 184">
          <a:extLst>
            <a:ext uri="{FF2B5EF4-FFF2-40B4-BE49-F238E27FC236}">
              <a16:creationId xmlns:a16="http://schemas.microsoft.com/office/drawing/2014/main" id="{00000000-0008-0000-0300-0000B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6" name="Line 185">
          <a:extLst>
            <a:ext uri="{FF2B5EF4-FFF2-40B4-BE49-F238E27FC236}">
              <a16:creationId xmlns:a16="http://schemas.microsoft.com/office/drawing/2014/main" id="{00000000-0008-0000-0300-0000B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7" name="Line 186">
          <a:extLst>
            <a:ext uri="{FF2B5EF4-FFF2-40B4-BE49-F238E27FC236}">
              <a16:creationId xmlns:a16="http://schemas.microsoft.com/office/drawing/2014/main" id="{00000000-0008-0000-0300-0000B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8" name="Line 187">
          <a:extLst>
            <a:ext uri="{FF2B5EF4-FFF2-40B4-BE49-F238E27FC236}">
              <a16:creationId xmlns:a16="http://schemas.microsoft.com/office/drawing/2014/main" id="{00000000-0008-0000-0300-0000B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9" name="Line 188">
          <a:extLst>
            <a:ext uri="{FF2B5EF4-FFF2-40B4-BE49-F238E27FC236}">
              <a16:creationId xmlns:a16="http://schemas.microsoft.com/office/drawing/2014/main" id="{00000000-0008-0000-0300-0000B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0" name="Line 189">
          <a:extLst>
            <a:ext uri="{FF2B5EF4-FFF2-40B4-BE49-F238E27FC236}">
              <a16:creationId xmlns:a16="http://schemas.microsoft.com/office/drawing/2014/main" id="{00000000-0008-0000-0300-0000B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1" name="Line 190">
          <a:extLst>
            <a:ext uri="{FF2B5EF4-FFF2-40B4-BE49-F238E27FC236}">
              <a16:creationId xmlns:a16="http://schemas.microsoft.com/office/drawing/2014/main" id="{00000000-0008-0000-0300-0000B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2" name="Line 191">
          <a:extLst>
            <a:ext uri="{FF2B5EF4-FFF2-40B4-BE49-F238E27FC236}">
              <a16:creationId xmlns:a16="http://schemas.microsoft.com/office/drawing/2014/main" id="{00000000-0008-0000-0300-0000C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3" name="Line 192">
          <a:extLst>
            <a:ext uri="{FF2B5EF4-FFF2-40B4-BE49-F238E27FC236}">
              <a16:creationId xmlns:a16="http://schemas.microsoft.com/office/drawing/2014/main" id="{00000000-0008-0000-0300-0000C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4" name="Line 193">
          <a:extLst>
            <a:ext uri="{FF2B5EF4-FFF2-40B4-BE49-F238E27FC236}">
              <a16:creationId xmlns:a16="http://schemas.microsoft.com/office/drawing/2014/main" id="{00000000-0008-0000-0300-0000C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5" name="Line 194">
          <a:extLst>
            <a:ext uri="{FF2B5EF4-FFF2-40B4-BE49-F238E27FC236}">
              <a16:creationId xmlns:a16="http://schemas.microsoft.com/office/drawing/2014/main" id="{00000000-0008-0000-0300-0000C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6" name="Line 195">
          <a:extLst>
            <a:ext uri="{FF2B5EF4-FFF2-40B4-BE49-F238E27FC236}">
              <a16:creationId xmlns:a16="http://schemas.microsoft.com/office/drawing/2014/main" id="{00000000-0008-0000-0300-0000C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7" name="Line 196">
          <a:extLst>
            <a:ext uri="{FF2B5EF4-FFF2-40B4-BE49-F238E27FC236}">
              <a16:creationId xmlns:a16="http://schemas.microsoft.com/office/drawing/2014/main" id="{00000000-0008-0000-0300-0000C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8" name="Line 197">
          <a:extLst>
            <a:ext uri="{FF2B5EF4-FFF2-40B4-BE49-F238E27FC236}">
              <a16:creationId xmlns:a16="http://schemas.microsoft.com/office/drawing/2014/main" id="{00000000-0008-0000-0300-0000C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9" name="Line 198">
          <a:extLst>
            <a:ext uri="{FF2B5EF4-FFF2-40B4-BE49-F238E27FC236}">
              <a16:creationId xmlns:a16="http://schemas.microsoft.com/office/drawing/2014/main" id="{00000000-0008-0000-0300-0000C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0" name="Line 199">
          <a:extLst>
            <a:ext uri="{FF2B5EF4-FFF2-40B4-BE49-F238E27FC236}">
              <a16:creationId xmlns:a16="http://schemas.microsoft.com/office/drawing/2014/main" id="{00000000-0008-0000-0300-0000C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1" name="Line 200">
          <a:extLst>
            <a:ext uri="{FF2B5EF4-FFF2-40B4-BE49-F238E27FC236}">
              <a16:creationId xmlns:a16="http://schemas.microsoft.com/office/drawing/2014/main" id="{00000000-0008-0000-0300-0000C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2" name="Line 201">
          <a:extLst>
            <a:ext uri="{FF2B5EF4-FFF2-40B4-BE49-F238E27FC236}">
              <a16:creationId xmlns:a16="http://schemas.microsoft.com/office/drawing/2014/main" id="{00000000-0008-0000-0300-0000C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3" name="Line 202">
          <a:extLst>
            <a:ext uri="{FF2B5EF4-FFF2-40B4-BE49-F238E27FC236}">
              <a16:creationId xmlns:a16="http://schemas.microsoft.com/office/drawing/2014/main" id="{00000000-0008-0000-0300-0000C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4" name="Line 203">
          <a:extLst>
            <a:ext uri="{FF2B5EF4-FFF2-40B4-BE49-F238E27FC236}">
              <a16:creationId xmlns:a16="http://schemas.microsoft.com/office/drawing/2014/main" id="{00000000-0008-0000-0300-0000C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5" name="Line 204">
          <a:extLst>
            <a:ext uri="{FF2B5EF4-FFF2-40B4-BE49-F238E27FC236}">
              <a16:creationId xmlns:a16="http://schemas.microsoft.com/office/drawing/2014/main" id="{00000000-0008-0000-0300-0000C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6" name="Line 205">
          <a:extLst>
            <a:ext uri="{FF2B5EF4-FFF2-40B4-BE49-F238E27FC236}">
              <a16:creationId xmlns:a16="http://schemas.microsoft.com/office/drawing/2014/main" id="{00000000-0008-0000-0300-0000C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7" name="Line 206">
          <a:extLst>
            <a:ext uri="{FF2B5EF4-FFF2-40B4-BE49-F238E27FC236}">
              <a16:creationId xmlns:a16="http://schemas.microsoft.com/office/drawing/2014/main" id="{00000000-0008-0000-0300-0000C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8" name="Line 207">
          <a:extLst>
            <a:ext uri="{FF2B5EF4-FFF2-40B4-BE49-F238E27FC236}">
              <a16:creationId xmlns:a16="http://schemas.microsoft.com/office/drawing/2014/main" id="{00000000-0008-0000-0300-0000D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9" name="Line 208">
          <a:extLst>
            <a:ext uri="{FF2B5EF4-FFF2-40B4-BE49-F238E27FC236}">
              <a16:creationId xmlns:a16="http://schemas.microsoft.com/office/drawing/2014/main" id="{00000000-0008-0000-0300-0000D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0" name="Line 209">
          <a:extLst>
            <a:ext uri="{FF2B5EF4-FFF2-40B4-BE49-F238E27FC236}">
              <a16:creationId xmlns:a16="http://schemas.microsoft.com/office/drawing/2014/main" id="{00000000-0008-0000-0300-0000D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1" name="Line 210">
          <a:extLst>
            <a:ext uri="{FF2B5EF4-FFF2-40B4-BE49-F238E27FC236}">
              <a16:creationId xmlns:a16="http://schemas.microsoft.com/office/drawing/2014/main" id="{00000000-0008-0000-0300-0000D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2" name="Line 211">
          <a:extLst>
            <a:ext uri="{FF2B5EF4-FFF2-40B4-BE49-F238E27FC236}">
              <a16:creationId xmlns:a16="http://schemas.microsoft.com/office/drawing/2014/main" id="{00000000-0008-0000-0300-0000D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3" name="Line 212">
          <a:extLst>
            <a:ext uri="{FF2B5EF4-FFF2-40B4-BE49-F238E27FC236}">
              <a16:creationId xmlns:a16="http://schemas.microsoft.com/office/drawing/2014/main" id="{00000000-0008-0000-0300-0000D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4" name="Line 213">
          <a:extLst>
            <a:ext uri="{FF2B5EF4-FFF2-40B4-BE49-F238E27FC236}">
              <a16:creationId xmlns:a16="http://schemas.microsoft.com/office/drawing/2014/main" id="{00000000-0008-0000-0300-0000D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5" name="Line 214">
          <a:extLst>
            <a:ext uri="{FF2B5EF4-FFF2-40B4-BE49-F238E27FC236}">
              <a16:creationId xmlns:a16="http://schemas.microsoft.com/office/drawing/2014/main" id="{00000000-0008-0000-0300-0000D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6" name="Line 215">
          <a:extLst>
            <a:ext uri="{FF2B5EF4-FFF2-40B4-BE49-F238E27FC236}">
              <a16:creationId xmlns:a16="http://schemas.microsoft.com/office/drawing/2014/main" id="{00000000-0008-0000-0300-0000D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7" name="Line 216">
          <a:extLst>
            <a:ext uri="{FF2B5EF4-FFF2-40B4-BE49-F238E27FC236}">
              <a16:creationId xmlns:a16="http://schemas.microsoft.com/office/drawing/2014/main" id="{00000000-0008-0000-0300-0000D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8" name="Line 217">
          <a:extLst>
            <a:ext uri="{FF2B5EF4-FFF2-40B4-BE49-F238E27FC236}">
              <a16:creationId xmlns:a16="http://schemas.microsoft.com/office/drawing/2014/main" id="{00000000-0008-0000-0300-0000D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9" name="Line 218">
          <a:extLst>
            <a:ext uri="{FF2B5EF4-FFF2-40B4-BE49-F238E27FC236}">
              <a16:creationId xmlns:a16="http://schemas.microsoft.com/office/drawing/2014/main" id="{00000000-0008-0000-0300-0000D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0" name="Line 219">
          <a:extLst>
            <a:ext uri="{FF2B5EF4-FFF2-40B4-BE49-F238E27FC236}">
              <a16:creationId xmlns:a16="http://schemas.microsoft.com/office/drawing/2014/main" id="{00000000-0008-0000-0300-0000D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1" name="Line 220">
          <a:extLst>
            <a:ext uri="{FF2B5EF4-FFF2-40B4-BE49-F238E27FC236}">
              <a16:creationId xmlns:a16="http://schemas.microsoft.com/office/drawing/2014/main" id="{00000000-0008-0000-0300-0000D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2" name="Line 221">
          <a:extLst>
            <a:ext uri="{FF2B5EF4-FFF2-40B4-BE49-F238E27FC236}">
              <a16:creationId xmlns:a16="http://schemas.microsoft.com/office/drawing/2014/main" id="{00000000-0008-0000-0300-0000D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3" name="Line 222">
          <a:extLst>
            <a:ext uri="{FF2B5EF4-FFF2-40B4-BE49-F238E27FC236}">
              <a16:creationId xmlns:a16="http://schemas.microsoft.com/office/drawing/2014/main" id="{00000000-0008-0000-0300-0000D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4" name="Line 223">
          <a:extLst>
            <a:ext uri="{FF2B5EF4-FFF2-40B4-BE49-F238E27FC236}">
              <a16:creationId xmlns:a16="http://schemas.microsoft.com/office/drawing/2014/main" id="{00000000-0008-0000-0300-0000E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5" name="Line 224">
          <a:extLst>
            <a:ext uri="{FF2B5EF4-FFF2-40B4-BE49-F238E27FC236}">
              <a16:creationId xmlns:a16="http://schemas.microsoft.com/office/drawing/2014/main" id="{00000000-0008-0000-0300-0000E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6" name="Line 225">
          <a:extLst>
            <a:ext uri="{FF2B5EF4-FFF2-40B4-BE49-F238E27FC236}">
              <a16:creationId xmlns:a16="http://schemas.microsoft.com/office/drawing/2014/main" id="{00000000-0008-0000-0300-0000E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7" name="Line 226">
          <a:extLst>
            <a:ext uri="{FF2B5EF4-FFF2-40B4-BE49-F238E27FC236}">
              <a16:creationId xmlns:a16="http://schemas.microsoft.com/office/drawing/2014/main" id="{00000000-0008-0000-0300-0000E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8" name="Line 227">
          <a:extLst>
            <a:ext uri="{FF2B5EF4-FFF2-40B4-BE49-F238E27FC236}">
              <a16:creationId xmlns:a16="http://schemas.microsoft.com/office/drawing/2014/main" id="{00000000-0008-0000-0300-0000E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9" name="Line 228">
          <a:extLst>
            <a:ext uri="{FF2B5EF4-FFF2-40B4-BE49-F238E27FC236}">
              <a16:creationId xmlns:a16="http://schemas.microsoft.com/office/drawing/2014/main" id="{00000000-0008-0000-0300-0000E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0" name="Line 229">
          <a:extLst>
            <a:ext uri="{FF2B5EF4-FFF2-40B4-BE49-F238E27FC236}">
              <a16:creationId xmlns:a16="http://schemas.microsoft.com/office/drawing/2014/main" id="{00000000-0008-0000-0300-0000E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1" name="Line 230">
          <a:extLst>
            <a:ext uri="{FF2B5EF4-FFF2-40B4-BE49-F238E27FC236}">
              <a16:creationId xmlns:a16="http://schemas.microsoft.com/office/drawing/2014/main" id="{00000000-0008-0000-0300-0000E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2" name="Line 231">
          <a:extLst>
            <a:ext uri="{FF2B5EF4-FFF2-40B4-BE49-F238E27FC236}">
              <a16:creationId xmlns:a16="http://schemas.microsoft.com/office/drawing/2014/main" id="{00000000-0008-0000-0300-0000E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3" name="Line 232">
          <a:extLst>
            <a:ext uri="{FF2B5EF4-FFF2-40B4-BE49-F238E27FC236}">
              <a16:creationId xmlns:a16="http://schemas.microsoft.com/office/drawing/2014/main" id="{00000000-0008-0000-0300-0000E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4" name="Line 233">
          <a:extLst>
            <a:ext uri="{FF2B5EF4-FFF2-40B4-BE49-F238E27FC236}">
              <a16:creationId xmlns:a16="http://schemas.microsoft.com/office/drawing/2014/main" id="{00000000-0008-0000-0300-0000E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5" name="Line 234">
          <a:extLst>
            <a:ext uri="{FF2B5EF4-FFF2-40B4-BE49-F238E27FC236}">
              <a16:creationId xmlns:a16="http://schemas.microsoft.com/office/drawing/2014/main" id="{00000000-0008-0000-0300-0000E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6" name="Oval 235">
          <a:extLst>
            <a:ext uri="{FF2B5EF4-FFF2-40B4-BE49-F238E27FC236}">
              <a16:creationId xmlns:a16="http://schemas.microsoft.com/office/drawing/2014/main" id="{00000000-0008-0000-0300-0000EC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7" name="Oval 236">
          <a:extLst>
            <a:ext uri="{FF2B5EF4-FFF2-40B4-BE49-F238E27FC236}">
              <a16:creationId xmlns:a16="http://schemas.microsoft.com/office/drawing/2014/main" id="{00000000-0008-0000-0300-0000ED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8" name="Oval 237">
          <a:extLst>
            <a:ext uri="{FF2B5EF4-FFF2-40B4-BE49-F238E27FC236}">
              <a16:creationId xmlns:a16="http://schemas.microsoft.com/office/drawing/2014/main" id="{00000000-0008-0000-0300-0000E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9" name="Oval 238">
          <a:extLst>
            <a:ext uri="{FF2B5EF4-FFF2-40B4-BE49-F238E27FC236}">
              <a16:creationId xmlns:a16="http://schemas.microsoft.com/office/drawing/2014/main" id="{00000000-0008-0000-0300-0000E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0" name="Oval 239">
          <a:extLst>
            <a:ext uri="{FF2B5EF4-FFF2-40B4-BE49-F238E27FC236}">
              <a16:creationId xmlns:a16="http://schemas.microsoft.com/office/drawing/2014/main" id="{00000000-0008-0000-0300-0000F0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1" name="Oval 240">
          <a:extLst>
            <a:ext uri="{FF2B5EF4-FFF2-40B4-BE49-F238E27FC236}">
              <a16:creationId xmlns:a16="http://schemas.microsoft.com/office/drawing/2014/main" id="{00000000-0008-0000-0300-0000F1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2" name="Oval 241">
          <a:extLst>
            <a:ext uri="{FF2B5EF4-FFF2-40B4-BE49-F238E27FC236}">
              <a16:creationId xmlns:a16="http://schemas.microsoft.com/office/drawing/2014/main" id="{00000000-0008-0000-0300-0000F2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3" name="Oval 242">
          <a:extLst>
            <a:ext uri="{FF2B5EF4-FFF2-40B4-BE49-F238E27FC236}">
              <a16:creationId xmlns:a16="http://schemas.microsoft.com/office/drawing/2014/main" id="{00000000-0008-0000-0300-0000F3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4" name="Oval 243">
          <a:extLst>
            <a:ext uri="{FF2B5EF4-FFF2-40B4-BE49-F238E27FC236}">
              <a16:creationId xmlns:a16="http://schemas.microsoft.com/office/drawing/2014/main" id="{00000000-0008-0000-0300-0000F4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5" name="Oval 244">
          <a:extLst>
            <a:ext uri="{FF2B5EF4-FFF2-40B4-BE49-F238E27FC236}">
              <a16:creationId xmlns:a16="http://schemas.microsoft.com/office/drawing/2014/main" id="{00000000-0008-0000-0300-0000F5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6" name="Oval 245">
          <a:extLst>
            <a:ext uri="{FF2B5EF4-FFF2-40B4-BE49-F238E27FC236}">
              <a16:creationId xmlns:a16="http://schemas.microsoft.com/office/drawing/2014/main" id="{00000000-0008-0000-0300-0000F6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7" name="Oval 246">
          <a:extLst>
            <a:ext uri="{FF2B5EF4-FFF2-40B4-BE49-F238E27FC236}">
              <a16:creationId xmlns:a16="http://schemas.microsoft.com/office/drawing/2014/main" id="{00000000-0008-0000-0300-0000F7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15</xdr:col>
      <xdr:colOff>0</xdr:colOff>
      <xdr:row>47</xdr:row>
      <xdr:rowOff>28575</xdr:rowOff>
    </xdr:from>
    <xdr:to>
      <xdr:col>15</xdr:col>
      <xdr:colOff>0</xdr:colOff>
      <xdr:row>47</xdr:row>
      <xdr:rowOff>257175</xdr:rowOff>
    </xdr:to>
    <xdr:sp macro="" textlink="">
      <xdr:nvSpPr>
        <xdr:cNvPr id="248" name="Text Box 247">
          <a:extLst>
            <a:ext uri="{FF2B5EF4-FFF2-40B4-BE49-F238E27FC236}">
              <a16:creationId xmlns:a16="http://schemas.microsoft.com/office/drawing/2014/main" id="{00000000-0008-0000-0300-0000F8000000}"/>
            </a:ext>
          </a:extLst>
        </xdr:cNvPr>
        <xdr:cNvSpPr txBox="1">
          <a:spLocks noChangeArrowheads="1"/>
        </xdr:cNvSpPr>
      </xdr:nvSpPr>
      <xdr:spPr bwMode="auto">
        <a:xfrm>
          <a:off x="10698480" y="12685395"/>
          <a:ext cx="0" cy="1219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12</xdr:col>
      <xdr:colOff>0</xdr:colOff>
      <xdr:row>48</xdr:row>
      <xdr:rowOff>28575</xdr:rowOff>
    </xdr:from>
    <xdr:to>
      <xdr:col>12</xdr:col>
      <xdr:colOff>0</xdr:colOff>
      <xdr:row>48</xdr:row>
      <xdr:rowOff>257175</xdr:rowOff>
    </xdr:to>
    <xdr:sp macro="" textlink="">
      <xdr:nvSpPr>
        <xdr:cNvPr id="249" name="Text Box 248">
          <a:extLst>
            <a:ext uri="{FF2B5EF4-FFF2-40B4-BE49-F238E27FC236}">
              <a16:creationId xmlns:a16="http://schemas.microsoft.com/office/drawing/2014/main" id="{00000000-0008-0000-0300-0000F9000000}"/>
            </a:ext>
          </a:extLst>
        </xdr:cNvPr>
        <xdr:cNvSpPr txBox="1">
          <a:spLocks noChangeArrowheads="1"/>
        </xdr:cNvSpPr>
      </xdr:nvSpPr>
      <xdr:spPr bwMode="auto">
        <a:xfrm>
          <a:off x="11262360" y="12837795"/>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0" name="Text Box 251">
          <a:extLst>
            <a:ext uri="{FF2B5EF4-FFF2-40B4-BE49-F238E27FC236}">
              <a16:creationId xmlns:a16="http://schemas.microsoft.com/office/drawing/2014/main" id="{00000000-0008-0000-0300-0000FA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1" name="Text Box 252">
          <a:extLst>
            <a:ext uri="{FF2B5EF4-FFF2-40B4-BE49-F238E27FC236}">
              <a16:creationId xmlns:a16="http://schemas.microsoft.com/office/drawing/2014/main" id="{00000000-0008-0000-0300-0000FB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2" name="Text Box 253">
          <a:extLst>
            <a:ext uri="{FF2B5EF4-FFF2-40B4-BE49-F238E27FC236}">
              <a16:creationId xmlns:a16="http://schemas.microsoft.com/office/drawing/2014/main" id="{00000000-0008-0000-0300-0000FC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27</xdr:row>
      <xdr:rowOff>0</xdr:rowOff>
    </xdr:from>
    <xdr:to>
      <xdr:col>29</xdr:col>
      <xdr:colOff>0</xdr:colOff>
      <xdr:row>27</xdr:row>
      <xdr:rowOff>0</xdr:rowOff>
    </xdr:to>
    <xdr:sp macro="" textlink="">
      <xdr:nvSpPr>
        <xdr:cNvPr id="253" name="Line 1">
          <a:extLst>
            <a:ext uri="{FF2B5EF4-FFF2-40B4-BE49-F238E27FC236}">
              <a16:creationId xmlns:a16="http://schemas.microsoft.com/office/drawing/2014/main" id="{00000000-0008-0000-0300-0000FD00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4" name="Line 2">
          <a:extLst>
            <a:ext uri="{FF2B5EF4-FFF2-40B4-BE49-F238E27FC236}">
              <a16:creationId xmlns:a16="http://schemas.microsoft.com/office/drawing/2014/main" id="{00000000-0008-0000-0300-0000FE00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5" name="Line 3">
          <a:extLst>
            <a:ext uri="{FF2B5EF4-FFF2-40B4-BE49-F238E27FC236}">
              <a16:creationId xmlns:a16="http://schemas.microsoft.com/office/drawing/2014/main" id="{00000000-0008-0000-0300-0000FF00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6" name="Line 4">
          <a:extLst>
            <a:ext uri="{FF2B5EF4-FFF2-40B4-BE49-F238E27FC236}">
              <a16:creationId xmlns:a16="http://schemas.microsoft.com/office/drawing/2014/main" id="{00000000-0008-0000-0300-00000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7" name="Line 5">
          <a:extLst>
            <a:ext uri="{FF2B5EF4-FFF2-40B4-BE49-F238E27FC236}">
              <a16:creationId xmlns:a16="http://schemas.microsoft.com/office/drawing/2014/main" id="{00000000-0008-0000-0300-00000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8" name="Line 6">
          <a:extLst>
            <a:ext uri="{FF2B5EF4-FFF2-40B4-BE49-F238E27FC236}">
              <a16:creationId xmlns:a16="http://schemas.microsoft.com/office/drawing/2014/main" id="{00000000-0008-0000-0300-00000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9" name="Line 7">
          <a:extLst>
            <a:ext uri="{FF2B5EF4-FFF2-40B4-BE49-F238E27FC236}">
              <a16:creationId xmlns:a16="http://schemas.microsoft.com/office/drawing/2014/main" id="{00000000-0008-0000-0300-00000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0" name="Line 8">
          <a:extLst>
            <a:ext uri="{FF2B5EF4-FFF2-40B4-BE49-F238E27FC236}">
              <a16:creationId xmlns:a16="http://schemas.microsoft.com/office/drawing/2014/main" id="{00000000-0008-0000-0300-00000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1" name="Line 9">
          <a:extLst>
            <a:ext uri="{FF2B5EF4-FFF2-40B4-BE49-F238E27FC236}">
              <a16:creationId xmlns:a16="http://schemas.microsoft.com/office/drawing/2014/main" id="{00000000-0008-0000-0300-00000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2" name="Line 10">
          <a:extLst>
            <a:ext uri="{FF2B5EF4-FFF2-40B4-BE49-F238E27FC236}">
              <a16:creationId xmlns:a16="http://schemas.microsoft.com/office/drawing/2014/main" id="{00000000-0008-0000-0300-00000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3" name="Line 11">
          <a:extLst>
            <a:ext uri="{FF2B5EF4-FFF2-40B4-BE49-F238E27FC236}">
              <a16:creationId xmlns:a16="http://schemas.microsoft.com/office/drawing/2014/main" id="{00000000-0008-0000-0300-00000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4" name="Line 12">
          <a:extLst>
            <a:ext uri="{FF2B5EF4-FFF2-40B4-BE49-F238E27FC236}">
              <a16:creationId xmlns:a16="http://schemas.microsoft.com/office/drawing/2014/main" id="{00000000-0008-0000-0300-00000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5" name="Line 13">
          <a:extLst>
            <a:ext uri="{FF2B5EF4-FFF2-40B4-BE49-F238E27FC236}">
              <a16:creationId xmlns:a16="http://schemas.microsoft.com/office/drawing/2014/main" id="{00000000-0008-0000-0300-00000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6" name="Line 14">
          <a:extLst>
            <a:ext uri="{FF2B5EF4-FFF2-40B4-BE49-F238E27FC236}">
              <a16:creationId xmlns:a16="http://schemas.microsoft.com/office/drawing/2014/main" id="{00000000-0008-0000-0300-00000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7" name="Line 15">
          <a:extLst>
            <a:ext uri="{FF2B5EF4-FFF2-40B4-BE49-F238E27FC236}">
              <a16:creationId xmlns:a16="http://schemas.microsoft.com/office/drawing/2014/main" id="{00000000-0008-0000-0300-00000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8" name="Line 16">
          <a:extLst>
            <a:ext uri="{FF2B5EF4-FFF2-40B4-BE49-F238E27FC236}">
              <a16:creationId xmlns:a16="http://schemas.microsoft.com/office/drawing/2014/main" id="{00000000-0008-0000-0300-00000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9" name="Line 17">
          <a:extLst>
            <a:ext uri="{FF2B5EF4-FFF2-40B4-BE49-F238E27FC236}">
              <a16:creationId xmlns:a16="http://schemas.microsoft.com/office/drawing/2014/main" id="{00000000-0008-0000-0300-00000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0" name="Line 18">
          <a:extLst>
            <a:ext uri="{FF2B5EF4-FFF2-40B4-BE49-F238E27FC236}">
              <a16:creationId xmlns:a16="http://schemas.microsoft.com/office/drawing/2014/main" id="{00000000-0008-0000-0300-00000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1" name="Line 19">
          <a:extLst>
            <a:ext uri="{FF2B5EF4-FFF2-40B4-BE49-F238E27FC236}">
              <a16:creationId xmlns:a16="http://schemas.microsoft.com/office/drawing/2014/main" id="{00000000-0008-0000-0300-00000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2" name="Line 20">
          <a:extLst>
            <a:ext uri="{FF2B5EF4-FFF2-40B4-BE49-F238E27FC236}">
              <a16:creationId xmlns:a16="http://schemas.microsoft.com/office/drawing/2014/main" id="{00000000-0008-0000-0300-00001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3" name="Line 21">
          <a:extLst>
            <a:ext uri="{FF2B5EF4-FFF2-40B4-BE49-F238E27FC236}">
              <a16:creationId xmlns:a16="http://schemas.microsoft.com/office/drawing/2014/main" id="{00000000-0008-0000-0300-00001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4" name="Line 22">
          <a:extLst>
            <a:ext uri="{FF2B5EF4-FFF2-40B4-BE49-F238E27FC236}">
              <a16:creationId xmlns:a16="http://schemas.microsoft.com/office/drawing/2014/main" id="{00000000-0008-0000-0300-00001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5" name="Line 23">
          <a:extLst>
            <a:ext uri="{FF2B5EF4-FFF2-40B4-BE49-F238E27FC236}">
              <a16:creationId xmlns:a16="http://schemas.microsoft.com/office/drawing/2014/main" id="{00000000-0008-0000-0300-00001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6" name="Line 24">
          <a:extLst>
            <a:ext uri="{FF2B5EF4-FFF2-40B4-BE49-F238E27FC236}">
              <a16:creationId xmlns:a16="http://schemas.microsoft.com/office/drawing/2014/main" id="{00000000-0008-0000-0300-00001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7" name="Line 25">
          <a:extLst>
            <a:ext uri="{FF2B5EF4-FFF2-40B4-BE49-F238E27FC236}">
              <a16:creationId xmlns:a16="http://schemas.microsoft.com/office/drawing/2014/main" id="{00000000-0008-0000-0300-00001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8" name="Line 26">
          <a:extLst>
            <a:ext uri="{FF2B5EF4-FFF2-40B4-BE49-F238E27FC236}">
              <a16:creationId xmlns:a16="http://schemas.microsoft.com/office/drawing/2014/main" id="{00000000-0008-0000-0300-00001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9" name="Line 27">
          <a:extLst>
            <a:ext uri="{FF2B5EF4-FFF2-40B4-BE49-F238E27FC236}">
              <a16:creationId xmlns:a16="http://schemas.microsoft.com/office/drawing/2014/main" id="{00000000-0008-0000-0300-00001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0" name="Line 28">
          <a:extLst>
            <a:ext uri="{FF2B5EF4-FFF2-40B4-BE49-F238E27FC236}">
              <a16:creationId xmlns:a16="http://schemas.microsoft.com/office/drawing/2014/main" id="{00000000-0008-0000-0300-00001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1" name="Line 29">
          <a:extLst>
            <a:ext uri="{FF2B5EF4-FFF2-40B4-BE49-F238E27FC236}">
              <a16:creationId xmlns:a16="http://schemas.microsoft.com/office/drawing/2014/main" id="{00000000-0008-0000-0300-00001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2" name="Line 30">
          <a:extLst>
            <a:ext uri="{FF2B5EF4-FFF2-40B4-BE49-F238E27FC236}">
              <a16:creationId xmlns:a16="http://schemas.microsoft.com/office/drawing/2014/main" id="{00000000-0008-0000-0300-00001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3" name="Line 31">
          <a:extLst>
            <a:ext uri="{FF2B5EF4-FFF2-40B4-BE49-F238E27FC236}">
              <a16:creationId xmlns:a16="http://schemas.microsoft.com/office/drawing/2014/main" id="{00000000-0008-0000-0300-00001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4" name="Line 32">
          <a:extLst>
            <a:ext uri="{FF2B5EF4-FFF2-40B4-BE49-F238E27FC236}">
              <a16:creationId xmlns:a16="http://schemas.microsoft.com/office/drawing/2014/main" id="{00000000-0008-0000-0300-00001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5" name="Line 33">
          <a:extLst>
            <a:ext uri="{FF2B5EF4-FFF2-40B4-BE49-F238E27FC236}">
              <a16:creationId xmlns:a16="http://schemas.microsoft.com/office/drawing/2014/main" id="{00000000-0008-0000-0300-00001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6" name="Line 34">
          <a:extLst>
            <a:ext uri="{FF2B5EF4-FFF2-40B4-BE49-F238E27FC236}">
              <a16:creationId xmlns:a16="http://schemas.microsoft.com/office/drawing/2014/main" id="{00000000-0008-0000-0300-00001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7" name="Line 35">
          <a:extLst>
            <a:ext uri="{FF2B5EF4-FFF2-40B4-BE49-F238E27FC236}">
              <a16:creationId xmlns:a16="http://schemas.microsoft.com/office/drawing/2014/main" id="{00000000-0008-0000-0300-00001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8" name="Line 36">
          <a:extLst>
            <a:ext uri="{FF2B5EF4-FFF2-40B4-BE49-F238E27FC236}">
              <a16:creationId xmlns:a16="http://schemas.microsoft.com/office/drawing/2014/main" id="{00000000-0008-0000-0300-00002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9" name="Line 37">
          <a:extLst>
            <a:ext uri="{FF2B5EF4-FFF2-40B4-BE49-F238E27FC236}">
              <a16:creationId xmlns:a16="http://schemas.microsoft.com/office/drawing/2014/main" id="{00000000-0008-0000-0300-00002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0" name="Line 38">
          <a:extLst>
            <a:ext uri="{FF2B5EF4-FFF2-40B4-BE49-F238E27FC236}">
              <a16:creationId xmlns:a16="http://schemas.microsoft.com/office/drawing/2014/main" id="{00000000-0008-0000-0300-00002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1" name="Line 39">
          <a:extLst>
            <a:ext uri="{FF2B5EF4-FFF2-40B4-BE49-F238E27FC236}">
              <a16:creationId xmlns:a16="http://schemas.microsoft.com/office/drawing/2014/main" id="{00000000-0008-0000-0300-00002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2" name="Line 40">
          <a:extLst>
            <a:ext uri="{FF2B5EF4-FFF2-40B4-BE49-F238E27FC236}">
              <a16:creationId xmlns:a16="http://schemas.microsoft.com/office/drawing/2014/main" id="{00000000-0008-0000-0300-00002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3" name="Line 41">
          <a:extLst>
            <a:ext uri="{FF2B5EF4-FFF2-40B4-BE49-F238E27FC236}">
              <a16:creationId xmlns:a16="http://schemas.microsoft.com/office/drawing/2014/main" id="{00000000-0008-0000-0300-00002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4" name="Line 42">
          <a:extLst>
            <a:ext uri="{FF2B5EF4-FFF2-40B4-BE49-F238E27FC236}">
              <a16:creationId xmlns:a16="http://schemas.microsoft.com/office/drawing/2014/main" id="{00000000-0008-0000-0300-00002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5" name="Line 43">
          <a:extLst>
            <a:ext uri="{FF2B5EF4-FFF2-40B4-BE49-F238E27FC236}">
              <a16:creationId xmlns:a16="http://schemas.microsoft.com/office/drawing/2014/main" id="{00000000-0008-0000-0300-00002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6" name="Line 44">
          <a:extLst>
            <a:ext uri="{FF2B5EF4-FFF2-40B4-BE49-F238E27FC236}">
              <a16:creationId xmlns:a16="http://schemas.microsoft.com/office/drawing/2014/main" id="{00000000-0008-0000-0300-00002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7" name="Line 45">
          <a:extLst>
            <a:ext uri="{FF2B5EF4-FFF2-40B4-BE49-F238E27FC236}">
              <a16:creationId xmlns:a16="http://schemas.microsoft.com/office/drawing/2014/main" id="{00000000-0008-0000-0300-00002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8" name="Line 46">
          <a:extLst>
            <a:ext uri="{FF2B5EF4-FFF2-40B4-BE49-F238E27FC236}">
              <a16:creationId xmlns:a16="http://schemas.microsoft.com/office/drawing/2014/main" id="{00000000-0008-0000-0300-00002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9" name="Line 47">
          <a:extLst>
            <a:ext uri="{FF2B5EF4-FFF2-40B4-BE49-F238E27FC236}">
              <a16:creationId xmlns:a16="http://schemas.microsoft.com/office/drawing/2014/main" id="{00000000-0008-0000-0300-00002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0" name="Line 48">
          <a:extLst>
            <a:ext uri="{FF2B5EF4-FFF2-40B4-BE49-F238E27FC236}">
              <a16:creationId xmlns:a16="http://schemas.microsoft.com/office/drawing/2014/main" id="{00000000-0008-0000-0300-00002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1" name="Line 49">
          <a:extLst>
            <a:ext uri="{FF2B5EF4-FFF2-40B4-BE49-F238E27FC236}">
              <a16:creationId xmlns:a16="http://schemas.microsoft.com/office/drawing/2014/main" id="{00000000-0008-0000-0300-00002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2" name="Line 50">
          <a:extLst>
            <a:ext uri="{FF2B5EF4-FFF2-40B4-BE49-F238E27FC236}">
              <a16:creationId xmlns:a16="http://schemas.microsoft.com/office/drawing/2014/main" id="{00000000-0008-0000-0300-00002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3" name="Line 51">
          <a:extLst>
            <a:ext uri="{FF2B5EF4-FFF2-40B4-BE49-F238E27FC236}">
              <a16:creationId xmlns:a16="http://schemas.microsoft.com/office/drawing/2014/main" id="{00000000-0008-0000-0300-00002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4" name="Line 52">
          <a:extLst>
            <a:ext uri="{FF2B5EF4-FFF2-40B4-BE49-F238E27FC236}">
              <a16:creationId xmlns:a16="http://schemas.microsoft.com/office/drawing/2014/main" id="{00000000-0008-0000-0300-00003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5" name="Line 53">
          <a:extLst>
            <a:ext uri="{FF2B5EF4-FFF2-40B4-BE49-F238E27FC236}">
              <a16:creationId xmlns:a16="http://schemas.microsoft.com/office/drawing/2014/main" id="{00000000-0008-0000-0300-00003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6" name="Line 54">
          <a:extLst>
            <a:ext uri="{FF2B5EF4-FFF2-40B4-BE49-F238E27FC236}">
              <a16:creationId xmlns:a16="http://schemas.microsoft.com/office/drawing/2014/main" id="{00000000-0008-0000-0300-00003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7" name="Line 55">
          <a:extLst>
            <a:ext uri="{FF2B5EF4-FFF2-40B4-BE49-F238E27FC236}">
              <a16:creationId xmlns:a16="http://schemas.microsoft.com/office/drawing/2014/main" id="{00000000-0008-0000-0300-00003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8" name="Line 56">
          <a:extLst>
            <a:ext uri="{FF2B5EF4-FFF2-40B4-BE49-F238E27FC236}">
              <a16:creationId xmlns:a16="http://schemas.microsoft.com/office/drawing/2014/main" id="{00000000-0008-0000-0300-00003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9" name="Line 57">
          <a:extLst>
            <a:ext uri="{FF2B5EF4-FFF2-40B4-BE49-F238E27FC236}">
              <a16:creationId xmlns:a16="http://schemas.microsoft.com/office/drawing/2014/main" id="{00000000-0008-0000-0300-00003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0" name="Line 58">
          <a:extLst>
            <a:ext uri="{FF2B5EF4-FFF2-40B4-BE49-F238E27FC236}">
              <a16:creationId xmlns:a16="http://schemas.microsoft.com/office/drawing/2014/main" id="{00000000-0008-0000-0300-00003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1" name="Line 59">
          <a:extLst>
            <a:ext uri="{FF2B5EF4-FFF2-40B4-BE49-F238E27FC236}">
              <a16:creationId xmlns:a16="http://schemas.microsoft.com/office/drawing/2014/main" id="{00000000-0008-0000-0300-00003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2" name="Line 60">
          <a:extLst>
            <a:ext uri="{FF2B5EF4-FFF2-40B4-BE49-F238E27FC236}">
              <a16:creationId xmlns:a16="http://schemas.microsoft.com/office/drawing/2014/main" id="{00000000-0008-0000-0300-00003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3" name="Line 61">
          <a:extLst>
            <a:ext uri="{FF2B5EF4-FFF2-40B4-BE49-F238E27FC236}">
              <a16:creationId xmlns:a16="http://schemas.microsoft.com/office/drawing/2014/main" id="{00000000-0008-0000-0300-00003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4" name="Line 62">
          <a:extLst>
            <a:ext uri="{FF2B5EF4-FFF2-40B4-BE49-F238E27FC236}">
              <a16:creationId xmlns:a16="http://schemas.microsoft.com/office/drawing/2014/main" id="{00000000-0008-0000-0300-00003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5" name="Line 63">
          <a:extLst>
            <a:ext uri="{FF2B5EF4-FFF2-40B4-BE49-F238E27FC236}">
              <a16:creationId xmlns:a16="http://schemas.microsoft.com/office/drawing/2014/main" id="{00000000-0008-0000-0300-00003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6" name="Line 64">
          <a:extLst>
            <a:ext uri="{FF2B5EF4-FFF2-40B4-BE49-F238E27FC236}">
              <a16:creationId xmlns:a16="http://schemas.microsoft.com/office/drawing/2014/main" id="{00000000-0008-0000-0300-00003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7" name="Line 65">
          <a:extLst>
            <a:ext uri="{FF2B5EF4-FFF2-40B4-BE49-F238E27FC236}">
              <a16:creationId xmlns:a16="http://schemas.microsoft.com/office/drawing/2014/main" id="{00000000-0008-0000-0300-00003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8" name="Line 66">
          <a:extLst>
            <a:ext uri="{FF2B5EF4-FFF2-40B4-BE49-F238E27FC236}">
              <a16:creationId xmlns:a16="http://schemas.microsoft.com/office/drawing/2014/main" id="{00000000-0008-0000-0300-00003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9" name="Line 67">
          <a:extLst>
            <a:ext uri="{FF2B5EF4-FFF2-40B4-BE49-F238E27FC236}">
              <a16:creationId xmlns:a16="http://schemas.microsoft.com/office/drawing/2014/main" id="{00000000-0008-0000-0300-00003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0" name="Line 68">
          <a:extLst>
            <a:ext uri="{FF2B5EF4-FFF2-40B4-BE49-F238E27FC236}">
              <a16:creationId xmlns:a16="http://schemas.microsoft.com/office/drawing/2014/main" id="{00000000-0008-0000-0300-00004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1" name="Line 69">
          <a:extLst>
            <a:ext uri="{FF2B5EF4-FFF2-40B4-BE49-F238E27FC236}">
              <a16:creationId xmlns:a16="http://schemas.microsoft.com/office/drawing/2014/main" id="{00000000-0008-0000-0300-00004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2" name="Line 70">
          <a:extLst>
            <a:ext uri="{FF2B5EF4-FFF2-40B4-BE49-F238E27FC236}">
              <a16:creationId xmlns:a16="http://schemas.microsoft.com/office/drawing/2014/main" id="{00000000-0008-0000-0300-00004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3" name="Line 71">
          <a:extLst>
            <a:ext uri="{FF2B5EF4-FFF2-40B4-BE49-F238E27FC236}">
              <a16:creationId xmlns:a16="http://schemas.microsoft.com/office/drawing/2014/main" id="{00000000-0008-0000-0300-00004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4" name="Line 72">
          <a:extLst>
            <a:ext uri="{FF2B5EF4-FFF2-40B4-BE49-F238E27FC236}">
              <a16:creationId xmlns:a16="http://schemas.microsoft.com/office/drawing/2014/main" id="{00000000-0008-0000-0300-00004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5" name="Line 73">
          <a:extLst>
            <a:ext uri="{FF2B5EF4-FFF2-40B4-BE49-F238E27FC236}">
              <a16:creationId xmlns:a16="http://schemas.microsoft.com/office/drawing/2014/main" id="{00000000-0008-0000-0300-00004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6" name="Line 74">
          <a:extLst>
            <a:ext uri="{FF2B5EF4-FFF2-40B4-BE49-F238E27FC236}">
              <a16:creationId xmlns:a16="http://schemas.microsoft.com/office/drawing/2014/main" id="{00000000-0008-0000-0300-00004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7" name="Line 75">
          <a:extLst>
            <a:ext uri="{FF2B5EF4-FFF2-40B4-BE49-F238E27FC236}">
              <a16:creationId xmlns:a16="http://schemas.microsoft.com/office/drawing/2014/main" id="{00000000-0008-0000-0300-00004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8" name="Line 76">
          <a:extLst>
            <a:ext uri="{FF2B5EF4-FFF2-40B4-BE49-F238E27FC236}">
              <a16:creationId xmlns:a16="http://schemas.microsoft.com/office/drawing/2014/main" id="{00000000-0008-0000-0300-00004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9" name="Line 77">
          <a:extLst>
            <a:ext uri="{FF2B5EF4-FFF2-40B4-BE49-F238E27FC236}">
              <a16:creationId xmlns:a16="http://schemas.microsoft.com/office/drawing/2014/main" id="{00000000-0008-0000-0300-00004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0" name="Line 78">
          <a:extLst>
            <a:ext uri="{FF2B5EF4-FFF2-40B4-BE49-F238E27FC236}">
              <a16:creationId xmlns:a16="http://schemas.microsoft.com/office/drawing/2014/main" id="{00000000-0008-0000-0300-00004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1" name="Line 79">
          <a:extLst>
            <a:ext uri="{FF2B5EF4-FFF2-40B4-BE49-F238E27FC236}">
              <a16:creationId xmlns:a16="http://schemas.microsoft.com/office/drawing/2014/main" id="{00000000-0008-0000-0300-00004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2" name="Line 80">
          <a:extLst>
            <a:ext uri="{FF2B5EF4-FFF2-40B4-BE49-F238E27FC236}">
              <a16:creationId xmlns:a16="http://schemas.microsoft.com/office/drawing/2014/main" id="{00000000-0008-0000-0300-00004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3" name="Line 81">
          <a:extLst>
            <a:ext uri="{FF2B5EF4-FFF2-40B4-BE49-F238E27FC236}">
              <a16:creationId xmlns:a16="http://schemas.microsoft.com/office/drawing/2014/main" id="{00000000-0008-0000-0300-00004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4" name="Line 82">
          <a:extLst>
            <a:ext uri="{FF2B5EF4-FFF2-40B4-BE49-F238E27FC236}">
              <a16:creationId xmlns:a16="http://schemas.microsoft.com/office/drawing/2014/main" id="{00000000-0008-0000-0300-00004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5" name="Line 83">
          <a:extLst>
            <a:ext uri="{FF2B5EF4-FFF2-40B4-BE49-F238E27FC236}">
              <a16:creationId xmlns:a16="http://schemas.microsoft.com/office/drawing/2014/main" id="{00000000-0008-0000-0300-00004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6" name="Line 84">
          <a:extLst>
            <a:ext uri="{FF2B5EF4-FFF2-40B4-BE49-F238E27FC236}">
              <a16:creationId xmlns:a16="http://schemas.microsoft.com/office/drawing/2014/main" id="{00000000-0008-0000-0300-00005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7" name="Line 85">
          <a:extLst>
            <a:ext uri="{FF2B5EF4-FFF2-40B4-BE49-F238E27FC236}">
              <a16:creationId xmlns:a16="http://schemas.microsoft.com/office/drawing/2014/main" id="{00000000-0008-0000-0300-00005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8" name="Line 86">
          <a:extLst>
            <a:ext uri="{FF2B5EF4-FFF2-40B4-BE49-F238E27FC236}">
              <a16:creationId xmlns:a16="http://schemas.microsoft.com/office/drawing/2014/main" id="{00000000-0008-0000-0300-00005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9" name="Line 87">
          <a:extLst>
            <a:ext uri="{FF2B5EF4-FFF2-40B4-BE49-F238E27FC236}">
              <a16:creationId xmlns:a16="http://schemas.microsoft.com/office/drawing/2014/main" id="{00000000-0008-0000-0300-00005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0" name="Line 88">
          <a:extLst>
            <a:ext uri="{FF2B5EF4-FFF2-40B4-BE49-F238E27FC236}">
              <a16:creationId xmlns:a16="http://schemas.microsoft.com/office/drawing/2014/main" id="{00000000-0008-0000-0300-00005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1" name="Line 89">
          <a:extLst>
            <a:ext uri="{FF2B5EF4-FFF2-40B4-BE49-F238E27FC236}">
              <a16:creationId xmlns:a16="http://schemas.microsoft.com/office/drawing/2014/main" id="{00000000-0008-0000-0300-00005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2" name="Line 90">
          <a:extLst>
            <a:ext uri="{FF2B5EF4-FFF2-40B4-BE49-F238E27FC236}">
              <a16:creationId xmlns:a16="http://schemas.microsoft.com/office/drawing/2014/main" id="{00000000-0008-0000-0300-00005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3" name="Line 91">
          <a:extLst>
            <a:ext uri="{FF2B5EF4-FFF2-40B4-BE49-F238E27FC236}">
              <a16:creationId xmlns:a16="http://schemas.microsoft.com/office/drawing/2014/main" id="{00000000-0008-0000-0300-00005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4" name="Line 92">
          <a:extLst>
            <a:ext uri="{FF2B5EF4-FFF2-40B4-BE49-F238E27FC236}">
              <a16:creationId xmlns:a16="http://schemas.microsoft.com/office/drawing/2014/main" id="{00000000-0008-0000-0300-00005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5" name="Line 93">
          <a:extLst>
            <a:ext uri="{FF2B5EF4-FFF2-40B4-BE49-F238E27FC236}">
              <a16:creationId xmlns:a16="http://schemas.microsoft.com/office/drawing/2014/main" id="{00000000-0008-0000-0300-00005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6" name="Line 94">
          <a:extLst>
            <a:ext uri="{FF2B5EF4-FFF2-40B4-BE49-F238E27FC236}">
              <a16:creationId xmlns:a16="http://schemas.microsoft.com/office/drawing/2014/main" id="{00000000-0008-0000-0300-00005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7" name="Line 95">
          <a:extLst>
            <a:ext uri="{FF2B5EF4-FFF2-40B4-BE49-F238E27FC236}">
              <a16:creationId xmlns:a16="http://schemas.microsoft.com/office/drawing/2014/main" id="{00000000-0008-0000-0300-00005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8" name="Line 96">
          <a:extLst>
            <a:ext uri="{FF2B5EF4-FFF2-40B4-BE49-F238E27FC236}">
              <a16:creationId xmlns:a16="http://schemas.microsoft.com/office/drawing/2014/main" id="{00000000-0008-0000-0300-00005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9" name="Line 97">
          <a:extLst>
            <a:ext uri="{FF2B5EF4-FFF2-40B4-BE49-F238E27FC236}">
              <a16:creationId xmlns:a16="http://schemas.microsoft.com/office/drawing/2014/main" id="{00000000-0008-0000-0300-00005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0" name="Line 98">
          <a:extLst>
            <a:ext uri="{FF2B5EF4-FFF2-40B4-BE49-F238E27FC236}">
              <a16:creationId xmlns:a16="http://schemas.microsoft.com/office/drawing/2014/main" id="{00000000-0008-0000-0300-00005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1" name="Line 99">
          <a:extLst>
            <a:ext uri="{FF2B5EF4-FFF2-40B4-BE49-F238E27FC236}">
              <a16:creationId xmlns:a16="http://schemas.microsoft.com/office/drawing/2014/main" id="{00000000-0008-0000-0300-00005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2" name="Line 100">
          <a:extLst>
            <a:ext uri="{FF2B5EF4-FFF2-40B4-BE49-F238E27FC236}">
              <a16:creationId xmlns:a16="http://schemas.microsoft.com/office/drawing/2014/main" id="{00000000-0008-0000-0300-00006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3" name="Line 101">
          <a:extLst>
            <a:ext uri="{FF2B5EF4-FFF2-40B4-BE49-F238E27FC236}">
              <a16:creationId xmlns:a16="http://schemas.microsoft.com/office/drawing/2014/main" id="{00000000-0008-0000-0300-00006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4" name="Line 102">
          <a:extLst>
            <a:ext uri="{FF2B5EF4-FFF2-40B4-BE49-F238E27FC236}">
              <a16:creationId xmlns:a16="http://schemas.microsoft.com/office/drawing/2014/main" id="{00000000-0008-0000-0300-00006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5" name="Line 103">
          <a:extLst>
            <a:ext uri="{FF2B5EF4-FFF2-40B4-BE49-F238E27FC236}">
              <a16:creationId xmlns:a16="http://schemas.microsoft.com/office/drawing/2014/main" id="{00000000-0008-0000-0300-00006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6" name="Line 104">
          <a:extLst>
            <a:ext uri="{FF2B5EF4-FFF2-40B4-BE49-F238E27FC236}">
              <a16:creationId xmlns:a16="http://schemas.microsoft.com/office/drawing/2014/main" id="{00000000-0008-0000-0300-00006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7" name="Line 105">
          <a:extLst>
            <a:ext uri="{FF2B5EF4-FFF2-40B4-BE49-F238E27FC236}">
              <a16:creationId xmlns:a16="http://schemas.microsoft.com/office/drawing/2014/main" id="{00000000-0008-0000-0300-00006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8" name="Line 106">
          <a:extLst>
            <a:ext uri="{FF2B5EF4-FFF2-40B4-BE49-F238E27FC236}">
              <a16:creationId xmlns:a16="http://schemas.microsoft.com/office/drawing/2014/main" id="{00000000-0008-0000-0300-00006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9" name="Line 107">
          <a:extLst>
            <a:ext uri="{FF2B5EF4-FFF2-40B4-BE49-F238E27FC236}">
              <a16:creationId xmlns:a16="http://schemas.microsoft.com/office/drawing/2014/main" id="{00000000-0008-0000-0300-00006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0" name="Line 108">
          <a:extLst>
            <a:ext uri="{FF2B5EF4-FFF2-40B4-BE49-F238E27FC236}">
              <a16:creationId xmlns:a16="http://schemas.microsoft.com/office/drawing/2014/main" id="{00000000-0008-0000-0300-00006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1" name="Oval 109">
          <a:extLst>
            <a:ext uri="{FF2B5EF4-FFF2-40B4-BE49-F238E27FC236}">
              <a16:creationId xmlns:a16="http://schemas.microsoft.com/office/drawing/2014/main" id="{00000000-0008-0000-0300-00006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2" name="Oval 110">
          <a:extLst>
            <a:ext uri="{FF2B5EF4-FFF2-40B4-BE49-F238E27FC236}">
              <a16:creationId xmlns:a16="http://schemas.microsoft.com/office/drawing/2014/main" id="{00000000-0008-0000-0300-00006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3" name="Oval 111">
          <a:extLst>
            <a:ext uri="{FF2B5EF4-FFF2-40B4-BE49-F238E27FC236}">
              <a16:creationId xmlns:a16="http://schemas.microsoft.com/office/drawing/2014/main" id="{00000000-0008-0000-0300-00006B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4" name="Oval 112">
          <a:extLst>
            <a:ext uri="{FF2B5EF4-FFF2-40B4-BE49-F238E27FC236}">
              <a16:creationId xmlns:a16="http://schemas.microsoft.com/office/drawing/2014/main" id="{00000000-0008-0000-0300-00006C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5" name="Oval 113">
          <a:extLst>
            <a:ext uri="{FF2B5EF4-FFF2-40B4-BE49-F238E27FC236}">
              <a16:creationId xmlns:a16="http://schemas.microsoft.com/office/drawing/2014/main" id="{00000000-0008-0000-0300-00006D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6" name="Oval 114">
          <a:extLst>
            <a:ext uri="{FF2B5EF4-FFF2-40B4-BE49-F238E27FC236}">
              <a16:creationId xmlns:a16="http://schemas.microsoft.com/office/drawing/2014/main" id="{00000000-0008-0000-0300-00006E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7" name="Oval 115">
          <a:extLst>
            <a:ext uri="{FF2B5EF4-FFF2-40B4-BE49-F238E27FC236}">
              <a16:creationId xmlns:a16="http://schemas.microsoft.com/office/drawing/2014/main" id="{00000000-0008-0000-0300-00006F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8" name="Oval 116">
          <a:extLst>
            <a:ext uri="{FF2B5EF4-FFF2-40B4-BE49-F238E27FC236}">
              <a16:creationId xmlns:a16="http://schemas.microsoft.com/office/drawing/2014/main" id="{00000000-0008-0000-0300-000070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9" name="Oval 117">
          <a:extLst>
            <a:ext uri="{FF2B5EF4-FFF2-40B4-BE49-F238E27FC236}">
              <a16:creationId xmlns:a16="http://schemas.microsoft.com/office/drawing/2014/main" id="{00000000-0008-0000-0300-000071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0" name="Oval 118">
          <a:extLst>
            <a:ext uri="{FF2B5EF4-FFF2-40B4-BE49-F238E27FC236}">
              <a16:creationId xmlns:a16="http://schemas.microsoft.com/office/drawing/2014/main" id="{00000000-0008-0000-0300-000072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1" name="Oval 119">
          <a:extLst>
            <a:ext uri="{FF2B5EF4-FFF2-40B4-BE49-F238E27FC236}">
              <a16:creationId xmlns:a16="http://schemas.microsoft.com/office/drawing/2014/main" id="{00000000-0008-0000-0300-000073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2" name="Oval 120">
          <a:extLst>
            <a:ext uri="{FF2B5EF4-FFF2-40B4-BE49-F238E27FC236}">
              <a16:creationId xmlns:a16="http://schemas.microsoft.com/office/drawing/2014/main" id="{00000000-0008-0000-0300-000074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3" name="Oval 121">
          <a:extLst>
            <a:ext uri="{FF2B5EF4-FFF2-40B4-BE49-F238E27FC236}">
              <a16:creationId xmlns:a16="http://schemas.microsoft.com/office/drawing/2014/main" id="{00000000-0008-0000-0300-000075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4" name="Oval 122">
          <a:extLst>
            <a:ext uri="{FF2B5EF4-FFF2-40B4-BE49-F238E27FC236}">
              <a16:creationId xmlns:a16="http://schemas.microsoft.com/office/drawing/2014/main" id="{00000000-0008-0000-0300-000076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5" name="Oval 123">
          <a:extLst>
            <a:ext uri="{FF2B5EF4-FFF2-40B4-BE49-F238E27FC236}">
              <a16:creationId xmlns:a16="http://schemas.microsoft.com/office/drawing/2014/main" id="{00000000-0008-0000-0300-000077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6" name="Oval 124">
          <a:extLst>
            <a:ext uri="{FF2B5EF4-FFF2-40B4-BE49-F238E27FC236}">
              <a16:creationId xmlns:a16="http://schemas.microsoft.com/office/drawing/2014/main" id="{00000000-0008-0000-0300-000078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7" name="Oval 125">
          <a:extLst>
            <a:ext uri="{FF2B5EF4-FFF2-40B4-BE49-F238E27FC236}">
              <a16:creationId xmlns:a16="http://schemas.microsoft.com/office/drawing/2014/main" id="{00000000-0008-0000-0300-00007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8" name="Oval 126">
          <a:extLst>
            <a:ext uri="{FF2B5EF4-FFF2-40B4-BE49-F238E27FC236}">
              <a16:creationId xmlns:a16="http://schemas.microsoft.com/office/drawing/2014/main" id="{00000000-0008-0000-0300-00007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9" name="Line 127">
          <a:extLst>
            <a:ext uri="{FF2B5EF4-FFF2-40B4-BE49-F238E27FC236}">
              <a16:creationId xmlns:a16="http://schemas.microsoft.com/office/drawing/2014/main" id="{00000000-0008-0000-0300-00007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0" name="Line 128">
          <a:extLst>
            <a:ext uri="{FF2B5EF4-FFF2-40B4-BE49-F238E27FC236}">
              <a16:creationId xmlns:a16="http://schemas.microsoft.com/office/drawing/2014/main" id="{00000000-0008-0000-0300-00007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1" name="Line 129">
          <a:extLst>
            <a:ext uri="{FF2B5EF4-FFF2-40B4-BE49-F238E27FC236}">
              <a16:creationId xmlns:a16="http://schemas.microsoft.com/office/drawing/2014/main" id="{00000000-0008-0000-0300-00007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2" name="Line 130">
          <a:extLst>
            <a:ext uri="{FF2B5EF4-FFF2-40B4-BE49-F238E27FC236}">
              <a16:creationId xmlns:a16="http://schemas.microsoft.com/office/drawing/2014/main" id="{00000000-0008-0000-0300-00007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3" name="Line 131">
          <a:extLst>
            <a:ext uri="{FF2B5EF4-FFF2-40B4-BE49-F238E27FC236}">
              <a16:creationId xmlns:a16="http://schemas.microsoft.com/office/drawing/2014/main" id="{00000000-0008-0000-0300-00007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4" name="Line 132">
          <a:extLst>
            <a:ext uri="{FF2B5EF4-FFF2-40B4-BE49-F238E27FC236}">
              <a16:creationId xmlns:a16="http://schemas.microsoft.com/office/drawing/2014/main" id="{00000000-0008-0000-0300-00008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5" name="Line 133">
          <a:extLst>
            <a:ext uri="{FF2B5EF4-FFF2-40B4-BE49-F238E27FC236}">
              <a16:creationId xmlns:a16="http://schemas.microsoft.com/office/drawing/2014/main" id="{00000000-0008-0000-0300-00008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6" name="Line 134">
          <a:extLst>
            <a:ext uri="{FF2B5EF4-FFF2-40B4-BE49-F238E27FC236}">
              <a16:creationId xmlns:a16="http://schemas.microsoft.com/office/drawing/2014/main" id="{00000000-0008-0000-0300-00008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7" name="Line 135">
          <a:extLst>
            <a:ext uri="{FF2B5EF4-FFF2-40B4-BE49-F238E27FC236}">
              <a16:creationId xmlns:a16="http://schemas.microsoft.com/office/drawing/2014/main" id="{00000000-0008-0000-0300-00008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8" name="Line 136">
          <a:extLst>
            <a:ext uri="{FF2B5EF4-FFF2-40B4-BE49-F238E27FC236}">
              <a16:creationId xmlns:a16="http://schemas.microsoft.com/office/drawing/2014/main" id="{00000000-0008-0000-0300-00008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9" name="Line 137">
          <a:extLst>
            <a:ext uri="{FF2B5EF4-FFF2-40B4-BE49-F238E27FC236}">
              <a16:creationId xmlns:a16="http://schemas.microsoft.com/office/drawing/2014/main" id="{00000000-0008-0000-0300-00008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0" name="Line 138">
          <a:extLst>
            <a:ext uri="{FF2B5EF4-FFF2-40B4-BE49-F238E27FC236}">
              <a16:creationId xmlns:a16="http://schemas.microsoft.com/office/drawing/2014/main" id="{00000000-0008-0000-0300-00008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1" name="Line 139">
          <a:extLst>
            <a:ext uri="{FF2B5EF4-FFF2-40B4-BE49-F238E27FC236}">
              <a16:creationId xmlns:a16="http://schemas.microsoft.com/office/drawing/2014/main" id="{00000000-0008-0000-0300-00008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2" name="Line 140">
          <a:extLst>
            <a:ext uri="{FF2B5EF4-FFF2-40B4-BE49-F238E27FC236}">
              <a16:creationId xmlns:a16="http://schemas.microsoft.com/office/drawing/2014/main" id="{00000000-0008-0000-0300-00008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3" name="Line 141">
          <a:extLst>
            <a:ext uri="{FF2B5EF4-FFF2-40B4-BE49-F238E27FC236}">
              <a16:creationId xmlns:a16="http://schemas.microsoft.com/office/drawing/2014/main" id="{00000000-0008-0000-0300-00008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4" name="Line 142">
          <a:extLst>
            <a:ext uri="{FF2B5EF4-FFF2-40B4-BE49-F238E27FC236}">
              <a16:creationId xmlns:a16="http://schemas.microsoft.com/office/drawing/2014/main" id="{00000000-0008-0000-0300-00008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5" name="Line 143">
          <a:extLst>
            <a:ext uri="{FF2B5EF4-FFF2-40B4-BE49-F238E27FC236}">
              <a16:creationId xmlns:a16="http://schemas.microsoft.com/office/drawing/2014/main" id="{00000000-0008-0000-0300-00008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6" name="Line 144">
          <a:extLst>
            <a:ext uri="{FF2B5EF4-FFF2-40B4-BE49-F238E27FC236}">
              <a16:creationId xmlns:a16="http://schemas.microsoft.com/office/drawing/2014/main" id="{00000000-0008-0000-0300-00008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7" name="Line 145">
          <a:extLst>
            <a:ext uri="{FF2B5EF4-FFF2-40B4-BE49-F238E27FC236}">
              <a16:creationId xmlns:a16="http://schemas.microsoft.com/office/drawing/2014/main" id="{00000000-0008-0000-0300-00008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8" name="Line 146">
          <a:extLst>
            <a:ext uri="{FF2B5EF4-FFF2-40B4-BE49-F238E27FC236}">
              <a16:creationId xmlns:a16="http://schemas.microsoft.com/office/drawing/2014/main" id="{00000000-0008-0000-0300-00008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9" name="Line 147">
          <a:extLst>
            <a:ext uri="{FF2B5EF4-FFF2-40B4-BE49-F238E27FC236}">
              <a16:creationId xmlns:a16="http://schemas.microsoft.com/office/drawing/2014/main" id="{00000000-0008-0000-0300-00008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0" name="Line 148">
          <a:extLst>
            <a:ext uri="{FF2B5EF4-FFF2-40B4-BE49-F238E27FC236}">
              <a16:creationId xmlns:a16="http://schemas.microsoft.com/office/drawing/2014/main" id="{00000000-0008-0000-0300-00009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1" name="Line 149">
          <a:extLst>
            <a:ext uri="{FF2B5EF4-FFF2-40B4-BE49-F238E27FC236}">
              <a16:creationId xmlns:a16="http://schemas.microsoft.com/office/drawing/2014/main" id="{00000000-0008-0000-0300-00009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2" name="Line 150">
          <a:extLst>
            <a:ext uri="{FF2B5EF4-FFF2-40B4-BE49-F238E27FC236}">
              <a16:creationId xmlns:a16="http://schemas.microsoft.com/office/drawing/2014/main" id="{00000000-0008-0000-0300-00009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3" name="Line 151">
          <a:extLst>
            <a:ext uri="{FF2B5EF4-FFF2-40B4-BE49-F238E27FC236}">
              <a16:creationId xmlns:a16="http://schemas.microsoft.com/office/drawing/2014/main" id="{00000000-0008-0000-0300-00009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4" name="Line 152">
          <a:extLst>
            <a:ext uri="{FF2B5EF4-FFF2-40B4-BE49-F238E27FC236}">
              <a16:creationId xmlns:a16="http://schemas.microsoft.com/office/drawing/2014/main" id="{00000000-0008-0000-0300-00009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5" name="Line 153">
          <a:extLst>
            <a:ext uri="{FF2B5EF4-FFF2-40B4-BE49-F238E27FC236}">
              <a16:creationId xmlns:a16="http://schemas.microsoft.com/office/drawing/2014/main" id="{00000000-0008-0000-0300-00009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6" name="Line 154">
          <a:extLst>
            <a:ext uri="{FF2B5EF4-FFF2-40B4-BE49-F238E27FC236}">
              <a16:creationId xmlns:a16="http://schemas.microsoft.com/office/drawing/2014/main" id="{00000000-0008-0000-0300-00009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7" name="Line 155">
          <a:extLst>
            <a:ext uri="{FF2B5EF4-FFF2-40B4-BE49-F238E27FC236}">
              <a16:creationId xmlns:a16="http://schemas.microsoft.com/office/drawing/2014/main" id="{00000000-0008-0000-0300-00009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8" name="Line 156">
          <a:extLst>
            <a:ext uri="{FF2B5EF4-FFF2-40B4-BE49-F238E27FC236}">
              <a16:creationId xmlns:a16="http://schemas.microsoft.com/office/drawing/2014/main" id="{00000000-0008-0000-0300-00009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9" name="Line 157">
          <a:extLst>
            <a:ext uri="{FF2B5EF4-FFF2-40B4-BE49-F238E27FC236}">
              <a16:creationId xmlns:a16="http://schemas.microsoft.com/office/drawing/2014/main" id="{00000000-0008-0000-0300-00009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0" name="Line 158">
          <a:extLst>
            <a:ext uri="{FF2B5EF4-FFF2-40B4-BE49-F238E27FC236}">
              <a16:creationId xmlns:a16="http://schemas.microsoft.com/office/drawing/2014/main" id="{00000000-0008-0000-0300-00009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1" name="Line 159">
          <a:extLst>
            <a:ext uri="{FF2B5EF4-FFF2-40B4-BE49-F238E27FC236}">
              <a16:creationId xmlns:a16="http://schemas.microsoft.com/office/drawing/2014/main" id="{00000000-0008-0000-0300-00009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2" name="Line 160">
          <a:extLst>
            <a:ext uri="{FF2B5EF4-FFF2-40B4-BE49-F238E27FC236}">
              <a16:creationId xmlns:a16="http://schemas.microsoft.com/office/drawing/2014/main" id="{00000000-0008-0000-0300-00009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3" name="Line 161">
          <a:extLst>
            <a:ext uri="{FF2B5EF4-FFF2-40B4-BE49-F238E27FC236}">
              <a16:creationId xmlns:a16="http://schemas.microsoft.com/office/drawing/2014/main" id="{00000000-0008-0000-0300-00009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4" name="Line 162">
          <a:extLst>
            <a:ext uri="{FF2B5EF4-FFF2-40B4-BE49-F238E27FC236}">
              <a16:creationId xmlns:a16="http://schemas.microsoft.com/office/drawing/2014/main" id="{00000000-0008-0000-0300-00009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5" name="Line 163">
          <a:extLst>
            <a:ext uri="{FF2B5EF4-FFF2-40B4-BE49-F238E27FC236}">
              <a16:creationId xmlns:a16="http://schemas.microsoft.com/office/drawing/2014/main" id="{00000000-0008-0000-0300-00009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6" name="Line 164">
          <a:extLst>
            <a:ext uri="{FF2B5EF4-FFF2-40B4-BE49-F238E27FC236}">
              <a16:creationId xmlns:a16="http://schemas.microsoft.com/office/drawing/2014/main" id="{00000000-0008-0000-0300-0000A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7" name="Line 165">
          <a:extLst>
            <a:ext uri="{FF2B5EF4-FFF2-40B4-BE49-F238E27FC236}">
              <a16:creationId xmlns:a16="http://schemas.microsoft.com/office/drawing/2014/main" id="{00000000-0008-0000-0300-0000A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8" name="Line 166">
          <a:extLst>
            <a:ext uri="{FF2B5EF4-FFF2-40B4-BE49-F238E27FC236}">
              <a16:creationId xmlns:a16="http://schemas.microsoft.com/office/drawing/2014/main" id="{00000000-0008-0000-0300-0000A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9" name="Line 167">
          <a:extLst>
            <a:ext uri="{FF2B5EF4-FFF2-40B4-BE49-F238E27FC236}">
              <a16:creationId xmlns:a16="http://schemas.microsoft.com/office/drawing/2014/main" id="{00000000-0008-0000-0300-0000A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0" name="Line 168">
          <a:extLst>
            <a:ext uri="{FF2B5EF4-FFF2-40B4-BE49-F238E27FC236}">
              <a16:creationId xmlns:a16="http://schemas.microsoft.com/office/drawing/2014/main" id="{00000000-0008-0000-0300-0000A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1" name="Line 169">
          <a:extLst>
            <a:ext uri="{FF2B5EF4-FFF2-40B4-BE49-F238E27FC236}">
              <a16:creationId xmlns:a16="http://schemas.microsoft.com/office/drawing/2014/main" id="{00000000-0008-0000-0300-0000A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2" name="Line 170">
          <a:extLst>
            <a:ext uri="{FF2B5EF4-FFF2-40B4-BE49-F238E27FC236}">
              <a16:creationId xmlns:a16="http://schemas.microsoft.com/office/drawing/2014/main" id="{00000000-0008-0000-0300-0000A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3" name="Line 171">
          <a:extLst>
            <a:ext uri="{FF2B5EF4-FFF2-40B4-BE49-F238E27FC236}">
              <a16:creationId xmlns:a16="http://schemas.microsoft.com/office/drawing/2014/main" id="{00000000-0008-0000-0300-0000A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4" name="Line 172">
          <a:extLst>
            <a:ext uri="{FF2B5EF4-FFF2-40B4-BE49-F238E27FC236}">
              <a16:creationId xmlns:a16="http://schemas.microsoft.com/office/drawing/2014/main" id="{00000000-0008-0000-0300-0000A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5" name="Line 173">
          <a:extLst>
            <a:ext uri="{FF2B5EF4-FFF2-40B4-BE49-F238E27FC236}">
              <a16:creationId xmlns:a16="http://schemas.microsoft.com/office/drawing/2014/main" id="{00000000-0008-0000-0300-0000A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6" name="Line 174">
          <a:extLst>
            <a:ext uri="{FF2B5EF4-FFF2-40B4-BE49-F238E27FC236}">
              <a16:creationId xmlns:a16="http://schemas.microsoft.com/office/drawing/2014/main" id="{00000000-0008-0000-0300-0000A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7" name="Line 175">
          <a:extLst>
            <a:ext uri="{FF2B5EF4-FFF2-40B4-BE49-F238E27FC236}">
              <a16:creationId xmlns:a16="http://schemas.microsoft.com/office/drawing/2014/main" id="{00000000-0008-0000-0300-0000A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8" name="Line 176">
          <a:extLst>
            <a:ext uri="{FF2B5EF4-FFF2-40B4-BE49-F238E27FC236}">
              <a16:creationId xmlns:a16="http://schemas.microsoft.com/office/drawing/2014/main" id="{00000000-0008-0000-0300-0000A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9" name="Line 177">
          <a:extLst>
            <a:ext uri="{FF2B5EF4-FFF2-40B4-BE49-F238E27FC236}">
              <a16:creationId xmlns:a16="http://schemas.microsoft.com/office/drawing/2014/main" id="{00000000-0008-0000-0300-0000A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0" name="Line 178">
          <a:extLst>
            <a:ext uri="{FF2B5EF4-FFF2-40B4-BE49-F238E27FC236}">
              <a16:creationId xmlns:a16="http://schemas.microsoft.com/office/drawing/2014/main" id="{00000000-0008-0000-0300-0000A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1" name="Line 179">
          <a:extLst>
            <a:ext uri="{FF2B5EF4-FFF2-40B4-BE49-F238E27FC236}">
              <a16:creationId xmlns:a16="http://schemas.microsoft.com/office/drawing/2014/main" id="{00000000-0008-0000-0300-0000A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2" name="Line 180">
          <a:extLst>
            <a:ext uri="{FF2B5EF4-FFF2-40B4-BE49-F238E27FC236}">
              <a16:creationId xmlns:a16="http://schemas.microsoft.com/office/drawing/2014/main" id="{00000000-0008-0000-0300-0000B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3" name="Line 181">
          <a:extLst>
            <a:ext uri="{FF2B5EF4-FFF2-40B4-BE49-F238E27FC236}">
              <a16:creationId xmlns:a16="http://schemas.microsoft.com/office/drawing/2014/main" id="{00000000-0008-0000-0300-0000B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4" name="Line 182">
          <a:extLst>
            <a:ext uri="{FF2B5EF4-FFF2-40B4-BE49-F238E27FC236}">
              <a16:creationId xmlns:a16="http://schemas.microsoft.com/office/drawing/2014/main" id="{00000000-0008-0000-0300-0000B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5" name="Line 183">
          <a:extLst>
            <a:ext uri="{FF2B5EF4-FFF2-40B4-BE49-F238E27FC236}">
              <a16:creationId xmlns:a16="http://schemas.microsoft.com/office/drawing/2014/main" id="{00000000-0008-0000-0300-0000B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6" name="Line 184">
          <a:extLst>
            <a:ext uri="{FF2B5EF4-FFF2-40B4-BE49-F238E27FC236}">
              <a16:creationId xmlns:a16="http://schemas.microsoft.com/office/drawing/2014/main" id="{00000000-0008-0000-0300-0000B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7" name="Line 185">
          <a:extLst>
            <a:ext uri="{FF2B5EF4-FFF2-40B4-BE49-F238E27FC236}">
              <a16:creationId xmlns:a16="http://schemas.microsoft.com/office/drawing/2014/main" id="{00000000-0008-0000-0300-0000B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8" name="Line 186">
          <a:extLst>
            <a:ext uri="{FF2B5EF4-FFF2-40B4-BE49-F238E27FC236}">
              <a16:creationId xmlns:a16="http://schemas.microsoft.com/office/drawing/2014/main" id="{00000000-0008-0000-0300-0000B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9" name="Line 187">
          <a:extLst>
            <a:ext uri="{FF2B5EF4-FFF2-40B4-BE49-F238E27FC236}">
              <a16:creationId xmlns:a16="http://schemas.microsoft.com/office/drawing/2014/main" id="{00000000-0008-0000-0300-0000B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0" name="Line 188">
          <a:extLst>
            <a:ext uri="{FF2B5EF4-FFF2-40B4-BE49-F238E27FC236}">
              <a16:creationId xmlns:a16="http://schemas.microsoft.com/office/drawing/2014/main" id="{00000000-0008-0000-0300-0000B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1" name="Line 189">
          <a:extLst>
            <a:ext uri="{FF2B5EF4-FFF2-40B4-BE49-F238E27FC236}">
              <a16:creationId xmlns:a16="http://schemas.microsoft.com/office/drawing/2014/main" id="{00000000-0008-0000-0300-0000B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2" name="Line 190">
          <a:extLst>
            <a:ext uri="{FF2B5EF4-FFF2-40B4-BE49-F238E27FC236}">
              <a16:creationId xmlns:a16="http://schemas.microsoft.com/office/drawing/2014/main" id="{00000000-0008-0000-0300-0000B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3" name="Line 191">
          <a:extLst>
            <a:ext uri="{FF2B5EF4-FFF2-40B4-BE49-F238E27FC236}">
              <a16:creationId xmlns:a16="http://schemas.microsoft.com/office/drawing/2014/main" id="{00000000-0008-0000-0300-0000B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4" name="Line 192">
          <a:extLst>
            <a:ext uri="{FF2B5EF4-FFF2-40B4-BE49-F238E27FC236}">
              <a16:creationId xmlns:a16="http://schemas.microsoft.com/office/drawing/2014/main" id="{00000000-0008-0000-0300-0000B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5" name="Line 193">
          <a:extLst>
            <a:ext uri="{FF2B5EF4-FFF2-40B4-BE49-F238E27FC236}">
              <a16:creationId xmlns:a16="http://schemas.microsoft.com/office/drawing/2014/main" id="{00000000-0008-0000-0300-0000B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6" name="Line 194">
          <a:extLst>
            <a:ext uri="{FF2B5EF4-FFF2-40B4-BE49-F238E27FC236}">
              <a16:creationId xmlns:a16="http://schemas.microsoft.com/office/drawing/2014/main" id="{00000000-0008-0000-0300-0000B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7" name="Line 195">
          <a:extLst>
            <a:ext uri="{FF2B5EF4-FFF2-40B4-BE49-F238E27FC236}">
              <a16:creationId xmlns:a16="http://schemas.microsoft.com/office/drawing/2014/main" id="{00000000-0008-0000-0300-0000B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8" name="Line 196">
          <a:extLst>
            <a:ext uri="{FF2B5EF4-FFF2-40B4-BE49-F238E27FC236}">
              <a16:creationId xmlns:a16="http://schemas.microsoft.com/office/drawing/2014/main" id="{00000000-0008-0000-0300-0000C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9" name="Line 197">
          <a:extLst>
            <a:ext uri="{FF2B5EF4-FFF2-40B4-BE49-F238E27FC236}">
              <a16:creationId xmlns:a16="http://schemas.microsoft.com/office/drawing/2014/main" id="{00000000-0008-0000-0300-0000C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0" name="Line 198">
          <a:extLst>
            <a:ext uri="{FF2B5EF4-FFF2-40B4-BE49-F238E27FC236}">
              <a16:creationId xmlns:a16="http://schemas.microsoft.com/office/drawing/2014/main" id="{00000000-0008-0000-0300-0000C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1" name="Line 199">
          <a:extLst>
            <a:ext uri="{FF2B5EF4-FFF2-40B4-BE49-F238E27FC236}">
              <a16:creationId xmlns:a16="http://schemas.microsoft.com/office/drawing/2014/main" id="{00000000-0008-0000-0300-0000C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2" name="Line 200">
          <a:extLst>
            <a:ext uri="{FF2B5EF4-FFF2-40B4-BE49-F238E27FC236}">
              <a16:creationId xmlns:a16="http://schemas.microsoft.com/office/drawing/2014/main" id="{00000000-0008-0000-0300-0000C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3" name="Line 201">
          <a:extLst>
            <a:ext uri="{FF2B5EF4-FFF2-40B4-BE49-F238E27FC236}">
              <a16:creationId xmlns:a16="http://schemas.microsoft.com/office/drawing/2014/main" id="{00000000-0008-0000-0300-0000C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4" name="Line 202">
          <a:extLst>
            <a:ext uri="{FF2B5EF4-FFF2-40B4-BE49-F238E27FC236}">
              <a16:creationId xmlns:a16="http://schemas.microsoft.com/office/drawing/2014/main" id="{00000000-0008-0000-0300-0000C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5" name="Line 203">
          <a:extLst>
            <a:ext uri="{FF2B5EF4-FFF2-40B4-BE49-F238E27FC236}">
              <a16:creationId xmlns:a16="http://schemas.microsoft.com/office/drawing/2014/main" id="{00000000-0008-0000-0300-0000C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6" name="Line 204">
          <a:extLst>
            <a:ext uri="{FF2B5EF4-FFF2-40B4-BE49-F238E27FC236}">
              <a16:creationId xmlns:a16="http://schemas.microsoft.com/office/drawing/2014/main" id="{00000000-0008-0000-0300-0000C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7" name="Line 205">
          <a:extLst>
            <a:ext uri="{FF2B5EF4-FFF2-40B4-BE49-F238E27FC236}">
              <a16:creationId xmlns:a16="http://schemas.microsoft.com/office/drawing/2014/main" id="{00000000-0008-0000-0300-0000C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8" name="Line 206">
          <a:extLst>
            <a:ext uri="{FF2B5EF4-FFF2-40B4-BE49-F238E27FC236}">
              <a16:creationId xmlns:a16="http://schemas.microsoft.com/office/drawing/2014/main" id="{00000000-0008-0000-0300-0000C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9" name="Line 207">
          <a:extLst>
            <a:ext uri="{FF2B5EF4-FFF2-40B4-BE49-F238E27FC236}">
              <a16:creationId xmlns:a16="http://schemas.microsoft.com/office/drawing/2014/main" id="{00000000-0008-0000-0300-0000C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0" name="Line 208">
          <a:extLst>
            <a:ext uri="{FF2B5EF4-FFF2-40B4-BE49-F238E27FC236}">
              <a16:creationId xmlns:a16="http://schemas.microsoft.com/office/drawing/2014/main" id="{00000000-0008-0000-0300-0000C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1" name="Line 209">
          <a:extLst>
            <a:ext uri="{FF2B5EF4-FFF2-40B4-BE49-F238E27FC236}">
              <a16:creationId xmlns:a16="http://schemas.microsoft.com/office/drawing/2014/main" id="{00000000-0008-0000-0300-0000C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2" name="Line 210">
          <a:extLst>
            <a:ext uri="{FF2B5EF4-FFF2-40B4-BE49-F238E27FC236}">
              <a16:creationId xmlns:a16="http://schemas.microsoft.com/office/drawing/2014/main" id="{00000000-0008-0000-0300-0000C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3" name="Line 211">
          <a:extLst>
            <a:ext uri="{FF2B5EF4-FFF2-40B4-BE49-F238E27FC236}">
              <a16:creationId xmlns:a16="http://schemas.microsoft.com/office/drawing/2014/main" id="{00000000-0008-0000-0300-0000C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4" name="Line 212">
          <a:extLst>
            <a:ext uri="{FF2B5EF4-FFF2-40B4-BE49-F238E27FC236}">
              <a16:creationId xmlns:a16="http://schemas.microsoft.com/office/drawing/2014/main" id="{00000000-0008-0000-0300-0000D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5" name="Line 213">
          <a:extLst>
            <a:ext uri="{FF2B5EF4-FFF2-40B4-BE49-F238E27FC236}">
              <a16:creationId xmlns:a16="http://schemas.microsoft.com/office/drawing/2014/main" id="{00000000-0008-0000-0300-0000D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6" name="Line 214">
          <a:extLst>
            <a:ext uri="{FF2B5EF4-FFF2-40B4-BE49-F238E27FC236}">
              <a16:creationId xmlns:a16="http://schemas.microsoft.com/office/drawing/2014/main" id="{00000000-0008-0000-0300-0000D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7" name="Line 215">
          <a:extLst>
            <a:ext uri="{FF2B5EF4-FFF2-40B4-BE49-F238E27FC236}">
              <a16:creationId xmlns:a16="http://schemas.microsoft.com/office/drawing/2014/main" id="{00000000-0008-0000-0300-0000D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8" name="Line 216">
          <a:extLst>
            <a:ext uri="{FF2B5EF4-FFF2-40B4-BE49-F238E27FC236}">
              <a16:creationId xmlns:a16="http://schemas.microsoft.com/office/drawing/2014/main" id="{00000000-0008-0000-0300-0000D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9" name="Line 217">
          <a:extLst>
            <a:ext uri="{FF2B5EF4-FFF2-40B4-BE49-F238E27FC236}">
              <a16:creationId xmlns:a16="http://schemas.microsoft.com/office/drawing/2014/main" id="{00000000-0008-0000-0300-0000D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0" name="Line 218">
          <a:extLst>
            <a:ext uri="{FF2B5EF4-FFF2-40B4-BE49-F238E27FC236}">
              <a16:creationId xmlns:a16="http://schemas.microsoft.com/office/drawing/2014/main" id="{00000000-0008-0000-0300-0000D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1" name="Line 219">
          <a:extLst>
            <a:ext uri="{FF2B5EF4-FFF2-40B4-BE49-F238E27FC236}">
              <a16:creationId xmlns:a16="http://schemas.microsoft.com/office/drawing/2014/main" id="{00000000-0008-0000-0300-0000D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2" name="Line 220">
          <a:extLst>
            <a:ext uri="{FF2B5EF4-FFF2-40B4-BE49-F238E27FC236}">
              <a16:creationId xmlns:a16="http://schemas.microsoft.com/office/drawing/2014/main" id="{00000000-0008-0000-0300-0000D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3" name="Line 221">
          <a:extLst>
            <a:ext uri="{FF2B5EF4-FFF2-40B4-BE49-F238E27FC236}">
              <a16:creationId xmlns:a16="http://schemas.microsoft.com/office/drawing/2014/main" id="{00000000-0008-0000-0300-0000D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4" name="Line 222">
          <a:extLst>
            <a:ext uri="{FF2B5EF4-FFF2-40B4-BE49-F238E27FC236}">
              <a16:creationId xmlns:a16="http://schemas.microsoft.com/office/drawing/2014/main" id="{00000000-0008-0000-0300-0000D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5" name="Line 223">
          <a:extLst>
            <a:ext uri="{FF2B5EF4-FFF2-40B4-BE49-F238E27FC236}">
              <a16:creationId xmlns:a16="http://schemas.microsoft.com/office/drawing/2014/main" id="{00000000-0008-0000-0300-0000D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6" name="Line 224">
          <a:extLst>
            <a:ext uri="{FF2B5EF4-FFF2-40B4-BE49-F238E27FC236}">
              <a16:creationId xmlns:a16="http://schemas.microsoft.com/office/drawing/2014/main" id="{00000000-0008-0000-0300-0000D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7" name="Line 225">
          <a:extLst>
            <a:ext uri="{FF2B5EF4-FFF2-40B4-BE49-F238E27FC236}">
              <a16:creationId xmlns:a16="http://schemas.microsoft.com/office/drawing/2014/main" id="{00000000-0008-0000-0300-0000D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8" name="Line 226">
          <a:extLst>
            <a:ext uri="{FF2B5EF4-FFF2-40B4-BE49-F238E27FC236}">
              <a16:creationId xmlns:a16="http://schemas.microsoft.com/office/drawing/2014/main" id="{00000000-0008-0000-0300-0000D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9" name="Line 227">
          <a:extLst>
            <a:ext uri="{FF2B5EF4-FFF2-40B4-BE49-F238E27FC236}">
              <a16:creationId xmlns:a16="http://schemas.microsoft.com/office/drawing/2014/main" id="{00000000-0008-0000-0300-0000D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0" name="Line 228">
          <a:extLst>
            <a:ext uri="{FF2B5EF4-FFF2-40B4-BE49-F238E27FC236}">
              <a16:creationId xmlns:a16="http://schemas.microsoft.com/office/drawing/2014/main" id="{00000000-0008-0000-0300-0000E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1" name="Line 229">
          <a:extLst>
            <a:ext uri="{FF2B5EF4-FFF2-40B4-BE49-F238E27FC236}">
              <a16:creationId xmlns:a16="http://schemas.microsoft.com/office/drawing/2014/main" id="{00000000-0008-0000-0300-0000E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2" name="Line 230">
          <a:extLst>
            <a:ext uri="{FF2B5EF4-FFF2-40B4-BE49-F238E27FC236}">
              <a16:creationId xmlns:a16="http://schemas.microsoft.com/office/drawing/2014/main" id="{00000000-0008-0000-0300-0000E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3" name="Line 231">
          <a:extLst>
            <a:ext uri="{FF2B5EF4-FFF2-40B4-BE49-F238E27FC236}">
              <a16:creationId xmlns:a16="http://schemas.microsoft.com/office/drawing/2014/main" id="{00000000-0008-0000-0300-0000E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4" name="Line 232">
          <a:extLst>
            <a:ext uri="{FF2B5EF4-FFF2-40B4-BE49-F238E27FC236}">
              <a16:creationId xmlns:a16="http://schemas.microsoft.com/office/drawing/2014/main" id="{00000000-0008-0000-0300-0000E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5" name="Line 233">
          <a:extLst>
            <a:ext uri="{FF2B5EF4-FFF2-40B4-BE49-F238E27FC236}">
              <a16:creationId xmlns:a16="http://schemas.microsoft.com/office/drawing/2014/main" id="{00000000-0008-0000-0300-0000E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6" name="Line 234">
          <a:extLst>
            <a:ext uri="{FF2B5EF4-FFF2-40B4-BE49-F238E27FC236}">
              <a16:creationId xmlns:a16="http://schemas.microsoft.com/office/drawing/2014/main" id="{00000000-0008-0000-0300-0000E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7" name="Oval 235">
          <a:extLst>
            <a:ext uri="{FF2B5EF4-FFF2-40B4-BE49-F238E27FC236}">
              <a16:creationId xmlns:a16="http://schemas.microsoft.com/office/drawing/2014/main" id="{00000000-0008-0000-0300-0000E7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8" name="Oval 236">
          <a:extLst>
            <a:ext uri="{FF2B5EF4-FFF2-40B4-BE49-F238E27FC236}">
              <a16:creationId xmlns:a16="http://schemas.microsoft.com/office/drawing/2014/main" id="{00000000-0008-0000-0300-0000E8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9" name="Oval 237">
          <a:extLst>
            <a:ext uri="{FF2B5EF4-FFF2-40B4-BE49-F238E27FC236}">
              <a16:creationId xmlns:a16="http://schemas.microsoft.com/office/drawing/2014/main" id="{00000000-0008-0000-0300-0000E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0" name="Oval 238">
          <a:extLst>
            <a:ext uri="{FF2B5EF4-FFF2-40B4-BE49-F238E27FC236}">
              <a16:creationId xmlns:a16="http://schemas.microsoft.com/office/drawing/2014/main" id="{00000000-0008-0000-0300-0000E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1" name="Oval 239">
          <a:extLst>
            <a:ext uri="{FF2B5EF4-FFF2-40B4-BE49-F238E27FC236}">
              <a16:creationId xmlns:a16="http://schemas.microsoft.com/office/drawing/2014/main" id="{00000000-0008-0000-0300-0000EB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2" name="Oval 240">
          <a:extLst>
            <a:ext uri="{FF2B5EF4-FFF2-40B4-BE49-F238E27FC236}">
              <a16:creationId xmlns:a16="http://schemas.microsoft.com/office/drawing/2014/main" id="{00000000-0008-0000-0300-0000EC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3" name="Oval 241">
          <a:extLst>
            <a:ext uri="{FF2B5EF4-FFF2-40B4-BE49-F238E27FC236}">
              <a16:creationId xmlns:a16="http://schemas.microsoft.com/office/drawing/2014/main" id="{00000000-0008-0000-0300-0000ED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4" name="Oval 242">
          <a:extLst>
            <a:ext uri="{FF2B5EF4-FFF2-40B4-BE49-F238E27FC236}">
              <a16:creationId xmlns:a16="http://schemas.microsoft.com/office/drawing/2014/main" id="{00000000-0008-0000-0300-0000EE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5" name="Oval 243">
          <a:extLst>
            <a:ext uri="{FF2B5EF4-FFF2-40B4-BE49-F238E27FC236}">
              <a16:creationId xmlns:a16="http://schemas.microsoft.com/office/drawing/2014/main" id="{00000000-0008-0000-0300-0000EF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6" name="Oval 244">
          <a:extLst>
            <a:ext uri="{FF2B5EF4-FFF2-40B4-BE49-F238E27FC236}">
              <a16:creationId xmlns:a16="http://schemas.microsoft.com/office/drawing/2014/main" id="{00000000-0008-0000-0300-0000F0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7" name="Oval 245">
          <a:extLst>
            <a:ext uri="{FF2B5EF4-FFF2-40B4-BE49-F238E27FC236}">
              <a16:creationId xmlns:a16="http://schemas.microsoft.com/office/drawing/2014/main" id="{00000000-0008-0000-0300-0000F1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8" name="Oval 246">
          <a:extLst>
            <a:ext uri="{FF2B5EF4-FFF2-40B4-BE49-F238E27FC236}">
              <a16:creationId xmlns:a16="http://schemas.microsoft.com/office/drawing/2014/main" id="{00000000-0008-0000-0300-0000F2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0</xdr:colOff>
      <xdr:row>55</xdr:row>
      <xdr:rowOff>0</xdr:rowOff>
    </xdr:from>
    <xdr:to>
      <xdr:col>11</xdr:col>
      <xdr:colOff>0</xdr:colOff>
      <xdr:row>55</xdr:row>
      <xdr:rowOff>0</xdr:rowOff>
    </xdr:to>
    <xdr:sp macro="" textlink="">
      <xdr:nvSpPr>
        <xdr:cNvPr id="499" name="Text Box 251">
          <a:extLst>
            <a:ext uri="{FF2B5EF4-FFF2-40B4-BE49-F238E27FC236}">
              <a16:creationId xmlns:a16="http://schemas.microsoft.com/office/drawing/2014/main" id="{00000000-0008-0000-0300-0000F3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500" name="Text Box 252">
          <a:extLst>
            <a:ext uri="{FF2B5EF4-FFF2-40B4-BE49-F238E27FC236}">
              <a16:creationId xmlns:a16="http://schemas.microsoft.com/office/drawing/2014/main" id="{00000000-0008-0000-0300-0000F4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501" name="Text Box 253">
          <a:extLst>
            <a:ext uri="{FF2B5EF4-FFF2-40B4-BE49-F238E27FC236}">
              <a16:creationId xmlns:a16="http://schemas.microsoft.com/office/drawing/2014/main" id="{00000000-0008-0000-0300-0000F5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14</xdr:row>
      <xdr:rowOff>0</xdr:rowOff>
    </xdr:from>
    <xdr:to>
      <xdr:col>29</xdr:col>
      <xdr:colOff>0</xdr:colOff>
      <xdr:row>14</xdr:row>
      <xdr:rowOff>0</xdr:rowOff>
    </xdr:to>
    <xdr:sp macro="" textlink="">
      <xdr:nvSpPr>
        <xdr:cNvPr id="502" name="Line 1">
          <a:extLst>
            <a:ext uri="{FF2B5EF4-FFF2-40B4-BE49-F238E27FC236}">
              <a16:creationId xmlns:a16="http://schemas.microsoft.com/office/drawing/2014/main" id="{00000000-0008-0000-0300-0000F6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3" name="Line 2">
          <a:extLst>
            <a:ext uri="{FF2B5EF4-FFF2-40B4-BE49-F238E27FC236}">
              <a16:creationId xmlns:a16="http://schemas.microsoft.com/office/drawing/2014/main" id="{00000000-0008-0000-0300-0000F7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4" name="Line 3">
          <a:extLst>
            <a:ext uri="{FF2B5EF4-FFF2-40B4-BE49-F238E27FC236}">
              <a16:creationId xmlns:a16="http://schemas.microsoft.com/office/drawing/2014/main" id="{00000000-0008-0000-0300-0000F8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5" name="Line 4">
          <a:extLst>
            <a:ext uri="{FF2B5EF4-FFF2-40B4-BE49-F238E27FC236}">
              <a16:creationId xmlns:a16="http://schemas.microsoft.com/office/drawing/2014/main" id="{00000000-0008-0000-0300-0000F9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6" name="Line 5">
          <a:extLst>
            <a:ext uri="{FF2B5EF4-FFF2-40B4-BE49-F238E27FC236}">
              <a16:creationId xmlns:a16="http://schemas.microsoft.com/office/drawing/2014/main" id="{00000000-0008-0000-0300-0000FA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7" name="Line 6">
          <a:extLst>
            <a:ext uri="{FF2B5EF4-FFF2-40B4-BE49-F238E27FC236}">
              <a16:creationId xmlns:a16="http://schemas.microsoft.com/office/drawing/2014/main" id="{00000000-0008-0000-0300-0000FB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8" name="Line 7">
          <a:extLst>
            <a:ext uri="{FF2B5EF4-FFF2-40B4-BE49-F238E27FC236}">
              <a16:creationId xmlns:a16="http://schemas.microsoft.com/office/drawing/2014/main" id="{00000000-0008-0000-0300-0000FC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9" name="Line 8">
          <a:extLst>
            <a:ext uri="{FF2B5EF4-FFF2-40B4-BE49-F238E27FC236}">
              <a16:creationId xmlns:a16="http://schemas.microsoft.com/office/drawing/2014/main" id="{00000000-0008-0000-0300-0000FD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0" name="Line 9">
          <a:extLst>
            <a:ext uri="{FF2B5EF4-FFF2-40B4-BE49-F238E27FC236}">
              <a16:creationId xmlns:a16="http://schemas.microsoft.com/office/drawing/2014/main" id="{00000000-0008-0000-0300-0000FE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1" name="Line 10">
          <a:extLst>
            <a:ext uri="{FF2B5EF4-FFF2-40B4-BE49-F238E27FC236}">
              <a16:creationId xmlns:a16="http://schemas.microsoft.com/office/drawing/2014/main" id="{00000000-0008-0000-0300-0000FF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2" name="Line 11">
          <a:extLst>
            <a:ext uri="{FF2B5EF4-FFF2-40B4-BE49-F238E27FC236}">
              <a16:creationId xmlns:a16="http://schemas.microsoft.com/office/drawing/2014/main" id="{00000000-0008-0000-0300-00000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3" name="Line 12">
          <a:extLst>
            <a:ext uri="{FF2B5EF4-FFF2-40B4-BE49-F238E27FC236}">
              <a16:creationId xmlns:a16="http://schemas.microsoft.com/office/drawing/2014/main" id="{00000000-0008-0000-0300-00000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4" name="Line 13">
          <a:extLst>
            <a:ext uri="{FF2B5EF4-FFF2-40B4-BE49-F238E27FC236}">
              <a16:creationId xmlns:a16="http://schemas.microsoft.com/office/drawing/2014/main" id="{00000000-0008-0000-0300-00000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5" name="Line 14">
          <a:extLst>
            <a:ext uri="{FF2B5EF4-FFF2-40B4-BE49-F238E27FC236}">
              <a16:creationId xmlns:a16="http://schemas.microsoft.com/office/drawing/2014/main" id="{00000000-0008-0000-0300-00000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6" name="Line 15">
          <a:extLst>
            <a:ext uri="{FF2B5EF4-FFF2-40B4-BE49-F238E27FC236}">
              <a16:creationId xmlns:a16="http://schemas.microsoft.com/office/drawing/2014/main" id="{00000000-0008-0000-0300-00000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7" name="Line 16">
          <a:extLst>
            <a:ext uri="{FF2B5EF4-FFF2-40B4-BE49-F238E27FC236}">
              <a16:creationId xmlns:a16="http://schemas.microsoft.com/office/drawing/2014/main" id="{00000000-0008-0000-0300-00000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8" name="Line 17">
          <a:extLst>
            <a:ext uri="{FF2B5EF4-FFF2-40B4-BE49-F238E27FC236}">
              <a16:creationId xmlns:a16="http://schemas.microsoft.com/office/drawing/2014/main" id="{00000000-0008-0000-0300-00000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9" name="Line 18">
          <a:extLst>
            <a:ext uri="{FF2B5EF4-FFF2-40B4-BE49-F238E27FC236}">
              <a16:creationId xmlns:a16="http://schemas.microsoft.com/office/drawing/2014/main" id="{00000000-0008-0000-0300-00000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0" name="Line 19">
          <a:extLst>
            <a:ext uri="{FF2B5EF4-FFF2-40B4-BE49-F238E27FC236}">
              <a16:creationId xmlns:a16="http://schemas.microsoft.com/office/drawing/2014/main" id="{00000000-0008-0000-0300-00000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1" name="Line 20">
          <a:extLst>
            <a:ext uri="{FF2B5EF4-FFF2-40B4-BE49-F238E27FC236}">
              <a16:creationId xmlns:a16="http://schemas.microsoft.com/office/drawing/2014/main" id="{00000000-0008-0000-0300-00000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2" name="Line 21">
          <a:extLst>
            <a:ext uri="{FF2B5EF4-FFF2-40B4-BE49-F238E27FC236}">
              <a16:creationId xmlns:a16="http://schemas.microsoft.com/office/drawing/2014/main" id="{00000000-0008-0000-0300-00000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3" name="Line 22">
          <a:extLst>
            <a:ext uri="{FF2B5EF4-FFF2-40B4-BE49-F238E27FC236}">
              <a16:creationId xmlns:a16="http://schemas.microsoft.com/office/drawing/2014/main" id="{00000000-0008-0000-0300-00000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4" name="Line 23">
          <a:extLst>
            <a:ext uri="{FF2B5EF4-FFF2-40B4-BE49-F238E27FC236}">
              <a16:creationId xmlns:a16="http://schemas.microsoft.com/office/drawing/2014/main" id="{00000000-0008-0000-0300-00000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5" name="Line 24">
          <a:extLst>
            <a:ext uri="{FF2B5EF4-FFF2-40B4-BE49-F238E27FC236}">
              <a16:creationId xmlns:a16="http://schemas.microsoft.com/office/drawing/2014/main" id="{00000000-0008-0000-0300-00000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6" name="Line 25">
          <a:extLst>
            <a:ext uri="{FF2B5EF4-FFF2-40B4-BE49-F238E27FC236}">
              <a16:creationId xmlns:a16="http://schemas.microsoft.com/office/drawing/2014/main" id="{00000000-0008-0000-0300-00000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7" name="Line 26">
          <a:extLst>
            <a:ext uri="{FF2B5EF4-FFF2-40B4-BE49-F238E27FC236}">
              <a16:creationId xmlns:a16="http://schemas.microsoft.com/office/drawing/2014/main" id="{00000000-0008-0000-0300-00000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8" name="Line 27">
          <a:extLst>
            <a:ext uri="{FF2B5EF4-FFF2-40B4-BE49-F238E27FC236}">
              <a16:creationId xmlns:a16="http://schemas.microsoft.com/office/drawing/2014/main" id="{00000000-0008-0000-0300-00001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9" name="Line 28">
          <a:extLst>
            <a:ext uri="{FF2B5EF4-FFF2-40B4-BE49-F238E27FC236}">
              <a16:creationId xmlns:a16="http://schemas.microsoft.com/office/drawing/2014/main" id="{00000000-0008-0000-0300-00001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0" name="Line 29">
          <a:extLst>
            <a:ext uri="{FF2B5EF4-FFF2-40B4-BE49-F238E27FC236}">
              <a16:creationId xmlns:a16="http://schemas.microsoft.com/office/drawing/2014/main" id="{00000000-0008-0000-0300-00001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1" name="Line 30">
          <a:extLst>
            <a:ext uri="{FF2B5EF4-FFF2-40B4-BE49-F238E27FC236}">
              <a16:creationId xmlns:a16="http://schemas.microsoft.com/office/drawing/2014/main" id="{00000000-0008-0000-0300-00001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2" name="Line 31">
          <a:extLst>
            <a:ext uri="{FF2B5EF4-FFF2-40B4-BE49-F238E27FC236}">
              <a16:creationId xmlns:a16="http://schemas.microsoft.com/office/drawing/2014/main" id="{00000000-0008-0000-0300-00001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3" name="Line 32">
          <a:extLst>
            <a:ext uri="{FF2B5EF4-FFF2-40B4-BE49-F238E27FC236}">
              <a16:creationId xmlns:a16="http://schemas.microsoft.com/office/drawing/2014/main" id="{00000000-0008-0000-0300-00001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4" name="Line 33">
          <a:extLst>
            <a:ext uri="{FF2B5EF4-FFF2-40B4-BE49-F238E27FC236}">
              <a16:creationId xmlns:a16="http://schemas.microsoft.com/office/drawing/2014/main" id="{00000000-0008-0000-0300-00001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5" name="Line 34">
          <a:extLst>
            <a:ext uri="{FF2B5EF4-FFF2-40B4-BE49-F238E27FC236}">
              <a16:creationId xmlns:a16="http://schemas.microsoft.com/office/drawing/2014/main" id="{00000000-0008-0000-0300-00001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6" name="Line 35">
          <a:extLst>
            <a:ext uri="{FF2B5EF4-FFF2-40B4-BE49-F238E27FC236}">
              <a16:creationId xmlns:a16="http://schemas.microsoft.com/office/drawing/2014/main" id="{00000000-0008-0000-0300-00001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7" name="Line 36">
          <a:extLst>
            <a:ext uri="{FF2B5EF4-FFF2-40B4-BE49-F238E27FC236}">
              <a16:creationId xmlns:a16="http://schemas.microsoft.com/office/drawing/2014/main" id="{00000000-0008-0000-0300-00001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8" name="Line 37">
          <a:extLst>
            <a:ext uri="{FF2B5EF4-FFF2-40B4-BE49-F238E27FC236}">
              <a16:creationId xmlns:a16="http://schemas.microsoft.com/office/drawing/2014/main" id="{00000000-0008-0000-0300-00001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9" name="Line 38">
          <a:extLst>
            <a:ext uri="{FF2B5EF4-FFF2-40B4-BE49-F238E27FC236}">
              <a16:creationId xmlns:a16="http://schemas.microsoft.com/office/drawing/2014/main" id="{00000000-0008-0000-0300-00001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0" name="Line 39">
          <a:extLst>
            <a:ext uri="{FF2B5EF4-FFF2-40B4-BE49-F238E27FC236}">
              <a16:creationId xmlns:a16="http://schemas.microsoft.com/office/drawing/2014/main" id="{00000000-0008-0000-0300-00001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1" name="Line 40">
          <a:extLst>
            <a:ext uri="{FF2B5EF4-FFF2-40B4-BE49-F238E27FC236}">
              <a16:creationId xmlns:a16="http://schemas.microsoft.com/office/drawing/2014/main" id="{00000000-0008-0000-0300-00001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2" name="Line 41">
          <a:extLst>
            <a:ext uri="{FF2B5EF4-FFF2-40B4-BE49-F238E27FC236}">
              <a16:creationId xmlns:a16="http://schemas.microsoft.com/office/drawing/2014/main" id="{00000000-0008-0000-0300-00001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3" name="Line 42">
          <a:extLst>
            <a:ext uri="{FF2B5EF4-FFF2-40B4-BE49-F238E27FC236}">
              <a16:creationId xmlns:a16="http://schemas.microsoft.com/office/drawing/2014/main" id="{00000000-0008-0000-0300-00001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4" name="Line 43">
          <a:extLst>
            <a:ext uri="{FF2B5EF4-FFF2-40B4-BE49-F238E27FC236}">
              <a16:creationId xmlns:a16="http://schemas.microsoft.com/office/drawing/2014/main" id="{00000000-0008-0000-0300-00002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5" name="Line 44">
          <a:extLst>
            <a:ext uri="{FF2B5EF4-FFF2-40B4-BE49-F238E27FC236}">
              <a16:creationId xmlns:a16="http://schemas.microsoft.com/office/drawing/2014/main" id="{00000000-0008-0000-0300-00002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6" name="Line 45">
          <a:extLst>
            <a:ext uri="{FF2B5EF4-FFF2-40B4-BE49-F238E27FC236}">
              <a16:creationId xmlns:a16="http://schemas.microsoft.com/office/drawing/2014/main" id="{00000000-0008-0000-0300-00002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7" name="Line 46">
          <a:extLst>
            <a:ext uri="{FF2B5EF4-FFF2-40B4-BE49-F238E27FC236}">
              <a16:creationId xmlns:a16="http://schemas.microsoft.com/office/drawing/2014/main" id="{00000000-0008-0000-0300-00002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8" name="Line 47">
          <a:extLst>
            <a:ext uri="{FF2B5EF4-FFF2-40B4-BE49-F238E27FC236}">
              <a16:creationId xmlns:a16="http://schemas.microsoft.com/office/drawing/2014/main" id="{00000000-0008-0000-0300-00002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9" name="Line 48">
          <a:extLst>
            <a:ext uri="{FF2B5EF4-FFF2-40B4-BE49-F238E27FC236}">
              <a16:creationId xmlns:a16="http://schemas.microsoft.com/office/drawing/2014/main" id="{00000000-0008-0000-0300-00002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0" name="Line 49">
          <a:extLst>
            <a:ext uri="{FF2B5EF4-FFF2-40B4-BE49-F238E27FC236}">
              <a16:creationId xmlns:a16="http://schemas.microsoft.com/office/drawing/2014/main" id="{00000000-0008-0000-0300-00002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1" name="Line 50">
          <a:extLst>
            <a:ext uri="{FF2B5EF4-FFF2-40B4-BE49-F238E27FC236}">
              <a16:creationId xmlns:a16="http://schemas.microsoft.com/office/drawing/2014/main" id="{00000000-0008-0000-0300-00002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2" name="Line 51">
          <a:extLst>
            <a:ext uri="{FF2B5EF4-FFF2-40B4-BE49-F238E27FC236}">
              <a16:creationId xmlns:a16="http://schemas.microsoft.com/office/drawing/2014/main" id="{00000000-0008-0000-0300-00002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3" name="Line 52">
          <a:extLst>
            <a:ext uri="{FF2B5EF4-FFF2-40B4-BE49-F238E27FC236}">
              <a16:creationId xmlns:a16="http://schemas.microsoft.com/office/drawing/2014/main" id="{00000000-0008-0000-0300-00002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4" name="Line 53">
          <a:extLst>
            <a:ext uri="{FF2B5EF4-FFF2-40B4-BE49-F238E27FC236}">
              <a16:creationId xmlns:a16="http://schemas.microsoft.com/office/drawing/2014/main" id="{00000000-0008-0000-0300-00002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5" name="Line 54">
          <a:extLst>
            <a:ext uri="{FF2B5EF4-FFF2-40B4-BE49-F238E27FC236}">
              <a16:creationId xmlns:a16="http://schemas.microsoft.com/office/drawing/2014/main" id="{00000000-0008-0000-0300-00002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6" name="Line 55">
          <a:extLst>
            <a:ext uri="{FF2B5EF4-FFF2-40B4-BE49-F238E27FC236}">
              <a16:creationId xmlns:a16="http://schemas.microsoft.com/office/drawing/2014/main" id="{00000000-0008-0000-0300-00002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7" name="Line 56">
          <a:extLst>
            <a:ext uri="{FF2B5EF4-FFF2-40B4-BE49-F238E27FC236}">
              <a16:creationId xmlns:a16="http://schemas.microsoft.com/office/drawing/2014/main" id="{00000000-0008-0000-0300-00002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8" name="Line 57">
          <a:extLst>
            <a:ext uri="{FF2B5EF4-FFF2-40B4-BE49-F238E27FC236}">
              <a16:creationId xmlns:a16="http://schemas.microsoft.com/office/drawing/2014/main" id="{00000000-0008-0000-0300-00002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9" name="Line 58">
          <a:extLst>
            <a:ext uri="{FF2B5EF4-FFF2-40B4-BE49-F238E27FC236}">
              <a16:creationId xmlns:a16="http://schemas.microsoft.com/office/drawing/2014/main" id="{00000000-0008-0000-0300-00002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0" name="Line 59">
          <a:extLst>
            <a:ext uri="{FF2B5EF4-FFF2-40B4-BE49-F238E27FC236}">
              <a16:creationId xmlns:a16="http://schemas.microsoft.com/office/drawing/2014/main" id="{00000000-0008-0000-0300-00003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1" name="Line 60">
          <a:extLst>
            <a:ext uri="{FF2B5EF4-FFF2-40B4-BE49-F238E27FC236}">
              <a16:creationId xmlns:a16="http://schemas.microsoft.com/office/drawing/2014/main" id="{00000000-0008-0000-0300-00003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2" name="Line 61">
          <a:extLst>
            <a:ext uri="{FF2B5EF4-FFF2-40B4-BE49-F238E27FC236}">
              <a16:creationId xmlns:a16="http://schemas.microsoft.com/office/drawing/2014/main" id="{00000000-0008-0000-0300-00003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3" name="Line 62">
          <a:extLst>
            <a:ext uri="{FF2B5EF4-FFF2-40B4-BE49-F238E27FC236}">
              <a16:creationId xmlns:a16="http://schemas.microsoft.com/office/drawing/2014/main" id="{00000000-0008-0000-0300-00003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4" name="Line 63">
          <a:extLst>
            <a:ext uri="{FF2B5EF4-FFF2-40B4-BE49-F238E27FC236}">
              <a16:creationId xmlns:a16="http://schemas.microsoft.com/office/drawing/2014/main" id="{00000000-0008-0000-0300-00003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5" name="Line 64">
          <a:extLst>
            <a:ext uri="{FF2B5EF4-FFF2-40B4-BE49-F238E27FC236}">
              <a16:creationId xmlns:a16="http://schemas.microsoft.com/office/drawing/2014/main" id="{00000000-0008-0000-0300-00003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6" name="Line 65">
          <a:extLst>
            <a:ext uri="{FF2B5EF4-FFF2-40B4-BE49-F238E27FC236}">
              <a16:creationId xmlns:a16="http://schemas.microsoft.com/office/drawing/2014/main" id="{00000000-0008-0000-0300-00003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7" name="Line 66">
          <a:extLst>
            <a:ext uri="{FF2B5EF4-FFF2-40B4-BE49-F238E27FC236}">
              <a16:creationId xmlns:a16="http://schemas.microsoft.com/office/drawing/2014/main" id="{00000000-0008-0000-0300-00003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8" name="Line 67">
          <a:extLst>
            <a:ext uri="{FF2B5EF4-FFF2-40B4-BE49-F238E27FC236}">
              <a16:creationId xmlns:a16="http://schemas.microsoft.com/office/drawing/2014/main" id="{00000000-0008-0000-0300-00003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9" name="Line 68">
          <a:extLst>
            <a:ext uri="{FF2B5EF4-FFF2-40B4-BE49-F238E27FC236}">
              <a16:creationId xmlns:a16="http://schemas.microsoft.com/office/drawing/2014/main" id="{00000000-0008-0000-0300-00003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0" name="Line 69">
          <a:extLst>
            <a:ext uri="{FF2B5EF4-FFF2-40B4-BE49-F238E27FC236}">
              <a16:creationId xmlns:a16="http://schemas.microsoft.com/office/drawing/2014/main" id="{00000000-0008-0000-0300-00003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1" name="Line 70">
          <a:extLst>
            <a:ext uri="{FF2B5EF4-FFF2-40B4-BE49-F238E27FC236}">
              <a16:creationId xmlns:a16="http://schemas.microsoft.com/office/drawing/2014/main" id="{00000000-0008-0000-0300-00003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2" name="Line 71">
          <a:extLst>
            <a:ext uri="{FF2B5EF4-FFF2-40B4-BE49-F238E27FC236}">
              <a16:creationId xmlns:a16="http://schemas.microsoft.com/office/drawing/2014/main" id="{00000000-0008-0000-0300-00003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3" name="Line 72">
          <a:extLst>
            <a:ext uri="{FF2B5EF4-FFF2-40B4-BE49-F238E27FC236}">
              <a16:creationId xmlns:a16="http://schemas.microsoft.com/office/drawing/2014/main" id="{00000000-0008-0000-0300-00003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4" name="Line 73">
          <a:extLst>
            <a:ext uri="{FF2B5EF4-FFF2-40B4-BE49-F238E27FC236}">
              <a16:creationId xmlns:a16="http://schemas.microsoft.com/office/drawing/2014/main" id="{00000000-0008-0000-0300-00003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5" name="Line 74">
          <a:extLst>
            <a:ext uri="{FF2B5EF4-FFF2-40B4-BE49-F238E27FC236}">
              <a16:creationId xmlns:a16="http://schemas.microsoft.com/office/drawing/2014/main" id="{00000000-0008-0000-0300-00003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6" name="Line 75">
          <a:extLst>
            <a:ext uri="{FF2B5EF4-FFF2-40B4-BE49-F238E27FC236}">
              <a16:creationId xmlns:a16="http://schemas.microsoft.com/office/drawing/2014/main" id="{00000000-0008-0000-0300-00004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7" name="Line 76">
          <a:extLst>
            <a:ext uri="{FF2B5EF4-FFF2-40B4-BE49-F238E27FC236}">
              <a16:creationId xmlns:a16="http://schemas.microsoft.com/office/drawing/2014/main" id="{00000000-0008-0000-0300-00004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8" name="Line 77">
          <a:extLst>
            <a:ext uri="{FF2B5EF4-FFF2-40B4-BE49-F238E27FC236}">
              <a16:creationId xmlns:a16="http://schemas.microsoft.com/office/drawing/2014/main" id="{00000000-0008-0000-0300-00004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9" name="Line 78">
          <a:extLst>
            <a:ext uri="{FF2B5EF4-FFF2-40B4-BE49-F238E27FC236}">
              <a16:creationId xmlns:a16="http://schemas.microsoft.com/office/drawing/2014/main" id="{00000000-0008-0000-0300-00004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0" name="Line 79">
          <a:extLst>
            <a:ext uri="{FF2B5EF4-FFF2-40B4-BE49-F238E27FC236}">
              <a16:creationId xmlns:a16="http://schemas.microsoft.com/office/drawing/2014/main" id="{00000000-0008-0000-0300-00004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1" name="Line 80">
          <a:extLst>
            <a:ext uri="{FF2B5EF4-FFF2-40B4-BE49-F238E27FC236}">
              <a16:creationId xmlns:a16="http://schemas.microsoft.com/office/drawing/2014/main" id="{00000000-0008-0000-0300-00004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2" name="Line 81">
          <a:extLst>
            <a:ext uri="{FF2B5EF4-FFF2-40B4-BE49-F238E27FC236}">
              <a16:creationId xmlns:a16="http://schemas.microsoft.com/office/drawing/2014/main" id="{00000000-0008-0000-0300-00004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3" name="Line 82">
          <a:extLst>
            <a:ext uri="{FF2B5EF4-FFF2-40B4-BE49-F238E27FC236}">
              <a16:creationId xmlns:a16="http://schemas.microsoft.com/office/drawing/2014/main" id="{00000000-0008-0000-0300-00004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4" name="Line 83">
          <a:extLst>
            <a:ext uri="{FF2B5EF4-FFF2-40B4-BE49-F238E27FC236}">
              <a16:creationId xmlns:a16="http://schemas.microsoft.com/office/drawing/2014/main" id="{00000000-0008-0000-0300-00004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5" name="Line 84">
          <a:extLst>
            <a:ext uri="{FF2B5EF4-FFF2-40B4-BE49-F238E27FC236}">
              <a16:creationId xmlns:a16="http://schemas.microsoft.com/office/drawing/2014/main" id="{00000000-0008-0000-0300-00004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6" name="Line 85">
          <a:extLst>
            <a:ext uri="{FF2B5EF4-FFF2-40B4-BE49-F238E27FC236}">
              <a16:creationId xmlns:a16="http://schemas.microsoft.com/office/drawing/2014/main" id="{00000000-0008-0000-0300-00004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7" name="Line 86">
          <a:extLst>
            <a:ext uri="{FF2B5EF4-FFF2-40B4-BE49-F238E27FC236}">
              <a16:creationId xmlns:a16="http://schemas.microsoft.com/office/drawing/2014/main" id="{00000000-0008-0000-0300-00004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8" name="Line 87">
          <a:extLst>
            <a:ext uri="{FF2B5EF4-FFF2-40B4-BE49-F238E27FC236}">
              <a16:creationId xmlns:a16="http://schemas.microsoft.com/office/drawing/2014/main" id="{00000000-0008-0000-0300-00004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9" name="Line 88">
          <a:extLst>
            <a:ext uri="{FF2B5EF4-FFF2-40B4-BE49-F238E27FC236}">
              <a16:creationId xmlns:a16="http://schemas.microsoft.com/office/drawing/2014/main" id="{00000000-0008-0000-0300-00004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0" name="Line 89">
          <a:extLst>
            <a:ext uri="{FF2B5EF4-FFF2-40B4-BE49-F238E27FC236}">
              <a16:creationId xmlns:a16="http://schemas.microsoft.com/office/drawing/2014/main" id="{00000000-0008-0000-0300-00004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1" name="Line 90">
          <a:extLst>
            <a:ext uri="{FF2B5EF4-FFF2-40B4-BE49-F238E27FC236}">
              <a16:creationId xmlns:a16="http://schemas.microsoft.com/office/drawing/2014/main" id="{00000000-0008-0000-0300-00004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2" name="Line 91">
          <a:extLst>
            <a:ext uri="{FF2B5EF4-FFF2-40B4-BE49-F238E27FC236}">
              <a16:creationId xmlns:a16="http://schemas.microsoft.com/office/drawing/2014/main" id="{00000000-0008-0000-0300-00005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3" name="Line 92">
          <a:extLst>
            <a:ext uri="{FF2B5EF4-FFF2-40B4-BE49-F238E27FC236}">
              <a16:creationId xmlns:a16="http://schemas.microsoft.com/office/drawing/2014/main" id="{00000000-0008-0000-0300-00005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4" name="Line 93">
          <a:extLst>
            <a:ext uri="{FF2B5EF4-FFF2-40B4-BE49-F238E27FC236}">
              <a16:creationId xmlns:a16="http://schemas.microsoft.com/office/drawing/2014/main" id="{00000000-0008-0000-0300-00005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5" name="Line 94">
          <a:extLst>
            <a:ext uri="{FF2B5EF4-FFF2-40B4-BE49-F238E27FC236}">
              <a16:creationId xmlns:a16="http://schemas.microsoft.com/office/drawing/2014/main" id="{00000000-0008-0000-0300-00005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6" name="Line 95">
          <a:extLst>
            <a:ext uri="{FF2B5EF4-FFF2-40B4-BE49-F238E27FC236}">
              <a16:creationId xmlns:a16="http://schemas.microsoft.com/office/drawing/2014/main" id="{00000000-0008-0000-0300-00005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7" name="Line 96">
          <a:extLst>
            <a:ext uri="{FF2B5EF4-FFF2-40B4-BE49-F238E27FC236}">
              <a16:creationId xmlns:a16="http://schemas.microsoft.com/office/drawing/2014/main" id="{00000000-0008-0000-0300-00005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8" name="Line 97">
          <a:extLst>
            <a:ext uri="{FF2B5EF4-FFF2-40B4-BE49-F238E27FC236}">
              <a16:creationId xmlns:a16="http://schemas.microsoft.com/office/drawing/2014/main" id="{00000000-0008-0000-0300-00005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9" name="Line 98">
          <a:extLst>
            <a:ext uri="{FF2B5EF4-FFF2-40B4-BE49-F238E27FC236}">
              <a16:creationId xmlns:a16="http://schemas.microsoft.com/office/drawing/2014/main" id="{00000000-0008-0000-0300-00005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0" name="Line 99">
          <a:extLst>
            <a:ext uri="{FF2B5EF4-FFF2-40B4-BE49-F238E27FC236}">
              <a16:creationId xmlns:a16="http://schemas.microsoft.com/office/drawing/2014/main" id="{00000000-0008-0000-0300-00005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1" name="Line 100">
          <a:extLst>
            <a:ext uri="{FF2B5EF4-FFF2-40B4-BE49-F238E27FC236}">
              <a16:creationId xmlns:a16="http://schemas.microsoft.com/office/drawing/2014/main" id="{00000000-0008-0000-0300-00005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2" name="Line 101">
          <a:extLst>
            <a:ext uri="{FF2B5EF4-FFF2-40B4-BE49-F238E27FC236}">
              <a16:creationId xmlns:a16="http://schemas.microsoft.com/office/drawing/2014/main" id="{00000000-0008-0000-0300-00005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3" name="Line 102">
          <a:extLst>
            <a:ext uri="{FF2B5EF4-FFF2-40B4-BE49-F238E27FC236}">
              <a16:creationId xmlns:a16="http://schemas.microsoft.com/office/drawing/2014/main" id="{00000000-0008-0000-0300-00005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4" name="Line 103">
          <a:extLst>
            <a:ext uri="{FF2B5EF4-FFF2-40B4-BE49-F238E27FC236}">
              <a16:creationId xmlns:a16="http://schemas.microsoft.com/office/drawing/2014/main" id="{00000000-0008-0000-0300-00005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5" name="Line 104">
          <a:extLst>
            <a:ext uri="{FF2B5EF4-FFF2-40B4-BE49-F238E27FC236}">
              <a16:creationId xmlns:a16="http://schemas.microsoft.com/office/drawing/2014/main" id="{00000000-0008-0000-0300-00005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6" name="Line 105">
          <a:extLst>
            <a:ext uri="{FF2B5EF4-FFF2-40B4-BE49-F238E27FC236}">
              <a16:creationId xmlns:a16="http://schemas.microsoft.com/office/drawing/2014/main" id="{00000000-0008-0000-0300-00005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7" name="Line 106">
          <a:extLst>
            <a:ext uri="{FF2B5EF4-FFF2-40B4-BE49-F238E27FC236}">
              <a16:creationId xmlns:a16="http://schemas.microsoft.com/office/drawing/2014/main" id="{00000000-0008-0000-0300-00005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8" name="Line 107">
          <a:extLst>
            <a:ext uri="{FF2B5EF4-FFF2-40B4-BE49-F238E27FC236}">
              <a16:creationId xmlns:a16="http://schemas.microsoft.com/office/drawing/2014/main" id="{00000000-0008-0000-0300-00006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9" name="Line 108">
          <a:extLst>
            <a:ext uri="{FF2B5EF4-FFF2-40B4-BE49-F238E27FC236}">
              <a16:creationId xmlns:a16="http://schemas.microsoft.com/office/drawing/2014/main" id="{00000000-0008-0000-0300-00006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0" name="Oval 109">
          <a:extLst>
            <a:ext uri="{FF2B5EF4-FFF2-40B4-BE49-F238E27FC236}">
              <a16:creationId xmlns:a16="http://schemas.microsoft.com/office/drawing/2014/main" id="{00000000-0008-0000-0300-00006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1" name="Oval 110">
          <a:extLst>
            <a:ext uri="{FF2B5EF4-FFF2-40B4-BE49-F238E27FC236}">
              <a16:creationId xmlns:a16="http://schemas.microsoft.com/office/drawing/2014/main" id="{00000000-0008-0000-0300-00006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2" name="Oval 111">
          <a:extLst>
            <a:ext uri="{FF2B5EF4-FFF2-40B4-BE49-F238E27FC236}">
              <a16:creationId xmlns:a16="http://schemas.microsoft.com/office/drawing/2014/main" id="{00000000-0008-0000-0300-000064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3" name="Oval 112">
          <a:extLst>
            <a:ext uri="{FF2B5EF4-FFF2-40B4-BE49-F238E27FC236}">
              <a16:creationId xmlns:a16="http://schemas.microsoft.com/office/drawing/2014/main" id="{00000000-0008-0000-0300-000065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4" name="Oval 113">
          <a:extLst>
            <a:ext uri="{FF2B5EF4-FFF2-40B4-BE49-F238E27FC236}">
              <a16:creationId xmlns:a16="http://schemas.microsoft.com/office/drawing/2014/main" id="{00000000-0008-0000-0300-000066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5" name="Oval 114">
          <a:extLst>
            <a:ext uri="{FF2B5EF4-FFF2-40B4-BE49-F238E27FC236}">
              <a16:creationId xmlns:a16="http://schemas.microsoft.com/office/drawing/2014/main" id="{00000000-0008-0000-0300-000067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6" name="Oval 115">
          <a:extLst>
            <a:ext uri="{FF2B5EF4-FFF2-40B4-BE49-F238E27FC236}">
              <a16:creationId xmlns:a16="http://schemas.microsoft.com/office/drawing/2014/main" id="{00000000-0008-0000-0300-000068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7" name="Oval 116">
          <a:extLst>
            <a:ext uri="{FF2B5EF4-FFF2-40B4-BE49-F238E27FC236}">
              <a16:creationId xmlns:a16="http://schemas.microsoft.com/office/drawing/2014/main" id="{00000000-0008-0000-0300-000069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8" name="Oval 117">
          <a:extLst>
            <a:ext uri="{FF2B5EF4-FFF2-40B4-BE49-F238E27FC236}">
              <a16:creationId xmlns:a16="http://schemas.microsoft.com/office/drawing/2014/main" id="{00000000-0008-0000-0300-00006A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9" name="Oval 118">
          <a:extLst>
            <a:ext uri="{FF2B5EF4-FFF2-40B4-BE49-F238E27FC236}">
              <a16:creationId xmlns:a16="http://schemas.microsoft.com/office/drawing/2014/main" id="{00000000-0008-0000-0300-00006B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0" name="Oval 119">
          <a:extLst>
            <a:ext uri="{FF2B5EF4-FFF2-40B4-BE49-F238E27FC236}">
              <a16:creationId xmlns:a16="http://schemas.microsoft.com/office/drawing/2014/main" id="{00000000-0008-0000-0300-00006C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1" name="Oval 120">
          <a:extLst>
            <a:ext uri="{FF2B5EF4-FFF2-40B4-BE49-F238E27FC236}">
              <a16:creationId xmlns:a16="http://schemas.microsoft.com/office/drawing/2014/main" id="{00000000-0008-0000-0300-00006D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2" name="Oval 121">
          <a:extLst>
            <a:ext uri="{FF2B5EF4-FFF2-40B4-BE49-F238E27FC236}">
              <a16:creationId xmlns:a16="http://schemas.microsoft.com/office/drawing/2014/main" id="{00000000-0008-0000-0300-00006E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3" name="Oval 122">
          <a:extLst>
            <a:ext uri="{FF2B5EF4-FFF2-40B4-BE49-F238E27FC236}">
              <a16:creationId xmlns:a16="http://schemas.microsoft.com/office/drawing/2014/main" id="{00000000-0008-0000-0300-00006F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4" name="Oval 123">
          <a:extLst>
            <a:ext uri="{FF2B5EF4-FFF2-40B4-BE49-F238E27FC236}">
              <a16:creationId xmlns:a16="http://schemas.microsoft.com/office/drawing/2014/main" id="{00000000-0008-0000-0300-000070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5" name="Oval 124">
          <a:extLst>
            <a:ext uri="{FF2B5EF4-FFF2-40B4-BE49-F238E27FC236}">
              <a16:creationId xmlns:a16="http://schemas.microsoft.com/office/drawing/2014/main" id="{00000000-0008-0000-0300-000071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6" name="Oval 125">
          <a:extLst>
            <a:ext uri="{FF2B5EF4-FFF2-40B4-BE49-F238E27FC236}">
              <a16:creationId xmlns:a16="http://schemas.microsoft.com/office/drawing/2014/main" id="{00000000-0008-0000-0300-00007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7" name="Oval 126">
          <a:extLst>
            <a:ext uri="{FF2B5EF4-FFF2-40B4-BE49-F238E27FC236}">
              <a16:creationId xmlns:a16="http://schemas.microsoft.com/office/drawing/2014/main" id="{00000000-0008-0000-0300-00007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8" name="Line 127">
          <a:extLst>
            <a:ext uri="{FF2B5EF4-FFF2-40B4-BE49-F238E27FC236}">
              <a16:creationId xmlns:a16="http://schemas.microsoft.com/office/drawing/2014/main" id="{00000000-0008-0000-0300-00007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9" name="Line 128">
          <a:extLst>
            <a:ext uri="{FF2B5EF4-FFF2-40B4-BE49-F238E27FC236}">
              <a16:creationId xmlns:a16="http://schemas.microsoft.com/office/drawing/2014/main" id="{00000000-0008-0000-0300-00007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0" name="Line 129">
          <a:extLst>
            <a:ext uri="{FF2B5EF4-FFF2-40B4-BE49-F238E27FC236}">
              <a16:creationId xmlns:a16="http://schemas.microsoft.com/office/drawing/2014/main" id="{00000000-0008-0000-0300-00007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1" name="Line 130">
          <a:extLst>
            <a:ext uri="{FF2B5EF4-FFF2-40B4-BE49-F238E27FC236}">
              <a16:creationId xmlns:a16="http://schemas.microsoft.com/office/drawing/2014/main" id="{00000000-0008-0000-0300-00007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2" name="Line 131">
          <a:extLst>
            <a:ext uri="{FF2B5EF4-FFF2-40B4-BE49-F238E27FC236}">
              <a16:creationId xmlns:a16="http://schemas.microsoft.com/office/drawing/2014/main" id="{00000000-0008-0000-0300-00007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3" name="Line 132">
          <a:extLst>
            <a:ext uri="{FF2B5EF4-FFF2-40B4-BE49-F238E27FC236}">
              <a16:creationId xmlns:a16="http://schemas.microsoft.com/office/drawing/2014/main" id="{00000000-0008-0000-0300-00007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4" name="Line 133">
          <a:extLst>
            <a:ext uri="{FF2B5EF4-FFF2-40B4-BE49-F238E27FC236}">
              <a16:creationId xmlns:a16="http://schemas.microsoft.com/office/drawing/2014/main" id="{00000000-0008-0000-0300-00007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5" name="Line 134">
          <a:extLst>
            <a:ext uri="{FF2B5EF4-FFF2-40B4-BE49-F238E27FC236}">
              <a16:creationId xmlns:a16="http://schemas.microsoft.com/office/drawing/2014/main" id="{00000000-0008-0000-0300-00007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6" name="Line 135">
          <a:extLst>
            <a:ext uri="{FF2B5EF4-FFF2-40B4-BE49-F238E27FC236}">
              <a16:creationId xmlns:a16="http://schemas.microsoft.com/office/drawing/2014/main" id="{00000000-0008-0000-0300-00007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7" name="Line 136">
          <a:extLst>
            <a:ext uri="{FF2B5EF4-FFF2-40B4-BE49-F238E27FC236}">
              <a16:creationId xmlns:a16="http://schemas.microsoft.com/office/drawing/2014/main" id="{00000000-0008-0000-0300-00007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8" name="Line 137">
          <a:extLst>
            <a:ext uri="{FF2B5EF4-FFF2-40B4-BE49-F238E27FC236}">
              <a16:creationId xmlns:a16="http://schemas.microsoft.com/office/drawing/2014/main" id="{00000000-0008-0000-0300-00007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9" name="Line 138">
          <a:extLst>
            <a:ext uri="{FF2B5EF4-FFF2-40B4-BE49-F238E27FC236}">
              <a16:creationId xmlns:a16="http://schemas.microsoft.com/office/drawing/2014/main" id="{00000000-0008-0000-0300-00007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0" name="Line 139">
          <a:extLst>
            <a:ext uri="{FF2B5EF4-FFF2-40B4-BE49-F238E27FC236}">
              <a16:creationId xmlns:a16="http://schemas.microsoft.com/office/drawing/2014/main" id="{00000000-0008-0000-0300-00008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1" name="Line 140">
          <a:extLst>
            <a:ext uri="{FF2B5EF4-FFF2-40B4-BE49-F238E27FC236}">
              <a16:creationId xmlns:a16="http://schemas.microsoft.com/office/drawing/2014/main" id="{00000000-0008-0000-0300-00008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2" name="Line 141">
          <a:extLst>
            <a:ext uri="{FF2B5EF4-FFF2-40B4-BE49-F238E27FC236}">
              <a16:creationId xmlns:a16="http://schemas.microsoft.com/office/drawing/2014/main" id="{00000000-0008-0000-0300-00008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3" name="Line 142">
          <a:extLst>
            <a:ext uri="{FF2B5EF4-FFF2-40B4-BE49-F238E27FC236}">
              <a16:creationId xmlns:a16="http://schemas.microsoft.com/office/drawing/2014/main" id="{00000000-0008-0000-0300-00008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4" name="Line 143">
          <a:extLst>
            <a:ext uri="{FF2B5EF4-FFF2-40B4-BE49-F238E27FC236}">
              <a16:creationId xmlns:a16="http://schemas.microsoft.com/office/drawing/2014/main" id="{00000000-0008-0000-0300-00008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5" name="Line 144">
          <a:extLst>
            <a:ext uri="{FF2B5EF4-FFF2-40B4-BE49-F238E27FC236}">
              <a16:creationId xmlns:a16="http://schemas.microsoft.com/office/drawing/2014/main" id="{00000000-0008-0000-0300-00008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6" name="Line 145">
          <a:extLst>
            <a:ext uri="{FF2B5EF4-FFF2-40B4-BE49-F238E27FC236}">
              <a16:creationId xmlns:a16="http://schemas.microsoft.com/office/drawing/2014/main" id="{00000000-0008-0000-0300-00008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7" name="Line 146">
          <a:extLst>
            <a:ext uri="{FF2B5EF4-FFF2-40B4-BE49-F238E27FC236}">
              <a16:creationId xmlns:a16="http://schemas.microsoft.com/office/drawing/2014/main" id="{00000000-0008-0000-0300-00008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8" name="Line 147">
          <a:extLst>
            <a:ext uri="{FF2B5EF4-FFF2-40B4-BE49-F238E27FC236}">
              <a16:creationId xmlns:a16="http://schemas.microsoft.com/office/drawing/2014/main" id="{00000000-0008-0000-0300-00008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9" name="Line 148">
          <a:extLst>
            <a:ext uri="{FF2B5EF4-FFF2-40B4-BE49-F238E27FC236}">
              <a16:creationId xmlns:a16="http://schemas.microsoft.com/office/drawing/2014/main" id="{00000000-0008-0000-0300-00008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0" name="Line 149">
          <a:extLst>
            <a:ext uri="{FF2B5EF4-FFF2-40B4-BE49-F238E27FC236}">
              <a16:creationId xmlns:a16="http://schemas.microsoft.com/office/drawing/2014/main" id="{00000000-0008-0000-0300-00008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1" name="Line 150">
          <a:extLst>
            <a:ext uri="{FF2B5EF4-FFF2-40B4-BE49-F238E27FC236}">
              <a16:creationId xmlns:a16="http://schemas.microsoft.com/office/drawing/2014/main" id="{00000000-0008-0000-0300-00008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2" name="Line 151">
          <a:extLst>
            <a:ext uri="{FF2B5EF4-FFF2-40B4-BE49-F238E27FC236}">
              <a16:creationId xmlns:a16="http://schemas.microsoft.com/office/drawing/2014/main" id="{00000000-0008-0000-0300-00008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3" name="Line 152">
          <a:extLst>
            <a:ext uri="{FF2B5EF4-FFF2-40B4-BE49-F238E27FC236}">
              <a16:creationId xmlns:a16="http://schemas.microsoft.com/office/drawing/2014/main" id="{00000000-0008-0000-0300-00008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4" name="Line 153">
          <a:extLst>
            <a:ext uri="{FF2B5EF4-FFF2-40B4-BE49-F238E27FC236}">
              <a16:creationId xmlns:a16="http://schemas.microsoft.com/office/drawing/2014/main" id="{00000000-0008-0000-0300-00008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5" name="Line 154">
          <a:extLst>
            <a:ext uri="{FF2B5EF4-FFF2-40B4-BE49-F238E27FC236}">
              <a16:creationId xmlns:a16="http://schemas.microsoft.com/office/drawing/2014/main" id="{00000000-0008-0000-0300-00008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6" name="Line 155">
          <a:extLst>
            <a:ext uri="{FF2B5EF4-FFF2-40B4-BE49-F238E27FC236}">
              <a16:creationId xmlns:a16="http://schemas.microsoft.com/office/drawing/2014/main" id="{00000000-0008-0000-0300-00009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7" name="Line 156">
          <a:extLst>
            <a:ext uri="{FF2B5EF4-FFF2-40B4-BE49-F238E27FC236}">
              <a16:creationId xmlns:a16="http://schemas.microsoft.com/office/drawing/2014/main" id="{00000000-0008-0000-0300-00009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8" name="Line 157">
          <a:extLst>
            <a:ext uri="{FF2B5EF4-FFF2-40B4-BE49-F238E27FC236}">
              <a16:creationId xmlns:a16="http://schemas.microsoft.com/office/drawing/2014/main" id="{00000000-0008-0000-0300-00009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9" name="Line 158">
          <a:extLst>
            <a:ext uri="{FF2B5EF4-FFF2-40B4-BE49-F238E27FC236}">
              <a16:creationId xmlns:a16="http://schemas.microsoft.com/office/drawing/2014/main" id="{00000000-0008-0000-0300-00009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0" name="Line 159">
          <a:extLst>
            <a:ext uri="{FF2B5EF4-FFF2-40B4-BE49-F238E27FC236}">
              <a16:creationId xmlns:a16="http://schemas.microsoft.com/office/drawing/2014/main" id="{00000000-0008-0000-0300-00009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1" name="Line 160">
          <a:extLst>
            <a:ext uri="{FF2B5EF4-FFF2-40B4-BE49-F238E27FC236}">
              <a16:creationId xmlns:a16="http://schemas.microsoft.com/office/drawing/2014/main" id="{00000000-0008-0000-0300-00009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2" name="Line 161">
          <a:extLst>
            <a:ext uri="{FF2B5EF4-FFF2-40B4-BE49-F238E27FC236}">
              <a16:creationId xmlns:a16="http://schemas.microsoft.com/office/drawing/2014/main" id="{00000000-0008-0000-0300-00009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3" name="Line 162">
          <a:extLst>
            <a:ext uri="{FF2B5EF4-FFF2-40B4-BE49-F238E27FC236}">
              <a16:creationId xmlns:a16="http://schemas.microsoft.com/office/drawing/2014/main" id="{00000000-0008-0000-0300-00009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4" name="Line 163">
          <a:extLst>
            <a:ext uri="{FF2B5EF4-FFF2-40B4-BE49-F238E27FC236}">
              <a16:creationId xmlns:a16="http://schemas.microsoft.com/office/drawing/2014/main" id="{00000000-0008-0000-0300-00009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5" name="Line 164">
          <a:extLst>
            <a:ext uri="{FF2B5EF4-FFF2-40B4-BE49-F238E27FC236}">
              <a16:creationId xmlns:a16="http://schemas.microsoft.com/office/drawing/2014/main" id="{00000000-0008-0000-0300-00009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6" name="Line 165">
          <a:extLst>
            <a:ext uri="{FF2B5EF4-FFF2-40B4-BE49-F238E27FC236}">
              <a16:creationId xmlns:a16="http://schemas.microsoft.com/office/drawing/2014/main" id="{00000000-0008-0000-0300-00009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7" name="Line 166">
          <a:extLst>
            <a:ext uri="{FF2B5EF4-FFF2-40B4-BE49-F238E27FC236}">
              <a16:creationId xmlns:a16="http://schemas.microsoft.com/office/drawing/2014/main" id="{00000000-0008-0000-0300-00009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8" name="Line 167">
          <a:extLst>
            <a:ext uri="{FF2B5EF4-FFF2-40B4-BE49-F238E27FC236}">
              <a16:creationId xmlns:a16="http://schemas.microsoft.com/office/drawing/2014/main" id="{00000000-0008-0000-0300-00009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9" name="Line 168">
          <a:extLst>
            <a:ext uri="{FF2B5EF4-FFF2-40B4-BE49-F238E27FC236}">
              <a16:creationId xmlns:a16="http://schemas.microsoft.com/office/drawing/2014/main" id="{00000000-0008-0000-0300-00009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0" name="Line 169">
          <a:extLst>
            <a:ext uri="{FF2B5EF4-FFF2-40B4-BE49-F238E27FC236}">
              <a16:creationId xmlns:a16="http://schemas.microsoft.com/office/drawing/2014/main" id="{00000000-0008-0000-0300-00009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1" name="Line 170">
          <a:extLst>
            <a:ext uri="{FF2B5EF4-FFF2-40B4-BE49-F238E27FC236}">
              <a16:creationId xmlns:a16="http://schemas.microsoft.com/office/drawing/2014/main" id="{00000000-0008-0000-0300-00009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2" name="Line 171">
          <a:extLst>
            <a:ext uri="{FF2B5EF4-FFF2-40B4-BE49-F238E27FC236}">
              <a16:creationId xmlns:a16="http://schemas.microsoft.com/office/drawing/2014/main" id="{00000000-0008-0000-0300-0000A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3" name="Line 172">
          <a:extLst>
            <a:ext uri="{FF2B5EF4-FFF2-40B4-BE49-F238E27FC236}">
              <a16:creationId xmlns:a16="http://schemas.microsoft.com/office/drawing/2014/main" id="{00000000-0008-0000-0300-0000A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4" name="Line 173">
          <a:extLst>
            <a:ext uri="{FF2B5EF4-FFF2-40B4-BE49-F238E27FC236}">
              <a16:creationId xmlns:a16="http://schemas.microsoft.com/office/drawing/2014/main" id="{00000000-0008-0000-0300-0000A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5" name="Line 174">
          <a:extLst>
            <a:ext uri="{FF2B5EF4-FFF2-40B4-BE49-F238E27FC236}">
              <a16:creationId xmlns:a16="http://schemas.microsoft.com/office/drawing/2014/main" id="{00000000-0008-0000-0300-0000A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6" name="Line 175">
          <a:extLst>
            <a:ext uri="{FF2B5EF4-FFF2-40B4-BE49-F238E27FC236}">
              <a16:creationId xmlns:a16="http://schemas.microsoft.com/office/drawing/2014/main" id="{00000000-0008-0000-0300-0000A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7" name="Line 176">
          <a:extLst>
            <a:ext uri="{FF2B5EF4-FFF2-40B4-BE49-F238E27FC236}">
              <a16:creationId xmlns:a16="http://schemas.microsoft.com/office/drawing/2014/main" id="{00000000-0008-0000-0300-0000A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8" name="Line 177">
          <a:extLst>
            <a:ext uri="{FF2B5EF4-FFF2-40B4-BE49-F238E27FC236}">
              <a16:creationId xmlns:a16="http://schemas.microsoft.com/office/drawing/2014/main" id="{00000000-0008-0000-0300-0000A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9" name="Line 178">
          <a:extLst>
            <a:ext uri="{FF2B5EF4-FFF2-40B4-BE49-F238E27FC236}">
              <a16:creationId xmlns:a16="http://schemas.microsoft.com/office/drawing/2014/main" id="{00000000-0008-0000-0300-0000A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0" name="Line 179">
          <a:extLst>
            <a:ext uri="{FF2B5EF4-FFF2-40B4-BE49-F238E27FC236}">
              <a16:creationId xmlns:a16="http://schemas.microsoft.com/office/drawing/2014/main" id="{00000000-0008-0000-0300-0000A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1" name="Line 180">
          <a:extLst>
            <a:ext uri="{FF2B5EF4-FFF2-40B4-BE49-F238E27FC236}">
              <a16:creationId xmlns:a16="http://schemas.microsoft.com/office/drawing/2014/main" id="{00000000-0008-0000-0300-0000A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2" name="Line 181">
          <a:extLst>
            <a:ext uri="{FF2B5EF4-FFF2-40B4-BE49-F238E27FC236}">
              <a16:creationId xmlns:a16="http://schemas.microsoft.com/office/drawing/2014/main" id="{00000000-0008-0000-0300-0000A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3" name="Line 182">
          <a:extLst>
            <a:ext uri="{FF2B5EF4-FFF2-40B4-BE49-F238E27FC236}">
              <a16:creationId xmlns:a16="http://schemas.microsoft.com/office/drawing/2014/main" id="{00000000-0008-0000-0300-0000A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4" name="Line 183">
          <a:extLst>
            <a:ext uri="{FF2B5EF4-FFF2-40B4-BE49-F238E27FC236}">
              <a16:creationId xmlns:a16="http://schemas.microsoft.com/office/drawing/2014/main" id="{00000000-0008-0000-0300-0000A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5" name="Line 184">
          <a:extLst>
            <a:ext uri="{FF2B5EF4-FFF2-40B4-BE49-F238E27FC236}">
              <a16:creationId xmlns:a16="http://schemas.microsoft.com/office/drawing/2014/main" id="{00000000-0008-0000-0300-0000A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6" name="Line 185">
          <a:extLst>
            <a:ext uri="{FF2B5EF4-FFF2-40B4-BE49-F238E27FC236}">
              <a16:creationId xmlns:a16="http://schemas.microsoft.com/office/drawing/2014/main" id="{00000000-0008-0000-0300-0000A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7" name="Line 186">
          <a:extLst>
            <a:ext uri="{FF2B5EF4-FFF2-40B4-BE49-F238E27FC236}">
              <a16:creationId xmlns:a16="http://schemas.microsoft.com/office/drawing/2014/main" id="{00000000-0008-0000-0300-0000A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8" name="Line 187">
          <a:extLst>
            <a:ext uri="{FF2B5EF4-FFF2-40B4-BE49-F238E27FC236}">
              <a16:creationId xmlns:a16="http://schemas.microsoft.com/office/drawing/2014/main" id="{00000000-0008-0000-0300-0000B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9" name="Line 188">
          <a:extLst>
            <a:ext uri="{FF2B5EF4-FFF2-40B4-BE49-F238E27FC236}">
              <a16:creationId xmlns:a16="http://schemas.microsoft.com/office/drawing/2014/main" id="{00000000-0008-0000-0300-0000B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0" name="Line 189">
          <a:extLst>
            <a:ext uri="{FF2B5EF4-FFF2-40B4-BE49-F238E27FC236}">
              <a16:creationId xmlns:a16="http://schemas.microsoft.com/office/drawing/2014/main" id="{00000000-0008-0000-0300-0000B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1" name="Line 190">
          <a:extLst>
            <a:ext uri="{FF2B5EF4-FFF2-40B4-BE49-F238E27FC236}">
              <a16:creationId xmlns:a16="http://schemas.microsoft.com/office/drawing/2014/main" id="{00000000-0008-0000-0300-0000B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2" name="Line 191">
          <a:extLst>
            <a:ext uri="{FF2B5EF4-FFF2-40B4-BE49-F238E27FC236}">
              <a16:creationId xmlns:a16="http://schemas.microsoft.com/office/drawing/2014/main" id="{00000000-0008-0000-0300-0000B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3" name="Line 192">
          <a:extLst>
            <a:ext uri="{FF2B5EF4-FFF2-40B4-BE49-F238E27FC236}">
              <a16:creationId xmlns:a16="http://schemas.microsoft.com/office/drawing/2014/main" id="{00000000-0008-0000-0300-0000B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4" name="Line 193">
          <a:extLst>
            <a:ext uri="{FF2B5EF4-FFF2-40B4-BE49-F238E27FC236}">
              <a16:creationId xmlns:a16="http://schemas.microsoft.com/office/drawing/2014/main" id="{00000000-0008-0000-0300-0000B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5" name="Line 194">
          <a:extLst>
            <a:ext uri="{FF2B5EF4-FFF2-40B4-BE49-F238E27FC236}">
              <a16:creationId xmlns:a16="http://schemas.microsoft.com/office/drawing/2014/main" id="{00000000-0008-0000-0300-0000B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6" name="Line 195">
          <a:extLst>
            <a:ext uri="{FF2B5EF4-FFF2-40B4-BE49-F238E27FC236}">
              <a16:creationId xmlns:a16="http://schemas.microsoft.com/office/drawing/2014/main" id="{00000000-0008-0000-0300-0000B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7" name="Line 196">
          <a:extLst>
            <a:ext uri="{FF2B5EF4-FFF2-40B4-BE49-F238E27FC236}">
              <a16:creationId xmlns:a16="http://schemas.microsoft.com/office/drawing/2014/main" id="{00000000-0008-0000-0300-0000B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8" name="Line 197">
          <a:extLst>
            <a:ext uri="{FF2B5EF4-FFF2-40B4-BE49-F238E27FC236}">
              <a16:creationId xmlns:a16="http://schemas.microsoft.com/office/drawing/2014/main" id="{00000000-0008-0000-0300-0000B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9" name="Line 198">
          <a:extLst>
            <a:ext uri="{FF2B5EF4-FFF2-40B4-BE49-F238E27FC236}">
              <a16:creationId xmlns:a16="http://schemas.microsoft.com/office/drawing/2014/main" id="{00000000-0008-0000-0300-0000B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0" name="Line 199">
          <a:extLst>
            <a:ext uri="{FF2B5EF4-FFF2-40B4-BE49-F238E27FC236}">
              <a16:creationId xmlns:a16="http://schemas.microsoft.com/office/drawing/2014/main" id="{00000000-0008-0000-0300-0000B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1" name="Line 200">
          <a:extLst>
            <a:ext uri="{FF2B5EF4-FFF2-40B4-BE49-F238E27FC236}">
              <a16:creationId xmlns:a16="http://schemas.microsoft.com/office/drawing/2014/main" id="{00000000-0008-0000-0300-0000B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2" name="Line 201">
          <a:extLst>
            <a:ext uri="{FF2B5EF4-FFF2-40B4-BE49-F238E27FC236}">
              <a16:creationId xmlns:a16="http://schemas.microsoft.com/office/drawing/2014/main" id="{00000000-0008-0000-0300-0000B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3" name="Line 202">
          <a:extLst>
            <a:ext uri="{FF2B5EF4-FFF2-40B4-BE49-F238E27FC236}">
              <a16:creationId xmlns:a16="http://schemas.microsoft.com/office/drawing/2014/main" id="{00000000-0008-0000-0300-0000B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4" name="Line 203">
          <a:extLst>
            <a:ext uri="{FF2B5EF4-FFF2-40B4-BE49-F238E27FC236}">
              <a16:creationId xmlns:a16="http://schemas.microsoft.com/office/drawing/2014/main" id="{00000000-0008-0000-0300-0000C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5" name="Line 204">
          <a:extLst>
            <a:ext uri="{FF2B5EF4-FFF2-40B4-BE49-F238E27FC236}">
              <a16:creationId xmlns:a16="http://schemas.microsoft.com/office/drawing/2014/main" id="{00000000-0008-0000-0300-0000C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6" name="Line 205">
          <a:extLst>
            <a:ext uri="{FF2B5EF4-FFF2-40B4-BE49-F238E27FC236}">
              <a16:creationId xmlns:a16="http://schemas.microsoft.com/office/drawing/2014/main" id="{00000000-0008-0000-0300-0000C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7" name="Line 206">
          <a:extLst>
            <a:ext uri="{FF2B5EF4-FFF2-40B4-BE49-F238E27FC236}">
              <a16:creationId xmlns:a16="http://schemas.microsoft.com/office/drawing/2014/main" id="{00000000-0008-0000-0300-0000C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8" name="Line 207">
          <a:extLst>
            <a:ext uri="{FF2B5EF4-FFF2-40B4-BE49-F238E27FC236}">
              <a16:creationId xmlns:a16="http://schemas.microsoft.com/office/drawing/2014/main" id="{00000000-0008-0000-0300-0000C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9" name="Line 208">
          <a:extLst>
            <a:ext uri="{FF2B5EF4-FFF2-40B4-BE49-F238E27FC236}">
              <a16:creationId xmlns:a16="http://schemas.microsoft.com/office/drawing/2014/main" id="{00000000-0008-0000-0300-0000C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0" name="Line 209">
          <a:extLst>
            <a:ext uri="{FF2B5EF4-FFF2-40B4-BE49-F238E27FC236}">
              <a16:creationId xmlns:a16="http://schemas.microsoft.com/office/drawing/2014/main" id="{00000000-0008-0000-0300-0000C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1" name="Line 210">
          <a:extLst>
            <a:ext uri="{FF2B5EF4-FFF2-40B4-BE49-F238E27FC236}">
              <a16:creationId xmlns:a16="http://schemas.microsoft.com/office/drawing/2014/main" id="{00000000-0008-0000-0300-0000C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2" name="Line 211">
          <a:extLst>
            <a:ext uri="{FF2B5EF4-FFF2-40B4-BE49-F238E27FC236}">
              <a16:creationId xmlns:a16="http://schemas.microsoft.com/office/drawing/2014/main" id="{00000000-0008-0000-0300-0000C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3" name="Line 212">
          <a:extLst>
            <a:ext uri="{FF2B5EF4-FFF2-40B4-BE49-F238E27FC236}">
              <a16:creationId xmlns:a16="http://schemas.microsoft.com/office/drawing/2014/main" id="{00000000-0008-0000-0300-0000C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4" name="Line 213">
          <a:extLst>
            <a:ext uri="{FF2B5EF4-FFF2-40B4-BE49-F238E27FC236}">
              <a16:creationId xmlns:a16="http://schemas.microsoft.com/office/drawing/2014/main" id="{00000000-0008-0000-0300-0000C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5" name="Line 214">
          <a:extLst>
            <a:ext uri="{FF2B5EF4-FFF2-40B4-BE49-F238E27FC236}">
              <a16:creationId xmlns:a16="http://schemas.microsoft.com/office/drawing/2014/main" id="{00000000-0008-0000-0300-0000C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6" name="Line 215">
          <a:extLst>
            <a:ext uri="{FF2B5EF4-FFF2-40B4-BE49-F238E27FC236}">
              <a16:creationId xmlns:a16="http://schemas.microsoft.com/office/drawing/2014/main" id="{00000000-0008-0000-0300-0000C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7" name="Line 216">
          <a:extLst>
            <a:ext uri="{FF2B5EF4-FFF2-40B4-BE49-F238E27FC236}">
              <a16:creationId xmlns:a16="http://schemas.microsoft.com/office/drawing/2014/main" id="{00000000-0008-0000-0300-0000C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8" name="Line 217">
          <a:extLst>
            <a:ext uri="{FF2B5EF4-FFF2-40B4-BE49-F238E27FC236}">
              <a16:creationId xmlns:a16="http://schemas.microsoft.com/office/drawing/2014/main" id="{00000000-0008-0000-0300-0000C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9" name="Line 218">
          <a:extLst>
            <a:ext uri="{FF2B5EF4-FFF2-40B4-BE49-F238E27FC236}">
              <a16:creationId xmlns:a16="http://schemas.microsoft.com/office/drawing/2014/main" id="{00000000-0008-0000-0300-0000C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0" name="Line 219">
          <a:extLst>
            <a:ext uri="{FF2B5EF4-FFF2-40B4-BE49-F238E27FC236}">
              <a16:creationId xmlns:a16="http://schemas.microsoft.com/office/drawing/2014/main" id="{00000000-0008-0000-0300-0000D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1" name="Line 220">
          <a:extLst>
            <a:ext uri="{FF2B5EF4-FFF2-40B4-BE49-F238E27FC236}">
              <a16:creationId xmlns:a16="http://schemas.microsoft.com/office/drawing/2014/main" id="{00000000-0008-0000-0300-0000D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2" name="Line 221">
          <a:extLst>
            <a:ext uri="{FF2B5EF4-FFF2-40B4-BE49-F238E27FC236}">
              <a16:creationId xmlns:a16="http://schemas.microsoft.com/office/drawing/2014/main" id="{00000000-0008-0000-0300-0000D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3" name="Line 222">
          <a:extLst>
            <a:ext uri="{FF2B5EF4-FFF2-40B4-BE49-F238E27FC236}">
              <a16:creationId xmlns:a16="http://schemas.microsoft.com/office/drawing/2014/main" id="{00000000-0008-0000-0300-0000D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4" name="Line 223">
          <a:extLst>
            <a:ext uri="{FF2B5EF4-FFF2-40B4-BE49-F238E27FC236}">
              <a16:creationId xmlns:a16="http://schemas.microsoft.com/office/drawing/2014/main" id="{00000000-0008-0000-0300-0000D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5" name="Line 224">
          <a:extLst>
            <a:ext uri="{FF2B5EF4-FFF2-40B4-BE49-F238E27FC236}">
              <a16:creationId xmlns:a16="http://schemas.microsoft.com/office/drawing/2014/main" id="{00000000-0008-0000-0300-0000D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6" name="Line 225">
          <a:extLst>
            <a:ext uri="{FF2B5EF4-FFF2-40B4-BE49-F238E27FC236}">
              <a16:creationId xmlns:a16="http://schemas.microsoft.com/office/drawing/2014/main" id="{00000000-0008-0000-0300-0000D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7" name="Line 226">
          <a:extLst>
            <a:ext uri="{FF2B5EF4-FFF2-40B4-BE49-F238E27FC236}">
              <a16:creationId xmlns:a16="http://schemas.microsoft.com/office/drawing/2014/main" id="{00000000-0008-0000-0300-0000D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8" name="Line 227">
          <a:extLst>
            <a:ext uri="{FF2B5EF4-FFF2-40B4-BE49-F238E27FC236}">
              <a16:creationId xmlns:a16="http://schemas.microsoft.com/office/drawing/2014/main" id="{00000000-0008-0000-0300-0000D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9" name="Line 228">
          <a:extLst>
            <a:ext uri="{FF2B5EF4-FFF2-40B4-BE49-F238E27FC236}">
              <a16:creationId xmlns:a16="http://schemas.microsoft.com/office/drawing/2014/main" id="{00000000-0008-0000-0300-0000D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0" name="Line 229">
          <a:extLst>
            <a:ext uri="{FF2B5EF4-FFF2-40B4-BE49-F238E27FC236}">
              <a16:creationId xmlns:a16="http://schemas.microsoft.com/office/drawing/2014/main" id="{00000000-0008-0000-0300-0000D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1" name="Line 230">
          <a:extLst>
            <a:ext uri="{FF2B5EF4-FFF2-40B4-BE49-F238E27FC236}">
              <a16:creationId xmlns:a16="http://schemas.microsoft.com/office/drawing/2014/main" id="{00000000-0008-0000-0300-0000D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2" name="Line 231">
          <a:extLst>
            <a:ext uri="{FF2B5EF4-FFF2-40B4-BE49-F238E27FC236}">
              <a16:creationId xmlns:a16="http://schemas.microsoft.com/office/drawing/2014/main" id="{00000000-0008-0000-0300-0000D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3" name="Line 232">
          <a:extLst>
            <a:ext uri="{FF2B5EF4-FFF2-40B4-BE49-F238E27FC236}">
              <a16:creationId xmlns:a16="http://schemas.microsoft.com/office/drawing/2014/main" id="{00000000-0008-0000-0300-0000D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4" name="Line 233">
          <a:extLst>
            <a:ext uri="{FF2B5EF4-FFF2-40B4-BE49-F238E27FC236}">
              <a16:creationId xmlns:a16="http://schemas.microsoft.com/office/drawing/2014/main" id="{00000000-0008-0000-0300-0000D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5" name="Line 234">
          <a:extLst>
            <a:ext uri="{FF2B5EF4-FFF2-40B4-BE49-F238E27FC236}">
              <a16:creationId xmlns:a16="http://schemas.microsoft.com/office/drawing/2014/main" id="{00000000-0008-0000-0300-0000D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6" name="Oval 235">
          <a:extLst>
            <a:ext uri="{FF2B5EF4-FFF2-40B4-BE49-F238E27FC236}">
              <a16:creationId xmlns:a16="http://schemas.microsoft.com/office/drawing/2014/main" id="{00000000-0008-0000-0300-0000E0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7" name="Oval 236">
          <a:extLst>
            <a:ext uri="{FF2B5EF4-FFF2-40B4-BE49-F238E27FC236}">
              <a16:creationId xmlns:a16="http://schemas.microsoft.com/office/drawing/2014/main" id="{00000000-0008-0000-0300-0000E1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8" name="Oval 237">
          <a:extLst>
            <a:ext uri="{FF2B5EF4-FFF2-40B4-BE49-F238E27FC236}">
              <a16:creationId xmlns:a16="http://schemas.microsoft.com/office/drawing/2014/main" id="{00000000-0008-0000-0300-0000E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9" name="Oval 238">
          <a:extLst>
            <a:ext uri="{FF2B5EF4-FFF2-40B4-BE49-F238E27FC236}">
              <a16:creationId xmlns:a16="http://schemas.microsoft.com/office/drawing/2014/main" id="{00000000-0008-0000-0300-0000E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0" name="Oval 239">
          <a:extLst>
            <a:ext uri="{FF2B5EF4-FFF2-40B4-BE49-F238E27FC236}">
              <a16:creationId xmlns:a16="http://schemas.microsoft.com/office/drawing/2014/main" id="{00000000-0008-0000-0300-0000E4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1" name="Oval 240">
          <a:extLst>
            <a:ext uri="{FF2B5EF4-FFF2-40B4-BE49-F238E27FC236}">
              <a16:creationId xmlns:a16="http://schemas.microsoft.com/office/drawing/2014/main" id="{00000000-0008-0000-0300-0000E5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2" name="Oval 241">
          <a:extLst>
            <a:ext uri="{FF2B5EF4-FFF2-40B4-BE49-F238E27FC236}">
              <a16:creationId xmlns:a16="http://schemas.microsoft.com/office/drawing/2014/main" id="{00000000-0008-0000-0300-0000E6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3" name="Oval 242">
          <a:extLst>
            <a:ext uri="{FF2B5EF4-FFF2-40B4-BE49-F238E27FC236}">
              <a16:creationId xmlns:a16="http://schemas.microsoft.com/office/drawing/2014/main" id="{00000000-0008-0000-0300-0000E7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4" name="Oval 243">
          <a:extLst>
            <a:ext uri="{FF2B5EF4-FFF2-40B4-BE49-F238E27FC236}">
              <a16:creationId xmlns:a16="http://schemas.microsoft.com/office/drawing/2014/main" id="{00000000-0008-0000-0300-0000E8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5" name="Oval 244">
          <a:extLst>
            <a:ext uri="{FF2B5EF4-FFF2-40B4-BE49-F238E27FC236}">
              <a16:creationId xmlns:a16="http://schemas.microsoft.com/office/drawing/2014/main" id="{00000000-0008-0000-0300-0000E9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6" name="Oval 245">
          <a:extLst>
            <a:ext uri="{FF2B5EF4-FFF2-40B4-BE49-F238E27FC236}">
              <a16:creationId xmlns:a16="http://schemas.microsoft.com/office/drawing/2014/main" id="{00000000-0008-0000-0300-0000EA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7" name="Oval 246">
          <a:extLst>
            <a:ext uri="{FF2B5EF4-FFF2-40B4-BE49-F238E27FC236}">
              <a16:creationId xmlns:a16="http://schemas.microsoft.com/office/drawing/2014/main" id="{00000000-0008-0000-0300-0000EB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30</xdr:col>
      <xdr:colOff>285750</xdr:colOff>
      <xdr:row>0</xdr:row>
      <xdr:rowOff>247650</xdr:rowOff>
    </xdr:from>
    <xdr:to>
      <xdr:col>33</xdr:col>
      <xdr:colOff>987320</xdr:colOff>
      <xdr:row>6</xdr:row>
      <xdr:rowOff>91029</xdr:rowOff>
    </xdr:to>
    <xdr:sp macro="" textlink="">
      <xdr:nvSpPr>
        <xdr:cNvPr id="748" name="テキスト ボックス 747">
          <a:extLst>
            <a:ext uri="{FF2B5EF4-FFF2-40B4-BE49-F238E27FC236}">
              <a16:creationId xmlns:a16="http://schemas.microsoft.com/office/drawing/2014/main" id="{00000000-0008-0000-0300-0000EC020000}"/>
            </a:ext>
          </a:extLst>
        </xdr:cNvPr>
        <xdr:cNvSpPr txBox="1"/>
      </xdr:nvSpPr>
      <xdr:spPr>
        <a:xfrm>
          <a:off x="19431000" y="247650"/>
          <a:ext cx="4073420" cy="212937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twoCellAnchor>
    <xdr:from>
      <xdr:col>29</xdr:col>
      <xdr:colOff>0</xdr:colOff>
      <xdr:row>40</xdr:row>
      <xdr:rowOff>0</xdr:rowOff>
    </xdr:from>
    <xdr:to>
      <xdr:col>29</xdr:col>
      <xdr:colOff>0</xdr:colOff>
      <xdr:row>40</xdr:row>
      <xdr:rowOff>0</xdr:rowOff>
    </xdr:to>
    <xdr:sp macro="" textlink="">
      <xdr:nvSpPr>
        <xdr:cNvPr id="749" name="Line 1">
          <a:extLst>
            <a:ext uri="{FF2B5EF4-FFF2-40B4-BE49-F238E27FC236}">
              <a16:creationId xmlns:a16="http://schemas.microsoft.com/office/drawing/2014/main" id="{00000000-0008-0000-0300-0000ED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0" name="Line 2">
          <a:extLst>
            <a:ext uri="{FF2B5EF4-FFF2-40B4-BE49-F238E27FC236}">
              <a16:creationId xmlns:a16="http://schemas.microsoft.com/office/drawing/2014/main" id="{00000000-0008-0000-0300-0000EE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1" name="Line 3">
          <a:extLst>
            <a:ext uri="{FF2B5EF4-FFF2-40B4-BE49-F238E27FC236}">
              <a16:creationId xmlns:a16="http://schemas.microsoft.com/office/drawing/2014/main" id="{00000000-0008-0000-0300-0000EF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2" name="Line 4">
          <a:extLst>
            <a:ext uri="{FF2B5EF4-FFF2-40B4-BE49-F238E27FC236}">
              <a16:creationId xmlns:a16="http://schemas.microsoft.com/office/drawing/2014/main" id="{00000000-0008-0000-0300-0000F0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3" name="Line 5">
          <a:extLst>
            <a:ext uri="{FF2B5EF4-FFF2-40B4-BE49-F238E27FC236}">
              <a16:creationId xmlns:a16="http://schemas.microsoft.com/office/drawing/2014/main" id="{00000000-0008-0000-0300-0000F1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4" name="Line 6">
          <a:extLst>
            <a:ext uri="{FF2B5EF4-FFF2-40B4-BE49-F238E27FC236}">
              <a16:creationId xmlns:a16="http://schemas.microsoft.com/office/drawing/2014/main" id="{00000000-0008-0000-0300-0000F2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5" name="Line 7">
          <a:extLst>
            <a:ext uri="{FF2B5EF4-FFF2-40B4-BE49-F238E27FC236}">
              <a16:creationId xmlns:a16="http://schemas.microsoft.com/office/drawing/2014/main" id="{00000000-0008-0000-0300-0000F3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6" name="Line 8">
          <a:extLst>
            <a:ext uri="{FF2B5EF4-FFF2-40B4-BE49-F238E27FC236}">
              <a16:creationId xmlns:a16="http://schemas.microsoft.com/office/drawing/2014/main" id="{00000000-0008-0000-0300-0000F4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7" name="Line 9">
          <a:extLst>
            <a:ext uri="{FF2B5EF4-FFF2-40B4-BE49-F238E27FC236}">
              <a16:creationId xmlns:a16="http://schemas.microsoft.com/office/drawing/2014/main" id="{00000000-0008-0000-0300-0000F5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8" name="Line 10">
          <a:extLst>
            <a:ext uri="{FF2B5EF4-FFF2-40B4-BE49-F238E27FC236}">
              <a16:creationId xmlns:a16="http://schemas.microsoft.com/office/drawing/2014/main" id="{00000000-0008-0000-0300-0000F6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9" name="Line 11">
          <a:extLst>
            <a:ext uri="{FF2B5EF4-FFF2-40B4-BE49-F238E27FC236}">
              <a16:creationId xmlns:a16="http://schemas.microsoft.com/office/drawing/2014/main" id="{00000000-0008-0000-0300-0000F7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0" name="Line 12">
          <a:extLst>
            <a:ext uri="{FF2B5EF4-FFF2-40B4-BE49-F238E27FC236}">
              <a16:creationId xmlns:a16="http://schemas.microsoft.com/office/drawing/2014/main" id="{00000000-0008-0000-0300-0000F8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1" name="Line 13">
          <a:extLst>
            <a:ext uri="{FF2B5EF4-FFF2-40B4-BE49-F238E27FC236}">
              <a16:creationId xmlns:a16="http://schemas.microsoft.com/office/drawing/2014/main" id="{00000000-0008-0000-0300-0000F9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2" name="Line 14">
          <a:extLst>
            <a:ext uri="{FF2B5EF4-FFF2-40B4-BE49-F238E27FC236}">
              <a16:creationId xmlns:a16="http://schemas.microsoft.com/office/drawing/2014/main" id="{00000000-0008-0000-0300-0000FA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3" name="Line 15">
          <a:extLst>
            <a:ext uri="{FF2B5EF4-FFF2-40B4-BE49-F238E27FC236}">
              <a16:creationId xmlns:a16="http://schemas.microsoft.com/office/drawing/2014/main" id="{00000000-0008-0000-0300-0000FB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4" name="Line 16">
          <a:extLst>
            <a:ext uri="{FF2B5EF4-FFF2-40B4-BE49-F238E27FC236}">
              <a16:creationId xmlns:a16="http://schemas.microsoft.com/office/drawing/2014/main" id="{00000000-0008-0000-0300-0000FC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5" name="Line 17">
          <a:extLst>
            <a:ext uri="{FF2B5EF4-FFF2-40B4-BE49-F238E27FC236}">
              <a16:creationId xmlns:a16="http://schemas.microsoft.com/office/drawing/2014/main" id="{00000000-0008-0000-0300-0000FD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6" name="Line 18">
          <a:extLst>
            <a:ext uri="{FF2B5EF4-FFF2-40B4-BE49-F238E27FC236}">
              <a16:creationId xmlns:a16="http://schemas.microsoft.com/office/drawing/2014/main" id="{00000000-0008-0000-0300-0000FE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7" name="Line 19">
          <a:extLst>
            <a:ext uri="{FF2B5EF4-FFF2-40B4-BE49-F238E27FC236}">
              <a16:creationId xmlns:a16="http://schemas.microsoft.com/office/drawing/2014/main" id="{00000000-0008-0000-0300-0000FF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8" name="Line 20">
          <a:extLst>
            <a:ext uri="{FF2B5EF4-FFF2-40B4-BE49-F238E27FC236}">
              <a16:creationId xmlns:a16="http://schemas.microsoft.com/office/drawing/2014/main" id="{00000000-0008-0000-0300-00000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9" name="Line 21">
          <a:extLst>
            <a:ext uri="{FF2B5EF4-FFF2-40B4-BE49-F238E27FC236}">
              <a16:creationId xmlns:a16="http://schemas.microsoft.com/office/drawing/2014/main" id="{00000000-0008-0000-0300-00000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0" name="Line 22">
          <a:extLst>
            <a:ext uri="{FF2B5EF4-FFF2-40B4-BE49-F238E27FC236}">
              <a16:creationId xmlns:a16="http://schemas.microsoft.com/office/drawing/2014/main" id="{00000000-0008-0000-0300-00000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1" name="Line 23">
          <a:extLst>
            <a:ext uri="{FF2B5EF4-FFF2-40B4-BE49-F238E27FC236}">
              <a16:creationId xmlns:a16="http://schemas.microsoft.com/office/drawing/2014/main" id="{00000000-0008-0000-0300-00000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2" name="Line 24">
          <a:extLst>
            <a:ext uri="{FF2B5EF4-FFF2-40B4-BE49-F238E27FC236}">
              <a16:creationId xmlns:a16="http://schemas.microsoft.com/office/drawing/2014/main" id="{00000000-0008-0000-0300-00000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3" name="Line 25">
          <a:extLst>
            <a:ext uri="{FF2B5EF4-FFF2-40B4-BE49-F238E27FC236}">
              <a16:creationId xmlns:a16="http://schemas.microsoft.com/office/drawing/2014/main" id="{00000000-0008-0000-0300-00000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4" name="Line 26">
          <a:extLst>
            <a:ext uri="{FF2B5EF4-FFF2-40B4-BE49-F238E27FC236}">
              <a16:creationId xmlns:a16="http://schemas.microsoft.com/office/drawing/2014/main" id="{00000000-0008-0000-0300-00000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5" name="Line 27">
          <a:extLst>
            <a:ext uri="{FF2B5EF4-FFF2-40B4-BE49-F238E27FC236}">
              <a16:creationId xmlns:a16="http://schemas.microsoft.com/office/drawing/2014/main" id="{00000000-0008-0000-0300-00000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6" name="Line 28">
          <a:extLst>
            <a:ext uri="{FF2B5EF4-FFF2-40B4-BE49-F238E27FC236}">
              <a16:creationId xmlns:a16="http://schemas.microsoft.com/office/drawing/2014/main" id="{00000000-0008-0000-0300-00000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7" name="Line 29">
          <a:extLst>
            <a:ext uri="{FF2B5EF4-FFF2-40B4-BE49-F238E27FC236}">
              <a16:creationId xmlns:a16="http://schemas.microsoft.com/office/drawing/2014/main" id="{00000000-0008-0000-0300-00000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8" name="Line 30">
          <a:extLst>
            <a:ext uri="{FF2B5EF4-FFF2-40B4-BE49-F238E27FC236}">
              <a16:creationId xmlns:a16="http://schemas.microsoft.com/office/drawing/2014/main" id="{00000000-0008-0000-0300-00000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9" name="Line 31">
          <a:extLst>
            <a:ext uri="{FF2B5EF4-FFF2-40B4-BE49-F238E27FC236}">
              <a16:creationId xmlns:a16="http://schemas.microsoft.com/office/drawing/2014/main" id="{00000000-0008-0000-0300-00000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0" name="Line 32">
          <a:extLst>
            <a:ext uri="{FF2B5EF4-FFF2-40B4-BE49-F238E27FC236}">
              <a16:creationId xmlns:a16="http://schemas.microsoft.com/office/drawing/2014/main" id="{00000000-0008-0000-0300-00000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1" name="Line 33">
          <a:extLst>
            <a:ext uri="{FF2B5EF4-FFF2-40B4-BE49-F238E27FC236}">
              <a16:creationId xmlns:a16="http://schemas.microsoft.com/office/drawing/2014/main" id="{00000000-0008-0000-0300-00000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2" name="Line 34">
          <a:extLst>
            <a:ext uri="{FF2B5EF4-FFF2-40B4-BE49-F238E27FC236}">
              <a16:creationId xmlns:a16="http://schemas.microsoft.com/office/drawing/2014/main" id="{00000000-0008-0000-0300-00000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3" name="Line 35">
          <a:extLst>
            <a:ext uri="{FF2B5EF4-FFF2-40B4-BE49-F238E27FC236}">
              <a16:creationId xmlns:a16="http://schemas.microsoft.com/office/drawing/2014/main" id="{00000000-0008-0000-0300-00000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4" name="Line 36">
          <a:extLst>
            <a:ext uri="{FF2B5EF4-FFF2-40B4-BE49-F238E27FC236}">
              <a16:creationId xmlns:a16="http://schemas.microsoft.com/office/drawing/2014/main" id="{00000000-0008-0000-0300-00001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5" name="Line 37">
          <a:extLst>
            <a:ext uri="{FF2B5EF4-FFF2-40B4-BE49-F238E27FC236}">
              <a16:creationId xmlns:a16="http://schemas.microsoft.com/office/drawing/2014/main" id="{00000000-0008-0000-0300-00001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6" name="Line 38">
          <a:extLst>
            <a:ext uri="{FF2B5EF4-FFF2-40B4-BE49-F238E27FC236}">
              <a16:creationId xmlns:a16="http://schemas.microsoft.com/office/drawing/2014/main" id="{00000000-0008-0000-0300-00001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7" name="Line 39">
          <a:extLst>
            <a:ext uri="{FF2B5EF4-FFF2-40B4-BE49-F238E27FC236}">
              <a16:creationId xmlns:a16="http://schemas.microsoft.com/office/drawing/2014/main" id="{00000000-0008-0000-0300-00001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8" name="Line 40">
          <a:extLst>
            <a:ext uri="{FF2B5EF4-FFF2-40B4-BE49-F238E27FC236}">
              <a16:creationId xmlns:a16="http://schemas.microsoft.com/office/drawing/2014/main" id="{00000000-0008-0000-0300-00001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9" name="Line 41">
          <a:extLst>
            <a:ext uri="{FF2B5EF4-FFF2-40B4-BE49-F238E27FC236}">
              <a16:creationId xmlns:a16="http://schemas.microsoft.com/office/drawing/2014/main" id="{00000000-0008-0000-0300-00001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0" name="Line 42">
          <a:extLst>
            <a:ext uri="{FF2B5EF4-FFF2-40B4-BE49-F238E27FC236}">
              <a16:creationId xmlns:a16="http://schemas.microsoft.com/office/drawing/2014/main" id="{00000000-0008-0000-0300-00001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1" name="Line 43">
          <a:extLst>
            <a:ext uri="{FF2B5EF4-FFF2-40B4-BE49-F238E27FC236}">
              <a16:creationId xmlns:a16="http://schemas.microsoft.com/office/drawing/2014/main" id="{00000000-0008-0000-0300-00001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2" name="Line 44">
          <a:extLst>
            <a:ext uri="{FF2B5EF4-FFF2-40B4-BE49-F238E27FC236}">
              <a16:creationId xmlns:a16="http://schemas.microsoft.com/office/drawing/2014/main" id="{00000000-0008-0000-0300-00001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3" name="Line 45">
          <a:extLst>
            <a:ext uri="{FF2B5EF4-FFF2-40B4-BE49-F238E27FC236}">
              <a16:creationId xmlns:a16="http://schemas.microsoft.com/office/drawing/2014/main" id="{00000000-0008-0000-0300-00001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4" name="Line 46">
          <a:extLst>
            <a:ext uri="{FF2B5EF4-FFF2-40B4-BE49-F238E27FC236}">
              <a16:creationId xmlns:a16="http://schemas.microsoft.com/office/drawing/2014/main" id="{00000000-0008-0000-0300-00001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5" name="Line 47">
          <a:extLst>
            <a:ext uri="{FF2B5EF4-FFF2-40B4-BE49-F238E27FC236}">
              <a16:creationId xmlns:a16="http://schemas.microsoft.com/office/drawing/2014/main" id="{00000000-0008-0000-0300-00001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6" name="Line 48">
          <a:extLst>
            <a:ext uri="{FF2B5EF4-FFF2-40B4-BE49-F238E27FC236}">
              <a16:creationId xmlns:a16="http://schemas.microsoft.com/office/drawing/2014/main" id="{00000000-0008-0000-0300-00001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7" name="Line 49">
          <a:extLst>
            <a:ext uri="{FF2B5EF4-FFF2-40B4-BE49-F238E27FC236}">
              <a16:creationId xmlns:a16="http://schemas.microsoft.com/office/drawing/2014/main" id="{00000000-0008-0000-0300-00001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8" name="Line 50">
          <a:extLst>
            <a:ext uri="{FF2B5EF4-FFF2-40B4-BE49-F238E27FC236}">
              <a16:creationId xmlns:a16="http://schemas.microsoft.com/office/drawing/2014/main" id="{00000000-0008-0000-0300-00001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9" name="Line 51">
          <a:extLst>
            <a:ext uri="{FF2B5EF4-FFF2-40B4-BE49-F238E27FC236}">
              <a16:creationId xmlns:a16="http://schemas.microsoft.com/office/drawing/2014/main" id="{00000000-0008-0000-0300-00001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0" name="Line 52">
          <a:extLst>
            <a:ext uri="{FF2B5EF4-FFF2-40B4-BE49-F238E27FC236}">
              <a16:creationId xmlns:a16="http://schemas.microsoft.com/office/drawing/2014/main" id="{00000000-0008-0000-0300-00002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1" name="Line 53">
          <a:extLst>
            <a:ext uri="{FF2B5EF4-FFF2-40B4-BE49-F238E27FC236}">
              <a16:creationId xmlns:a16="http://schemas.microsoft.com/office/drawing/2014/main" id="{00000000-0008-0000-0300-00002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2" name="Line 54">
          <a:extLst>
            <a:ext uri="{FF2B5EF4-FFF2-40B4-BE49-F238E27FC236}">
              <a16:creationId xmlns:a16="http://schemas.microsoft.com/office/drawing/2014/main" id="{00000000-0008-0000-0300-00002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3" name="Line 55">
          <a:extLst>
            <a:ext uri="{FF2B5EF4-FFF2-40B4-BE49-F238E27FC236}">
              <a16:creationId xmlns:a16="http://schemas.microsoft.com/office/drawing/2014/main" id="{00000000-0008-0000-0300-00002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4" name="Line 56">
          <a:extLst>
            <a:ext uri="{FF2B5EF4-FFF2-40B4-BE49-F238E27FC236}">
              <a16:creationId xmlns:a16="http://schemas.microsoft.com/office/drawing/2014/main" id="{00000000-0008-0000-0300-00002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5" name="Line 57">
          <a:extLst>
            <a:ext uri="{FF2B5EF4-FFF2-40B4-BE49-F238E27FC236}">
              <a16:creationId xmlns:a16="http://schemas.microsoft.com/office/drawing/2014/main" id="{00000000-0008-0000-0300-00002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6" name="Line 58">
          <a:extLst>
            <a:ext uri="{FF2B5EF4-FFF2-40B4-BE49-F238E27FC236}">
              <a16:creationId xmlns:a16="http://schemas.microsoft.com/office/drawing/2014/main" id="{00000000-0008-0000-0300-00002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7" name="Line 59">
          <a:extLst>
            <a:ext uri="{FF2B5EF4-FFF2-40B4-BE49-F238E27FC236}">
              <a16:creationId xmlns:a16="http://schemas.microsoft.com/office/drawing/2014/main" id="{00000000-0008-0000-0300-00002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8" name="Line 60">
          <a:extLst>
            <a:ext uri="{FF2B5EF4-FFF2-40B4-BE49-F238E27FC236}">
              <a16:creationId xmlns:a16="http://schemas.microsoft.com/office/drawing/2014/main" id="{00000000-0008-0000-0300-00002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9" name="Line 61">
          <a:extLst>
            <a:ext uri="{FF2B5EF4-FFF2-40B4-BE49-F238E27FC236}">
              <a16:creationId xmlns:a16="http://schemas.microsoft.com/office/drawing/2014/main" id="{00000000-0008-0000-0300-00002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0" name="Line 62">
          <a:extLst>
            <a:ext uri="{FF2B5EF4-FFF2-40B4-BE49-F238E27FC236}">
              <a16:creationId xmlns:a16="http://schemas.microsoft.com/office/drawing/2014/main" id="{00000000-0008-0000-0300-00002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1" name="Line 63">
          <a:extLst>
            <a:ext uri="{FF2B5EF4-FFF2-40B4-BE49-F238E27FC236}">
              <a16:creationId xmlns:a16="http://schemas.microsoft.com/office/drawing/2014/main" id="{00000000-0008-0000-0300-00002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2" name="Line 64">
          <a:extLst>
            <a:ext uri="{FF2B5EF4-FFF2-40B4-BE49-F238E27FC236}">
              <a16:creationId xmlns:a16="http://schemas.microsoft.com/office/drawing/2014/main" id="{00000000-0008-0000-0300-00002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3" name="Line 65">
          <a:extLst>
            <a:ext uri="{FF2B5EF4-FFF2-40B4-BE49-F238E27FC236}">
              <a16:creationId xmlns:a16="http://schemas.microsoft.com/office/drawing/2014/main" id="{00000000-0008-0000-0300-00002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4" name="Line 66">
          <a:extLst>
            <a:ext uri="{FF2B5EF4-FFF2-40B4-BE49-F238E27FC236}">
              <a16:creationId xmlns:a16="http://schemas.microsoft.com/office/drawing/2014/main" id="{00000000-0008-0000-0300-00002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5" name="Line 67">
          <a:extLst>
            <a:ext uri="{FF2B5EF4-FFF2-40B4-BE49-F238E27FC236}">
              <a16:creationId xmlns:a16="http://schemas.microsoft.com/office/drawing/2014/main" id="{00000000-0008-0000-0300-00002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6" name="Line 68">
          <a:extLst>
            <a:ext uri="{FF2B5EF4-FFF2-40B4-BE49-F238E27FC236}">
              <a16:creationId xmlns:a16="http://schemas.microsoft.com/office/drawing/2014/main" id="{00000000-0008-0000-0300-00003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7" name="Line 69">
          <a:extLst>
            <a:ext uri="{FF2B5EF4-FFF2-40B4-BE49-F238E27FC236}">
              <a16:creationId xmlns:a16="http://schemas.microsoft.com/office/drawing/2014/main" id="{00000000-0008-0000-0300-00003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8" name="Line 70">
          <a:extLst>
            <a:ext uri="{FF2B5EF4-FFF2-40B4-BE49-F238E27FC236}">
              <a16:creationId xmlns:a16="http://schemas.microsoft.com/office/drawing/2014/main" id="{00000000-0008-0000-0300-00003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9" name="Line 71">
          <a:extLst>
            <a:ext uri="{FF2B5EF4-FFF2-40B4-BE49-F238E27FC236}">
              <a16:creationId xmlns:a16="http://schemas.microsoft.com/office/drawing/2014/main" id="{00000000-0008-0000-0300-00003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0" name="Line 72">
          <a:extLst>
            <a:ext uri="{FF2B5EF4-FFF2-40B4-BE49-F238E27FC236}">
              <a16:creationId xmlns:a16="http://schemas.microsoft.com/office/drawing/2014/main" id="{00000000-0008-0000-0300-00003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1" name="Line 73">
          <a:extLst>
            <a:ext uri="{FF2B5EF4-FFF2-40B4-BE49-F238E27FC236}">
              <a16:creationId xmlns:a16="http://schemas.microsoft.com/office/drawing/2014/main" id="{00000000-0008-0000-0300-00003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2" name="Line 74">
          <a:extLst>
            <a:ext uri="{FF2B5EF4-FFF2-40B4-BE49-F238E27FC236}">
              <a16:creationId xmlns:a16="http://schemas.microsoft.com/office/drawing/2014/main" id="{00000000-0008-0000-0300-00003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3" name="Line 75">
          <a:extLst>
            <a:ext uri="{FF2B5EF4-FFF2-40B4-BE49-F238E27FC236}">
              <a16:creationId xmlns:a16="http://schemas.microsoft.com/office/drawing/2014/main" id="{00000000-0008-0000-0300-00003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4" name="Line 76">
          <a:extLst>
            <a:ext uri="{FF2B5EF4-FFF2-40B4-BE49-F238E27FC236}">
              <a16:creationId xmlns:a16="http://schemas.microsoft.com/office/drawing/2014/main" id="{00000000-0008-0000-0300-00003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5" name="Line 77">
          <a:extLst>
            <a:ext uri="{FF2B5EF4-FFF2-40B4-BE49-F238E27FC236}">
              <a16:creationId xmlns:a16="http://schemas.microsoft.com/office/drawing/2014/main" id="{00000000-0008-0000-0300-00003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6" name="Line 78">
          <a:extLst>
            <a:ext uri="{FF2B5EF4-FFF2-40B4-BE49-F238E27FC236}">
              <a16:creationId xmlns:a16="http://schemas.microsoft.com/office/drawing/2014/main" id="{00000000-0008-0000-0300-00003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7" name="Line 79">
          <a:extLst>
            <a:ext uri="{FF2B5EF4-FFF2-40B4-BE49-F238E27FC236}">
              <a16:creationId xmlns:a16="http://schemas.microsoft.com/office/drawing/2014/main" id="{00000000-0008-0000-0300-00003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8" name="Line 80">
          <a:extLst>
            <a:ext uri="{FF2B5EF4-FFF2-40B4-BE49-F238E27FC236}">
              <a16:creationId xmlns:a16="http://schemas.microsoft.com/office/drawing/2014/main" id="{00000000-0008-0000-0300-00003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9" name="Line 81">
          <a:extLst>
            <a:ext uri="{FF2B5EF4-FFF2-40B4-BE49-F238E27FC236}">
              <a16:creationId xmlns:a16="http://schemas.microsoft.com/office/drawing/2014/main" id="{00000000-0008-0000-0300-00003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0" name="Line 82">
          <a:extLst>
            <a:ext uri="{FF2B5EF4-FFF2-40B4-BE49-F238E27FC236}">
              <a16:creationId xmlns:a16="http://schemas.microsoft.com/office/drawing/2014/main" id="{00000000-0008-0000-0300-00003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1" name="Line 83">
          <a:extLst>
            <a:ext uri="{FF2B5EF4-FFF2-40B4-BE49-F238E27FC236}">
              <a16:creationId xmlns:a16="http://schemas.microsoft.com/office/drawing/2014/main" id="{00000000-0008-0000-0300-00003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2" name="Line 84">
          <a:extLst>
            <a:ext uri="{FF2B5EF4-FFF2-40B4-BE49-F238E27FC236}">
              <a16:creationId xmlns:a16="http://schemas.microsoft.com/office/drawing/2014/main" id="{00000000-0008-0000-0300-00004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3" name="Line 85">
          <a:extLst>
            <a:ext uri="{FF2B5EF4-FFF2-40B4-BE49-F238E27FC236}">
              <a16:creationId xmlns:a16="http://schemas.microsoft.com/office/drawing/2014/main" id="{00000000-0008-0000-0300-00004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4" name="Line 86">
          <a:extLst>
            <a:ext uri="{FF2B5EF4-FFF2-40B4-BE49-F238E27FC236}">
              <a16:creationId xmlns:a16="http://schemas.microsoft.com/office/drawing/2014/main" id="{00000000-0008-0000-0300-00004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5" name="Line 87">
          <a:extLst>
            <a:ext uri="{FF2B5EF4-FFF2-40B4-BE49-F238E27FC236}">
              <a16:creationId xmlns:a16="http://schemas.microsoft.com/office/drawing/2014/main" id="{00000000-0008-0000-0300-00004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6" name="Line 88">
          <a:extLst>
            <a:ext uri="{FF2B5EF4-FFF2-40B4-BE49-F238E27FC236}">
              <a16:creationId xmlns:a16="http://schemas.microsoft.com/office/drawing/2014/main" id="{00000000-0008-0000-0300-00004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7" name="Line 89">
          <a:extLst>
            <a:ext uri="{FF2B5EF4-FFF2-40B4-BE49-F238E27FC236}">
              <a16:creationId xmlns:a16="http://schemas.microsoft.com/office/drawing/2014/main" id="{00000000-0008-0000-0300-00004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8" name="Line 90">
          <a:extLst>
            <a:ext uri="{FF2B5EF4-FFF2-40B4-BE49-F238E27FC236}">
              <a16:creationId xmlns:a16="http://schemas.microsoft.com/office/drawing/2014/main" id="{00000000-0008-0000-0300-00004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9" name="Line 91">
          <a:extLst>
            <a:ext uri="{FF2B5EF4-FFF2-40B4-BE49-F238E27FC236}">
              <a16:creationId xmlns:a16="http://schemas.microsoft.com/office/drawing/2014/main" id="{00000000-0008-0000-0300-00004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0" name="Line 92">
          <a:extLst>
            <a:ext uri="{FF2B5EF4-FFF2-40B4-BE49-F238E27FC236}">
              <a16:creationId xmlns:a16="http://schemas.microsoft.com/office/drawing/2014/main" id="{00000000-0008-0000-0300-00004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1" name="Line 93">
          <a:extLst>
            <a:ext uri="{FF2B5EF4-FFF2-40B4-BE49-F238E27FC236}">
              <a16:creationId xmlns:a16="http://schemas.microsoft.com/office/drawing/2014/main" id="{00000000-0008-0000-0300-00004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2" name="Line 94">
          <a:extLst>
            <a:ext uri="{FF2B5EF4-FFF2-40B4-BE49-F238E27FC236}">
              <a16:creationId xmlns:a16="http://schemas.microsoft.com/office/drawing/2014/main" id="{00000000-0008-0000-0300-00004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3" name="Line 95">
          <a:extLst>
            <a:ext uri="{FF2B5EF4-FFF2-40B4-BE49-F238E27FC236}">
              <a16:creationId xmlns:a16="http://schemas.microsoft.com/office/drawing/2014/main" id="{00000000-0008-0000-0300-00004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4" name="Line 96">
          <a:extLst>
            <a:ext uri="{FF2B5EF4-FFF2-40B4-BE49-F238E27FC236}">
              <a16:creationId xmlns:a16="http://schemas.microsoft.com/office/drawing/2014/main" id="{00000000-0008-0000-0300-00004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5" name="Line 97">
          <a:extLst>
            <a:ext uri="{FF2B5EF4-FFF2-40B4-BE49-F238E27FC236}">
              <a16:creationId xmlns:a16="http://schemas.microsoft.com/office/drawing/2014/main" id="{00000000-0008-0000-0300-00004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6" name="Line 98">
          <a:extLst>
            <a:ext uri="{FF2B5EF4-FFF2-40B4-BE49-F238E27FC236}">
              <a16:creationId xmlns:a16="http://schemas.microsoft.com/office/drawing/2014/main" id="{00000000-0008-0000-0300-00004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7" name="Line 99">
          <a:extLst>
            <a:ext uri="{FF2B5EF4-FFF2-40B4-BE49-F238E27FC236}">
              <a16:creationId xmlns:a16="http://schemas.microsoft.com/office/drawing/2014/main" id="{00000000-0008-0000-0300-00004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8" name="Line 100">
          <a:extLst>
            <a:ext uri="{FF2B5EF4-FFF2-40B4-BE49-F238E27FC236}">
              <a16:creationId xmlns:a16="http://schemas.microsoft.com/office/drawing/2014/main" id="{00000000-0008-0000-0300-00005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9" name="Line 101">
          <a:extLst>
            <a:ext uri="{FF2B5EF4-FFF2-40B4-BE49-F238E27FC236}">
              <a16:creationId xmlns:a16="http://schemas.microsoft.com/office/drawing/2014/main" id="{00000000-0008-0000-0300-00005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0" name="Line 102">
          <a:extLst>
            <a:ext uri="{FF2B5EF4-FFF2-40B4-BE49-F238E27FC236}">
              <a16:creationId xmlns:a16="http://schemas.microsoft.com/office/drawing/2014/main" id="{00000000-0008-0000-0300-00005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1" name="Line 103">
          <a:extLst>
            <a:ext uri="{FF2B5EF4-FFF2-40B4-BE49-F238E27FC236}">
              <a16:creationId xmlns:a16="http://schemas.microsoft.com/office/drawing/2014/main" id="{00000000-0008-0000-0300-00005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2" name="Line 104">
          <a:extLst>
            <a:ext uri="{FF2B5EF4-FFF2-40B4-BE49-F238E27FC236}">
              <a16:creationId xmlns:a16="http://schemas.microsoft.com/office/drawing/2014/main" id="{00000000-0008-0000-0300-00005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3" name="Line 105">
          <a:extLst>
            <a:ext uri="{FF2B5EF4-FFF2-40B4-BE49-F238E27FC236}">
              <a16:creationId xmlns:a16="http://schemas.microsoft.com/office/drawing/2014/main" id="{00000000-0008-0000-0300-00005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4" name="Line 106">
          <a:extLst>
            <a:ext uri="{FF2B5EF4-FFF2-40B4-BE49-F238E27FC236}">
              <a16:creationId xmlns:a16="http://schemas.microsoft.com/office/drawing/2014/main" id="{00000000-0008-0000-0300-00005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5" name="Line 107">
          <a:extLst>
            <a:ext uri="{FF2B5EF4-FFF2-40B4-BE49-F238E27FC236}">
              <a16:creationId xmlns:a16="http://schemas.microsoft.com/office/drawing/2014/main" id="{00000000-0008-0000-0300-00005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6" name="Line 108">
          <a:extLst>
            <a:ext uri="{FF2B5EF4-FFF2-40B4-BE49-F238E27FC236}">
              <a16:creationId xmlns:a16="http://schemas.microsoft.com/office/drawing/2014/main" id="{00000000-0008-0000-0300-00005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7" name="Oval 109">
          <a:extLst>
            <a:ext uri="{FF2B5EF4-FFF2-40B4-BE49-F238E27FC236}">
              <a16:creationId xmlns:a16="http://schemas.microsoft.com/office/drawing/2014/main" id="{00000000-0008-0000-0300-00005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8" name="Oval 110">
          <a:extLst>
            <a:ext uri="{FF2B5EF4-FFF2-40B4-BE49-F238E27FC236}">
              <a16:creationId xmlns:a16="http://schemas.microsoft.com/office/drawing/2014/main" id="{00000000-0008-0000-0300-00005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9" name="Oval 111">
          <a:extLst>
            <a:ext uri="{FF2B5EF4-FFF2-40B4-BE49-F238E27FC236}">
              <a16:creationId xmlns:a16="http://schemas.microsoft.com/office/drawing/2014/main" id="{00000000-0008-0000-0300-00005B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0" name="Oval 112">
          <a:extLst>
            <a:ext uri="{FF2B5EF4-FFF2-40B4-BE49-F238E27FC236}">
              <a16:creationId xmlns:a16="http://schemas.microsoft.com/office/drawing/2014/main" id="{00000000-0008-0000-0300-00005C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1" name="Oval 113">
          <a:extLst>
            <a:ext uri="{FF2B5EF4-FFF2-40B4-BE49-F238E27FC236}">
              <a16:creationId xmlns:a16="http://schemas.microsoft.com/office/drawing/2014/main" id="{00000000-0008-0000-0300-00005D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2" name="Oval 114">
          <a:extLst>
            <a:ext uri="{FF2B5EF4-FFF2-40B4-BE49-F238E27FC236}">
              <a16:creationId xmlns:a16="http://schemas.microsoft.com/office/drawing/2014/main" id="{00000000-0008-0000-0300-00005E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3" name="Oval 115">
          <a:extLst>
            <a:ext uri="{FF2B5EF4-FFF2-40B4-BE49-F238E27FC236}">
              <a16:creationId xmlns:a16="http://schemas.microsoft.com/office/drawing/2014/main" id="{00000000-0008-0000-0300-00005F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4" name="Oval 116">
          <a:extLst>
            <a:ext uri="{FF2B5EF4-FFF2-40B4-BE49-F238E27FC236}">
              <a16:creationId xmlns:a16="http://schemas.microsoft.com/office/drawing/2014/main" id="{00000000-0008-0000-0300-000060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5" name="Oval 117">
          <a:extLst>
            <a:ext uri="{FF2B5EF4-FFF2-40B4-BE49-F238E27FC236}">
              <a16:creationId xmlns:a16="http://schemas.microsoft.com/office/drawing/2014/main" id="{00000000-0008-0000-0300-000061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6" name="Oval 118">
          <a:extLst>
            <a:ext uri="{FF2B5EF4-FFF2-40B4-BE49-F238E27FC236}">
              <a16:creationId xmlns:a16="http://schemas.microsoft.com/office/drawing/2014/main" id="{00000000-0008-0000-0300-000062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7" name="Oval 119">
          <a:extLst>
            <a:ext uri="{FF2B5EF4-FFF2-40B4-BE49-F238E27FC236}">
              <a16:creationId xmlns:a16="http://schemas.microsoft.com/office/drawing/2014/main" id="{00000000-0008-0000-0300-000063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8" name="Oval 120">
          <a:extLst>
            <a:ext uri="{FF2B5EF4-FFF2-40B4-BE49-F238E27FC236}">
              <a16:creationId xmlns:a16="http://schemas.microsoft.com/office/drawing/2014/main" id="{00000000-0008-0000-0300-000064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9" name="Oval 121">
          <a:extLst>
            <a:ext uri="{FF2B5EF4-FFF2-40B4-BE49-F238E27FC236}">
              <a16:creationId xmlns:a16="http://schemas.microsoft.com/office/drawing/2014/main" id="{00000000-0008-0000-0300-000065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0" name="Oval 122">
          <a:extLst>
            <a:ext uri="{FF2B5EF4-FFF2-40B4-BE49-F238E27FC236}">
              <a16:creationId xmlns:a16="http://schemas.microsoft.com/office/drawing/2014/main" id="{00000000-0008-0000-0300-000066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1" name="Oval 123">
          <a:extLst>
            <a:ext uri="{FF2B5EF4-FFF2-40B4-BE49-F238E27FC236}">
              <a16:creationId xmlns:a16="http://schemas.microsoft.com/office/drawing/2014/main" id="{00000000-0008-0000-0300-000067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2" name="Oval 124">
          <a:extLst>
            <a:ext uri="{FF2B5EF4-FFF2-40B4-BE49-F238E27FC236}">
              <a16:creationId xmlns:a16="http://schemas.microsoft.com/office/drawing/2014/main" id="{00000000-0008-0000-0300-000068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3" name="Oval 125">
          <a:extLst>
            <a:ext uri="{FF2B5EF4-FFF2-40B4-BE49-F238E27FC236}">
              <a16:creationId xmlns:a16="http://schemas.microsoft.com/office/drawing/2014/main" id="{00000000-0008-0000-0300-00006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4" name="Oval 126">
          <a:extLst>
            <a:ext uri="{FF2B5EF4-FFF2-40B4-BE49-F238E27FC236}">
              <a16:creationId xmlns:a16="http://schemas.microsoft.com/office/drawing/2014/main" id="{00000000-0008-0000-0300-00006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5" name="Line 127">
          <a:extLst>
            <a:ext uri="{FF2B5EF4-FFF2-40B4-BE49-F238E27FC236}">
              <a16:creationId xmlns:a16="http://schemas.microsoft.com/office/drawing/2014/main" id="{00000000-0008-0000-0300-00006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6" name="Line 128">
          <a:extLst>
            <a:ext uri="{FF2B5EF4-FFF2-40B4-BE49-F238E27FC236}">
              <a16:creationId xmlns:a16="http://schemas.microsoft.com/office/drawing/2014/main" id="{00000000-0008-0000-0300-00006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7" name="Line 129">
          <a:extLst>
            <a:ext uri="{FF2B5EF4-FFF2-40B4-BE49-F238E27FC236}">
              <a16:creationId xmlns:a16="http://schemas.microsoft.com/office/drawing/2014/main" id="{00000000-0008-0000-0300-00006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8" name="Line 130">
          <a:extLst>
            <a:ext uri="{FF2B5EF4-FFF2-40B4-BE49-F238E27FC236}">
              <a16:creationId xmlns:a16="http://schemas.microsoft.com/office/drawing/2014/main" id="{00000000-0008-0000-0300-00006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9" name="Line 131">
          <a:extLst>
            <a:ext uri="{FF2B5EF4-FFF2-40B4-BE49-F238E27FC236}">
              <a16:creationId xmlns:a16="http://schemas.microsoft.com/office/drawing/2014/main" id="{00000000-0008-0000-0300-00006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0" name="Line 132">
          <a:extLst>
            <a:ext uri="{FF2B5EF4-FFF2-40B4-BE49-F238E27FC236}">
              <a16:creationId xmlns:a16="http://schemas.microsoft.com/office/drawing/2014/main" id="{00000000-0008-0000-0300-00007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1" name="Line 133">
          <a:extLst>
            <a:ext uri="{FF2B5EF4-FFF2-40B4-BE49-F238E27FC236}">
              <a16:creationId xmlns:a16="http://schemas.microsoft.com/office/drawing/2014/main" id="{00000000-0008-0000-0300-00007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2" name="Line 134">
          <a:extLst>
            <a:ext uri="{FF2B5EF4-FFF2-40B4-BE49-F238E27FC236}">
              <a16:creationId xmlns:a16="http://schemas.microsoft.com/office/drawing/2014/main" id="{00000000-0008-0000-0300-00007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3" name="Line 135">
          <a:extLst>
            <a:ext uri="{FF2B5EF4-FFF2-40B4-BE49-F238E27FC236}">
              <a16:creationId xmlns:a16="http://schemas.microsoft.com/office/drawing/2014/main" id="{00000000-0008-0000-0300-00007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4" name="Line 136">
          <a:extLst>
            <a:ext uri="{FF2B5EF4-FFF2-40B4-BE49-F238E27FC236}">
              <a16:creationId xmlns:a16="http://schemas.microsoft.com/office/drawing/2014/main" id="{00000000-0008-0000-0300-00007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5" name="Line 137">
          <a:extLst>
            <a:ext uri="{FF2B5EF4-FFF2-40B4-BE49-F238E27FC236}">
              <a16:creationId xmlns:a16="http://schemas.microsoft.com/office/drawing/2014/main" id="{00000000-0008-0000-0300-00007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6" name="Line 138">
          <a:extLst>
            <a:ext uri="{FF2B5EF4-FFF2-40B4-BE49-F238E27FC236}">
              <a16:creationId xmlns:a16="http://schemas.microsoft.com/office/drawing/2014/main" id="{00000000-0008-0000-0300-00007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7" name="Line 139">
          <a:extLst>
            <a:ext uri="{FF2B5EF4-FFF2-40B4-BE49-F238E27FC236}">
              <a16:creationId xmlns:a16="http://schemas.microsoft.com/office/drawing/2014/main" id="{00000000-0008-0000-0300-00007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8" name="Line 140">
          <a:extLst>
            <a:ext uri="{FF2B5EF4-FFF2-40B4-BE49-F238E27FC236}">
              <a16:creationId xmlns:a16="http://schemas.microsoft.com/office/drawing/2014/main" id="{00000000-0008-0000-0300-00007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9" name="Line 141">
          <a:extLst>
            <a:ext uri="{FF2B5EF4-FFF2-40B4-BE49-F238E27FC236}">
              <a16:creationId xmlns:a16="http://schemas.microsoft.com/office/drawing/2014/main" id="{00000000-0008-0000-0300-00007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0" name="Line 142">
          <a:extLst>
            <a:ext uri="{FF2B5EF4-FFF2-40B4-BE49-F238E27FC236}">
              <a16:creationId xmlns:a16="http://schemas.microsoft.com/office/drawing/2014/main" id="{00000000-0008-0000-0300-00007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1" name="Line 143">
          <a:extLst>
            <a:ext uri="{FF2B5EF4-FFF2-40B4-BE49-F238E27FC236}">
              <a16:creationId xmlns:a16="http://schemas.microsoft.com/office/drawing/2014/main" id="{00000000-0008-0000-0300-00007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2" name="Line 144">
          <a:extLst>
            <a:ext uri="{FF2B5EF4-FFF2-40B4-BE49-F238E27FC236}">
              <a16:creationId xmlns:a16="http://schemas.microsoft.com/office/drawing/2014/main" id="{00000000-0008-0000-0300-00007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3" name="Line 145">
          <a:extLst>
            <a:ext uri="{FF2B5EF4-FFF2-40B4-BE49-F238E27FC236}">
              <a16:creationId xmlns:a16="http://schemas.microsoft.com/office/drawing/2014/main" id="{00000000-0008-0000-0300-00007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4" name="Line 146">
          <a:extLst>
            <a:ext uri="{FF2B5EF4-FFF2-40B4-BE49-F238E27FC236}">
              <a16:creationId xmlns:a16="http://schemas.microsoft.com/office/drawing/2014/main" id="{00000000-0008-0000-0300-00007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5" name="Line 147">
          <a:extLst>
            <a:ext uri="{FF2B5EF4-FFF2-40B4-BE49-F238E27FC236}">
              <a16:creationId xmlns:a16="http://schemas.microsoft.com/office/drawing/2014/main" id="{00000000-0008-0000-0300-00007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6" name="Line 148">
          <a:extLst>
            <a:ext uri="{FF2B5EF4-FFF2-40B4-BE49-F238E27FC236}">
              <a16:creationId xmlns:a16="http://schemas.microsoft.com/office/drawing/2014/main" id="{00000000-0008-0000-0300-00008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7" name="Line 149">
          <a:extLst>
            <a:ext uri="{FF2B5EF4-FFF2-40B4-BE49-F238E27FC236}">
              <a16:creationId xmlns:a16="http://schemas.microsoft.com/office/drawing/2014/main" id="{00000000-0008-0000-0300-00008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8" name="Line 150">
          <a:extLst>
            <a:ext uri="{FF2B5EF4-FFF2-40B4-BE49-F238E27FC236}">
              <a16:creationId xmlns:a16="http://schemas.microsoft.com/office/drawing/2014/main" id="{00000000-0008-0000-0300-00008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9" name="Line 151">
          <a:extLst>
            <a:ext uri="{FF2B5EF4-FFF2-40B4-BE49-F238E27FC236}">
              <a16:creationId xmlns:a16="http://schemas.microsoft.com/office/drawing/2014/main" id="{00000000-0008-0000-0300-00008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0" name="Line 152">
          <a:extLst>
            <a:ext uri="{FF2B5EF4-FFF2-40B4-BE49-F238E27FC236}">
              <a16:creationId xmlns:a16="http://schemas.microsoft.com/office/drawing/2014/main" id="{00000000-0008-0000-0300-00008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1" name="Line 153">
          <a:extLst>
            <a:ext uri="{FF2B5EF4-FFF2-40B4-BE49-F238E27FC236}">
              <a16:creationId xmlns:a16="http://schemas.microsoft.com/office/drawing/2014/main" id="{00000000-0008-0000-0300-00008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2" name="Line 154">
          <a:extLst>
            <a:ext uri="{FF2B5EF4-FFF2-40B4-BE49-F238E27FC236}">
              <a16:creationId xmlns:a16="http://schemas.microsoft.com/office/drawing/2014/main" id="{00000000-0008-0000-0300-00008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3" name="Line 155">
          <a:extLst>
            <a:ext uri="{FF2B5EF4-FFF2-40B4-BE49-F238E27FC236}">
              <a16:creationId xmlns:a16="http://schemas.microsoft.com/office/drawing/2014/main" id="{00000000-0008-0000-0300-00008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4" name="Line 156">
          <a:extLst>
            <a:ext uri="{FF2B5EF4-FFF2-40B4-BE49-F238E27FC236}">
              <a16:creationId xmlns:a16="http://schemas.microsoft.com/office/drawing/2014/main" id="{00000000-0008-0000-0300-00008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5" name="Line 157">
          <a:extLst>
            <a:ext uri="{FF2B5EF4-FFF2-40B4-BE49-F238E27FC236}">
              <a16:creationId xmlns:a16="http://schemas.microsoft.com/office/drawing/2014/main" id="{00000000-0008-0000-0300-00008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6" name="Line 158">
          <a:extLst>
            <a:ext uri="{FF2B5EF4-FFF2-40B4-BE49-F238E27FC236}">
              <a16:creationId xmlns:a16="http://schemas.microsoft.com/office/drawing/2014/main" id="{00000000-0008-0000-0300-00008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7" name="Line 159">
          <a:extLst>
            <a:ext uri="{FF2B5EF4-FFF2-40B4-BE49-F238E27FC236}">
              <a16:creationId xmlns:a16="http://schemas.microsoft.com/office/drawing/2014/main" id="{00000000-0008-0000-0300-00008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8" name="Line 160">
          <a:extLst>
            <a:ext uri="{FF2B5EF4-FFF2-40B4-BE49-F238E27FC236}">
              <a16:creationId xmlns:a16="http://schemas.microsoft.com/office/drawing/2014/main" id="{00000000-0008-0000-0300-00008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9" name="Line 161">
          <a:extLst>
            <a:ext uri="{FF2B5EF4-FFF2-40B4-BE49-F238E27FC236}">
              <a16:creationId xmlns:a16="http://schemas.microsoft.com/office/drawing/2014/main" id="{00000000-0008-0000-0300-00008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0" name="Line 162">
          <a:extLst>
            <a:ext uri="{FF2B5EF4-FFF2-40B4-BE49-F238E27FC236}">
              <a16:creationId xmlns:a16="http://schemas.microsoft.com/office/drawing/2014/main" id="{00000000-0008-0000-0300-00008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1" name="Line 163">
          <a:extLst>
            <a:ext uri="{FF2B5EF4-FFF2-40B4-BE49-F238E27FC236}">
              <a16:creationId xmlns:a16="http://schemas.microsoft.com/office/drawing/2014/main" id="{00000000-0008-0000-0300-00008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2" name="Line 164">
          <a:extLst>
            <a:ext uri="{FF2B5EF4-FFF2-40B4-BE49-F238E27FC236}">
              <a16:creationId xmlns:a16="http://schemas.microsoft.com/office/drawing/2014/main" id="{00000000-0008-0000-0300-00009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3" name="Line 165">
          <a:extLst>
            <a:ext uri="{FF2B5EF4-FFF2-40B4-BE49-F238E27FC236}">
              <a16:creationId xmlns:a16="http://schemas.microsoft.com/office/drawing/2014/main" id="{00000000-0008-0000-0300-00009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4" name="Line 166">
          <a:extLst>
            <a:ext uri="{FF2B5EF4-FFF2-40B4-BE49-F238E27FC236}">
              <a16:creationId xmlns:a16="http://schemas.microsoft.com/office/drawing/2014/main" id="{00000000-0008-0000-0300-00009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5" name="Line 167">
          <a:extLst>
            <a:ext uri="{FF2B5EF4-FFF2-40B4-BE49-F238E27FC236}">
              <a16:creationId xmlns:a16="http://schemas.microsoft.com/office/drawing/2014/main" id="{00000000-0008-0000-0300-00009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6" name="Line 168">
          <a:extLst>
            <a:ext uri="{FF2B5EF4-FFF2-40B4-BE49-F238E27FC236}">
              <a16:creationId xmlns:a16="http://schemas.microsoft.com/office/drawing/2014/main" id="{00000000-0008-0000-0300-00009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7" name="Line 169">
          <a:extLst>
            <a:ext uri="{FF2B5EF4-FFF2-40B4-BE49-F238E27FC236}">
              <a16:creationId xmlns:a16="http://schemas.microsoft.com/office/drawing/2014/main" id="{00000000-0008-0000-0300-00009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8" name="Line 170">
          <a:extLst>
            <a:ext uri="{FF2B5EF4-FFF2-40B4-BE49-F238E27FC236}">
              <a16:creationId xmlns:a16="http://schemas.microsoft.com/office/drawing/2014/main" id="{00000000-0008-0000-0300-00009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9" name="Line 171">
          <a:extLst>
            <a:ext uri="{FF2B5EF4-FFF2-40B4-BE49-F238E27FC236}">
              <a16:creationId xmlns:a16="http://schemas.microsoft.com/office/drawing/2014/main" id="{00000000-0008-0000-0300-00009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0" name="Line 172">
          <a:extLst>
            <a:ext uri="{FF2B5EF4-FFF2-40B4-BE49-F238E27FC236}">
              <a16:creationId xmlns:a16="http://schemas.microsoft.com/office/drawing/2014/main" id="{00000000-0008-0000-0300-00009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1" name="Line 173">
          <a:extLst>
            <a:ext uri="{FF2B5EF4-FFF2-40B4-BE49-F238E27FC236}">
              <a16:creationId xmlns:a16="http://schemas.microsoft.com/office/drawing/2014/main" id="{00000000-0008-0000-0300-00009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2" name="Line 174">
          <a:extLst>
            <a:ext uri="{FF2B5EF4-FFF2-40B4-BE49-F238E27FC236}">
              <a16:creationId xmlns:a16="http://schemas.microsoft.com/office/drawing/2014/main" id="{00000000-0008-0000-0300-00009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3" name="Line 175">
          <a:extLst>
            <a:ext uri="{FF2B5EF4-FFF2-40B4-BE49-F238E27FC236}">
              <a16:creationId xmlns:a16="http://schemas.microsoft.com/office/drawing/2014/main" id="{00000000-0008-0000-0300-00009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4" name="Line 176">
          <a:extLst>
            <a:ext uri="{FF2B5EF4-FFF2-40B4-BE49-F238E27FC236}">
              <a16:creationId xmlns:a16="http://schemas.microsoft.com/office/drawing/2014/main" id="{00000000-0008-0000-0300-00009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5" name="Line 177">
          <a:extLst>
            <a:ext uri="{FF2B5EF4-FFF2-40B4-BE49-F238E27FC236}">
              <a16:creationId xmlns:a16="http://schemas.microsoft.com/office/drawing/2014/main" id="{00000000-0008-0000-0300-00009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6" name="Line 178">
          <a:extLst>
            <a:ext uri="{FF2B5EF4-FFF2-40B4-BE49-F238E27FC236}">
              <a16:creationId xmlns:a16="http://schemas.microsoft.com/office/drawing/2014/main" id="{00000000-0008-0000-0300-00009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7" name="Line 179">
          <a:extLst>
            <a:ext uri="{FF2B5EF4-FFF2-40B4-BE49-F238E27FC236}">
              <a16:creationId xmlns:a16="http://schemas.microsoft.com/office/drawing/2014/main" id="{00000000-0008-0000-0300-00009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8" name="Line 180">
          <a:extLst>
            <a:ext uri="{FF2B5EF4-FFF2-40B4-BE49-F238E27FC236}">
              <a16:creationId xmlns:a16="http://schemas.microsoft.com/office/drawing/2014/main" id="{00000000-0008-0000-0300-0000A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9" name="Line 181">
          <a:extLst>
            <a:ext uri="{FF2B5EF4-FFF2-40B4-BE49-F238E27FC236}">
              <a16:creationId xmlns:a16="http://schemas.microsoft.com/office/drawing/2014/main" id="{00000000-0008-0000-0300-0000A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0" name="Line 182">
          <a:extLst>
            <a:ext uri="{FF2B5EF4-FFF2-40B4-BE49-F238E27FC236}">
              <a16:creationId xmlns:a16="http://schemas.microsoft.com/office/drawing/2014/main" id="{00000000-0008-0000-0300-0000A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1" name="Line 183">
          <a:extLst>
            <a:ext uri="{FF2B5EF4-FFF2-40B4-BE49-F238E27FC236}">
              <a16:creationId xmlns:a16="http://schemas.microsoft.com/office/drawing/2014/main" id="{00000000-0008-0000-0300-0000A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2" name="Line 184">
          <a:extLst>
            <a:ext uri="{FF2B5EF4-FFF2-40B4-BE49-F238E27FC236}">
              <a16:creationId xmlns:a16="http://schemas.microsoft.com/office/drawing/2014/main" id="{00000000-0008-0000-0300-0000A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3" name="Line 185">
          <a:extLst>
            <a:ext uri="{FF2B5EF4-FFF2-40B4-BE49-F238E27FC236}">
              <a16:creationId xmlns:a16="http://schemas.microsoft.com/office/drawing/2014/main" id="{00000000-0008-0000-0300-0000A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4" name="Line 186">
          <a:extLst>
            <a:ext uri="{FF2B5EF4-FFF2-40B4-BE49-F238E27FC236}">
              <a16:creationId xmlns:a16="http://schemas.microsoft.com/office/drawing/2014/main" id="{00000000-0008-0000-0300-0000A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5" name="Line 187">
          <a:extLst>
            <a:ext uri="{FF2B5EF4-FFF2-40B4-BE49-F238E27FC236}">
              <a16:creationId xmlns:a16="http://schemas.microsoft.com/office/drawing/2014/main" id="{00000000-0008-0000-0300-0000A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6" name="Line 188">
          <a:extLst>
            <a:ext uri="{FF2B5EF4-FFF2-40B4-BE49-F238E27FC236}">
              <a16:creationId xmlns:a16="http://schemas.microsoft.com/office/drawing/2014/main" id="{00000000-0008-0000-0300-0000A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7" name="Line 189">
          <a:extLst>
            <a:ext uri="{FF2B5EF4-FFF2-40B4-BE49-F238E27FC236}">
              <a16:creationId xmlns:a16="http://schemas.microsoft.com/office/drawing/2014/main" id="{00000000-0008-0000-0300-0000A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8" name="Line 190">
          <a:extLst>
            <a:ext uri="{FF2B5EF4-FFF2-40B4-BE49-F238E27FC236}">
              <a16:creationId xmlns:a16="http://schemas.microsoft.com/office/drawing/2014/main" id="{00000000-0008-0000-0300-0000A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9" name="Line 191">
          <a:extLst>
            <a:ext uri="{FF2B5EF4-FFF2-40B4-BE49-F238E27FC236}">
              <a16:creationId xmlns:a16="http://schemas.microsoft.com/office/drawing/2014/main" id="{00000000-0008-0000-0300-0000A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0" name="Line 192">
          <a:extLst>
            <a:ext uri="{FF2B5EF4-FFF2-40B4-BE49-F238E27FC236}">
              <a16:creationId xmlns:a16="http://schemas.microsoft.com/office/drawing/2014/main" id="{00000000-0008-0000-0300-0000A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1" name="Line 193">
          <a:extLst>
            <a:ext uri="{FF2B5EF4-FFF2-40B4-BE49-F238E27FC236}">
              <a16:creationId xmlns:a16="http://schemas.microsoft.com/office/drawing/2014/main" id="{00000000-0008-0000-0300-0000A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2" name="Line 194">
          <a:extLst>
            <a:ext uri="{FF2B5EF4-FFF2-40B4-BE49-F238E27FC236}">
              <a16:creationId xmlns:a16="http://schemas.microsoft.com/office/drawing/2014/main" id="{00000000-0008-0000-0300-0000A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3" name="Line 195">
          <a:extLst>
            <a:ext uri="{FF2B5EF4-FFF2-40B4-BE49-F238E27FC236}">
              <a16:creationId xmlns:a16="http://schemas.microsoft.com/office/drawing/2014/main" id="{00000000-0008-0000-0300-0000A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4" name="Line 196">
          <a:extLst>
            <a:ext uri="{FF2B5EF4-FFF2-40B4-BE49-F238E27FC236}">
              <a16:creationId xmlns:a16="http://schemas.microsoft.com/office/drawing/2014/main" id="{00000000-0008-0000-0300-0000B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5" name="Line 197">
          <a:extLst>
            <a:ext uri="{FF2B5EF4-FFF2-40B4-BE49-F238E27FC236}">
              <a16:creationId xmlns:a16="http://schemas.microsoft.com/office/drawing/2014/main" id="{00000000-0008-0000-0300-0000B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6" name="Line 198">
          <a:extLst>
            <a:ext uri="{FF2B5EF4-FFF2-40B4-BE49-F238E27FC236}">
              <a16:creationId xmlns:a16="http://schemas.microsoft.com/office/drawing/2014/main" id="{00000000-0008-0000-0300-0000B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7" name="Line 199">
          <a:extLst>
            <a:ext uri="{FF2B5EF4-FFF2-40B4-BE49-F238E27FC236}">
              <a16:creationId xmlns:a16="http://schemas.microsoft.com/office/drawing/2014/main" id="{00000000-0008-0000-0300-0000B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8" name="Line 200">
          <a:extLst>
            <a:ext uri="{FF2B5EF4-FFF2-40B4-BE49-F238E27FC236}">
              <a16:creationId xmlns:a16="http://schemas.microsoft.com/office/drawing/2014/main" id="{00000000-0008-0000-0300-0000B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9" name="Line 201">
          <a:extLst>
            <a:ext uri="{FF2B5EF4-FFF2-40B4-BE49-F238E27FC236}">
              <a16:creationId xmlns:a16="http://schemas.microsoft.com/office/drawing/2014/main" id="{00000000-0008-0000-0300-0000B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0" name="Line 202">
          <a:extLst>
            <a:ext uri="{FF2B5EF4-FFF2-40B4-BE49-F238E27FC236}">
              <a16:creationId xmlns:a16="http://schemas.microsoft.com/office/drawing/2014/main" id="{00000000-0008-0000-0300-0000B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1" name="Line 203">
          <a:extLst>
            <a:ext uri="{FF2B5EF4-FFF2-40B4-BE49-F238E27FC236}">
              <a16:creationId xmlns:a16="http://schemas.microsoft.com/office/drawing/2014/main" id="{00000000-0008-0000-0300-0000B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2" name="Line 204">
          <a:extLst>
            <a:ext uri="{FF2B5EF4-FFF2-40B4-BE49-F238E27FC236}">
              <a16:creationId xmlns:a16="http://schemas.microsoft.com/office/drawing/2014/main" id="{00000000-0008-0000-0300-0000B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3" name="Line 205">
          <a:extLst>
            <a:ext uri="{FF2B5EF4-FFF2-40B4-BE49-F238E27FC236}">
              <a16:creationId xmlns:a16="http://schemas.microsoft.com/office/drawing/2014/main" id="{00000000-0008-0000-0300-0000B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4" name="Line 206">
          <a:extLst>
            <a:ext uri="{FF2B5EF4-FFF2-40B4-BE49-F238E27FC236}">
              <a16:creationId xmlns:a16="http://schemas.microsoft.com/office/drawing/2014/main" id="{00000000-0008-0000-0300-0000B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5" name="Line 207">
          <a:extLst>
            <a:ext uri="{FF2B5EF4-FFF2-40B4-BE49-F238E27FC236}">
              <a16:creationId xmlns:a16="http://schemas.microsoft.com/office/drawing/2014/main" id="{00000000-0008-0000-0300-0000B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6" name="Line 208">
          <a:extLst>
            <a:ext uri="{FF2B5EF4-FFF2-40B4-BE49-F238E27FC236}">
              <a16:creationId xmlns:a16="http://schemas.microsoft.com/office/drawing/2014/main" id="{00000000-0008-0000-0300-0000B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7" name="Line 209">
          <a:extLst>
            <a:ext uri="{FF2B5EF4-FFF2-40B4-BE49-F238E27FC236}">
              <a16:creationId xmlns:a16="http://schemas.microsoft.com/office/drawing/2014/main" id="{00000000-0008-0000-0300-0000B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8" name="Line 210">
          <a:extLst>
            <a:ext uri="{FF2B5EF4-FFF2-40B4-BE49-F238E27FC236}">
              <a16:creationId xmlns:a16="http://schemas.microsoft.com/office/drawing/2014/main" id="{00000000-0008-0000-0300-0000B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9" name="Line 211">
          <a:extLst>
            <a:ext uri="{FF2B5EF4-FFF2-40B4-BE49-F238E27FC236}">
              <a16:creationId xmlns:a16="http://schemas.microsoft.com/office/drawing/2014/main" id="{00000000-0008-0000-0300-0000B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0" name="Line 212">
          <a:extLst>
            <a:ext uri="{FF2B5EF4-FFF2-40B4-BE49-F238E27FC236}">
              <a16:creationId xmlns:a16="http://schemas.microsoft.com/office/drawing/2014/main" id="{00000000-0008-0000-0300-0000C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1" name="Line 213">
          <a:extLst>
            <a:ext uri="{FF2B5EF4-FFF2-40B4-BE49-F238E27FC236}">
              <a16:creationId xmlns:a16="http://schemas.microsoft.com/office/drawing/2014/main" id="{00000000-0008-0000-0300-0000C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2" name="Line 214">
          <a:extLst>
            <a:ext uri="{FF2B5EF4-FFF2-40B4-BE49-F238E27FC236}">
              <a16:creationId xmlns:a16="http://schemas.microsoft.com/office/drawing/2014/main" id="{00000000-0008-0000-0300-0000C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3" name="Line 215">
          <a:extLst>
            <a:ext uri="{FF2B5EF4-FFF2-40B4-BE49-F238E27FC236}">
              <a16:creationId xmlns:a16="http://schemas.microsoft.com/office/drawing/2014/main" id="{00000000-0008-0000-0300-0000C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4" name="Line 216">
          <a:extLst>
            <a:ext uri="{FF2B5EF4-FFF2-40B4-BE49-F238E27FC236}">
              <a16:creationId xmlns:a16="http://schemas.microsoft.com/office/drawing/2014/main" id="{00000000-0008-0000-0300-0000C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5" name="Line 217">
          <a:extLst>
            <a:ext uri="{FF2B5EF4-FFF2-40B4-BE49-F238E27FC236}">
              <a16:creationId xmlns:a16="http://schemas.microsoft.com/office/drawing/2014/main" id="{00000000-0008-0000-0300-0000C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6" name="Line 218">
          <a:extLst>
            <a:ext uri="{FF2B5EF4-FFF2-40B4-BE49-F238E27FC236}">
              <a16:creationId xmlns:a16="http://schemas.microsoft.com/office/drawing/2014/main" id="{00000000-0008-0000-0300-0000C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7" name="Line 219">
          <a:extLst>
            <a:ext uri="{FF2B5EF4-FFF2-40B4-BE49-F238E27FC236}">
              <a16:creationId xmlns:a16="http://schemas.microsoft.com/office/drawing/2014/main" id="{00000000-0008-0000-0300-0000C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8" name="Line 220">
          <a:extLst>
            <a:ext uri="{FF2B5EF4-FFF2-40B4-BE49-F238E27FC236}">
              <a16:creationId xmlns:a16="http://schemas.microsoft.com/office/drawing/2014/main" id="{00000000-0008-0000-0300-0000C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9" name="Line 221">
          <a:extLst>
            <a:ext uri="{FF2B5EF4-FFF2-40B4-BE49-F238E27FC236}">
              <a16:creationId xmlns:a16="http://schemas.microsoft.com/office/drawing/2014/main" id="{00000000-0008-0000-0300-0000C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0" name="Line 222">
          <a:extLst>
            <a:ext uri="{FF2B5EF4-FFF2-40B4-BE49-F238E27FC236}">
              <a16:creationId xmlns:a16="http://schemas.microsoft.com/office/drawing/2014/main" id="{00000000-0008-0000-0300-0000C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1" name="Line 223">
          <a:extLst>
            <a:ext uri="{FF2B5EF4-FFF2-40B4-BE49-F238E27FC236}">
              <a16:creationId xmlns:a16="http://schemas.microsoft.com/office/drawing/2014/main" id="{00000000-0008-0000-0300-0000C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2" name="Line 224">
          <a:extLst>
            <a:ext uri="{FF2B5EF4-FFF2-40B4-BE49-F238E27FC236}">
              <a16:creationId xmlns:a16="http://schemas.microsoft.com/office/drawing/2014/main" id="{00000000-0008-0000-0300-0000C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3" name="Line 225">
          <a:extLst>
            <a:ext uri="{FF2B5EF4-FFF2-40B4-BE49-F238E27FC236}">
              <a16:creationId xmlns:a16="http://schemas.microsoft.com/office/drawing/2014/main" id="{00000000-0008-0000-0300-0000C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4" name="Line 226">
          <a:extLst>
            <a:ext uri="{FF2B5EF4-FFF2-40B4-BE49-F238E27FC236}">
              <a16:creationId xmlns:a16="http://schemas.microsoft.com/office/drawing/2014/main" id="{00000000-0008-0000-0300-0000C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5" name="Line 227">
          <a:extLst>
            <a:ext uri="{FF2B5EF4-FFF2-40B4-BE49-F238E27FC236}">
              <a16:creationId xmlns:a16="http://schemas.microsoft.com/office/drawing/2014/main" id="{00000000-0008-0000-0300-0000C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6" name="Line 228">
          <a:extLst>
            <a:ext uri="{FF2B5EF4-FFF2-40B4-BE49-F238E27FC236}">
              <a16:creationId xmlns:a16="http://schemas.microsoft.com/office/drawing/2014/main" id="{00000000-0008-0000-0300-0000D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7" name="Line 229">
          <a:extLst>
            <a:ext uri="{FF2B5EF4-FFF2-40B4-BE49-F238E27FC236}">
              <a16:creationId xmlns:a16="http://schemas.microsoft.com/office/drawing/2014/main" id="{00000000-0008-0000-0300-0000D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8" name="Line 230">
          <a:extLst>
            <a:ext uri="{FF2B5EF4-FFF2-40B4-BE49-F238E27FC236}">
              <a16:creationId xmlns:a16="http://schemas.microsoft.com/office/drawing/2014/main" id="{00000000-0008-0000-0300-0000D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9" name="Line 231">
          <a:extLst>
            <a:ext uri="{FF2B5EF4-FFF2-40B4-BE49-F238E27FC236}">
              <a16:creationId xmlns:a16="http://schemas.microsoft.com/office/drawing/2014/main" id="{00000000-0008-0000-0300-0000D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0" name="Line 232">
          <a:extLst>
            <a:ext uri="{FF2B5EF4-FFF2-40B4-BE49-F238E27FC236}">
              <a16:creationId xmlns:a16="http://schemas.microsoft.com/office/drawing/2014/main" id="{00000000-0008-0000-0300-0000D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1" name="Line 233">
          <a:extLst>
            <a:ext uri="{FF2B5EF4-FFF2-40B4-BE49-F238E27FC236}">
              <a16:creationId xmlns:a16="http://schemas.microsoft.com/office/drawing/2014/main" id="{00000000-0008-0000-0300-0000D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2" name="Line 234">
          <a:extLst>
            <a:ext uri="{FF2B5EF4-FFF2-40B4-BE49-F238E27FC236}">
              <a16:creationId xmlns:a16="http://schemas.microsoft.com/office/drawing/2014/main" id="{00000000-0008-0000-0300-0000D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3" name="Oval 235">
          <a:extLst>
            <a:ext uri="{FF2B5EF4-FFF2-40B4-BE49-F238E27FC236}">
              <a16:creationId xmlns:a16="http://schemas.microsoft.com/office/drawing/2014/main" id="{00000000-0008-0000-0300-0000D7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4" name="Oval 236">
          <a:extLst>
            <a:ext uri="{FF2B5EF4-FFF2-40B4-BE49-F238E27FC236}">
              <a16:creationId xmlns:a16="http://schemas.microsoft.com/office/drawing/2014/main" id="{00000000-0008-0000-0300-0000D8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5" name="Oval 237">
          <a:extLst>
            <a:ext uri="{FF2B5EF4-FFF2-40B4-BE49-F238E27FC236}">
              <a16:creationId xmlns:a16="http://schemas.microsoft.com/office/drawing/2014/main" id="{00000000-0008-0000-0300-0000D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6" name="Oval 238">
          <a:extLst>
            <a:ext uri="{FF2B5EF4-FFF2-40B4-BE49-F238E27FC236}">
              <a16:creationId xmlns:a16="http://schemas.microsoft.com/office/drawing/2014/main" id="{00000000-0008-0000-0300-0000D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7" name="Oval 239">
          <a:extLst>
            <a:ext uri="{FF2B5EF4-FFF2-40B4-BE49-F238E27FC236}">
              <a16:creationId xmlns:a16="http://schemas.microsoft.com/office/drawing/2014/main" id="{00000000-0008-0000-0300-0000DB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8" name="Oval 240">
          <a:extLst>
            <a:ext uri="{FF2B5EF4-FFF2-40B4-BE49-F238E27FC236}">
              <a16:creationId xmlns:a16="http://schemas.microsoft.com/office/drawing/2014/main" id="{00000000-0008-0000-0300-0000DC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9" name="Oval 241">
          <a:extLst>
            <a:ext uri="{FF2B5EF4-FFF2-40B4-BE49-F238E27FC236}">
              <a16:creationId xmlns:a16="http://schemas.microsoft.com/office/drawing/2014/main" id="{00000000-0008-0000-0300-0000DD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0" name="Oval 242">
          <a:extLst>
            <a:ext uri="{FF2B5EF4-FFF2-40B4-BE49-F238E27FC236}">
              <a16:creationId xmlns:a16="http://schemas.microsoft.com/office/drawing/2014/main" id="{00000000-0008-0000-0300-0000DE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1" name="Oval 243">
          <a:extLst>
            <a:ext uri="{FF2B5EF4-FFF2-40B4-BE49-F238E27FC236}">
              <a16:creationId xmlns:a16="http://schemas.microsoft.com/office/drawing/2014/main" id="{00000000-0008-0000-0300-0000DF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2" name="Oval 244">
          <a:extLst>
            <a:ext uri="{FF2B5EF4-FFF2-40B4-BE49-F238E27FC236}">
              <a16:creationId xmlns:a16="http://schemas.microsoft.com/office/drawing/2014/main" id="{00000000-0008-0000-0300-0000E0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3" name="Oval 245">
          <a:extLst>
            <a:ext uri="{FF2B5EF4-FFF2-40B4-BE49-F238E27FC236}">
              <a16:creationId xmlns:a16="http://schemas.microsoft.com/office/drawing/2014/main" id="{00000000-0008-0000-0300-0000E1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4" name="Oval 246">
          <a:extLst>
            <a:ext uri="{FF2B5EF4-FFF2-40B4-BE49-F238E27FC236}">
              <a16:creationId xmlns:a16="http://schemas.microsoft.com/office/drawing/2014/main" id="{00000000-0008-0000-0300-0000E2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23</xdr:row>
      <xdr:rowOff>0</xdr:rowOff>
    </xdr:from>
    <xdr:to>
      <xdr:col>7</xdr:col>
      <xdr:colOff>0</xdr:colOff>
      <xdr:row>34</xdr:row>
      <xdr:rowOff>0</xdr:rowOff>
    </xdr:to>
    <xdr:sp macro="" textlink="">
      <xdr:nvSpPr>
        <xdr:cNvPr id="2" name="Line 1">
          <a:extLst>
            <a:ext uri="{FF2B5EF4-FFF2-40B4-BE49-F238E27FC236}">
              <a16:creationId xmlns:a16="http://schemas.microsoft.com/office/drawing/2014/main" id="{00000000-0008-0000-0400-000002000000}"/>
            </a:ext>
          </a:extLst>
        </xdr:cNvPr>
        <xdr:cNvSpPr>
          <a:spLocks noChangeShapeType="1"/>
        </xdr:cNvSpPr>
      </xdr:nvSpPr>
      <xdr:spPr bwMode="auto">
        <a:xfrm flipV="1">
          <a:off x="4752975" y="4219575"/>
          <a:ext cx="857250" cy="21526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7</xdr:row>
      <xdr:rowOff>0</xdr:rowOff>
    </xdr:from>
    <xdr:to>
      <xdr:col>13</xdr:col>
      <xdr:colOff>0</xdr:colOff>
      <xdr:row>22</xdr:row>
      <xdr:rowOff>0</xdr:rowOff>
    </xdr:to>
    <xdr:sp macro="" textlink="">
      <xdr:nvSpPr>
        <xdr:cNvPr id="3" name="Line 2">
          <a:extLst>
            <a:ext uri="{FF2B5EF4-FFF2-40B4-BE49-F238E27FC236}">
              <a16:creationId xmlns:a16="http://schemas.microsoft.com/office/drawing/2014/main" id="{00000000-0008-0000-0400-000003000000}"/>
            </a:ext>
          </a:extLst>
        </xdr:cNvPr>
        <xdr:cNvSpPr>
          <a:spLocks noChangeShapeType="1"/>
        </xdr:cNvSpPr>
      </xdr:nvSpPr>
      <xdr:spPr bwMode="auto">
        <a:xfrm flipH="1">
          <a:off x="9267825" y="1266825"/>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7</xdr:row>
      <xdr:rowOff>0</xdr:rowOff>
    </xdr:from>
    <xdr:to>
      <xdr:col>10</xdr:col>
      <xdr:colOff>0</xdr:colOff>
      <xdr:row>22</xdr:row>
      <xdr:rowOff>0</xdr:rowOff>
    </xdr:to>
    <xdr:sp macro="" textlink="">
      <xdr:nvSpPr>
        <xdr:cNvPr id="4" name="Line 3">
          <a:extLst>
            <a:ext uri="{FF2B5EF4-FFF2-40B4-BE49-F238E27FC236}">
              <a16:creationId xmlns:a16="http://schemas.microsoft.com/office/drawing/2014/main" id="{00000000-0008-0000-0400-000004000000}"/>
            </a:ext>
          </a:extLst>
        </xdr:cNvPr>
        <xdr:cNvSpPr>
          <a:spLocks noChangeShapeType="1"/>
        </xdr:cNvSpPr>
      </xdr:nvSpPr>
      <xdr:spPr bwMode="auto">
        <a:xfrm flipH="1">
          <a:off x="7010400" y="1266825"/>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9525</xdr:rowOff>
    </xdr:from>
    <xdr:to>
      <xdr:col>7</xdr:col>
      <xdr:colOff>0</xdr:colOff>
      <xdr:row>22</xdr:row>
      <xdr:rowOff>9525</xdr:rowOff>
    </xdr:to>
    <xdr:sp macro="" textlink="">
      <xdr:nvSpPr>
        <xdr:cNvPr id="5" name="Line 4">
          <a:extLst>
            <a:ext uri="{FF2B5EF4-FFF2-40B4-BE49-F238E27FC236}">
              <a16:creationId xmlns:a16="http://schemas.microsoft.com/office/drawing/2014/main" id="{00000000-0008-0000-0400-000005000000}"/>
            </a:ext>
          </a:extLst>
        </xdr:cNvPr>
        <xdr:cNvSpPr>
          <a:spLocks noChangeShapeType="1"/>
        </xdr:cNvSpPr>
      </xdr:nvSpPr>
      <xdr:spPr bwMode="auto">
        <a:xfrm flipH="1">
          <a:off x="4752975" y="1276350"/>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533400</xdr:colOff>
      <xdr:row>22</xdr:row>
      <xdr:rowOff>95250</xdr:rowOff>
    </xdr:from>
    <xdr:to>
      <xdr:col>13</xdr:col>
      <xdr:colOff>276225</xdr:colOff>
      <xdr:row>39</xdr:row>
      <xdr:rowOff>0</xdr:rowOff>
    </xdr:to>
    <xdr:grpSp>
      <xdr:nvGrpSpPr>
        <xdr:cNvPr id="6" name="Group 5">
          <a:extLst>
            <a:ext uri="{FF2B5EF4-FFF2-40B4-BE49-F238E27FC236}">
              <a16:creationId xmlns:a16="http://schemas.microsoft.com/office/drawing/2014/main" id="{00000000-0008-0000-0400-000006000000}"/>
            </a:ext>
          </a:extLst>
        </xdr:cNvPr>
        <xdr:cNvGrpSpPr>
          <a:grpSpLocks/>
        </xdr:cNvGrpSpPr>
      </xdr:nvGrpSpPr>
      <xdr:grpSpPr bwMode="auto">
        <a:xfrm>
          <a:off x="7534275" y="4048125"/>
          <a:ext cx="2862263" cy="3131344"/>
          <a:chOff x="805" y="462"/>
          <a:chExt cx="291" cy="307"/>
        </a:xfrm>
      </xdr:grpSpPr>
      <xdr:sp macro="" textlink="">
        <xdr:nvSpPr>
          <xdr:cNvPr id="7" name="Line 6">
            <a:extLst>
              <a:ext uri="{FF2B5EF4-FFF2-40B4-BE49-F238E27FC236}">
                <a16:creationId xmlns:a16="http://schemas.microsoft.com/office/drawing/2014/main" id="{00000000-0008-0000-0400-000007000000}"/>
              </a:ext>
            </a:extLst>
          </xdr:cNvPr>
          <xdr:cNvSpPr>
            <a:spLocks noChangeShapeType="1"/>
          </xdr:cNvSpPr>
        </xdr:nvSpPr>
        <xdr:spPr bwMode="auto">
          <a:xfrm flipH="1" flipV="1">
            <a:off x="805" y="464"/>
            <a:ext cx="177" cy="26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lg" len="lg"/>
          </a:ln>
          <a:extLst>
            <a:ext uri="{909E8E84-426E-40DD-AFC4-6F175D3DCCD1}">
              <a14:hiddenFill xmlns:a14="http://schemas.microsoft.com/office/drawing/2010/main">
                <a:noFill/>
              </a14:hiddenFill>
            </a:ext>
          </a:extLst>
        </xdr:spPr>
      </xdr:sp>
      <xdr:sp macro="" textlink="">
        <xdr:nvSpPr>
          <xdr:cNvPr id="8" name="Line 7">
            <a:extLst>
              <a:ext uri="{FF2B5EF4-FFF2-40B4-BE49-F238E27FC236}">
                <a16:creationId xmlns:a16="http://schemas.microsoft.com/office/drawing/2014/main" id="{00000000-0008-0000-0400-000008000000}"/>
              </a:ext>
            </a:extLst>
          </xdr:cNvPr>
          <xdr:cNvSpPr>
            <a:spLocks noChangeShapeType="1"/>
          </xdr:cNvSpPr>
        </xdr:nvSpPr>
        <xdr:spPr bwMode="auto">
          <a:xfrm flipV="1">
            <a:off x="1034" y="462"/>
            <a:ext cx="0" cy="27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lg" len="lg"/>
          </a:ln>
          <a:extLst>
            <a:ext uri="{909E8E84-426E-40DD-AFC4-6F175D3DCCD1}">
              <a14:hiddenFill xmlns:a14="http://schemas.microsoft.com/office/drawing/2010/main">
                <a:noFill/>
              </a14:hiddenFill>
            </a:ext>
          </a:extLst>
        </xdr:spPr>
      </xdr:sp>
      <xdr:sp macro="" textlink="">
        <xdr:nvSpPr>
          <xdr:cNvPr id="9" name="Rectangle 8">
            <a:extLst>
              <a:ext uri="{FF2B5EF4-FFF2-40B4-BE49-F238E27FC236}">
                <a16:creationId xmlns:a16="http://schemas.microsoft.com/office/drawing/2014/main" id="{00000000-0008-0000-0400-000009000000}"/>
              </a:ext>
            </a:extLst>
          </xdr:cNvPr>
          <xdr:cNvSpPr>
            <a:spLocks noChangeArrowheads="1"/>
          </xdr:cNvSpPr>
        </xdr:nvSpPr>
        <xdr:spPr bwMode="auto">
          <a:xfrm>
            <a:off x="912" y="730"/>
            <a:ext cx="184" cy="3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「様式１０－２工事出来高内訳」の数値と同率であること！</a:t>
            </a:r>
          </a:p>
        </xdr:txBody>
      </xdr:sp>
    </xdr:grpSp>
    <xdr:clientData/>
  </xdr:twoCellAnchor>
  <xdr:twoCellAnchor>
    <xdr:from>
      <xdr:col>13</xdr:col>
      <xdr:colOff>476250</xdr:colOff>
      <xdr:row>1</xdr:row>
      <xdr:rowOff>57150</xdr:rowOff>
    </xdr:from>
    <xdr:to>
      <xdr:col>19</xdr:col>
      <xdr:colOff>404390</xdr:colOff>
      <xdr:row>12</xdr:row>
      <xdr:rowOff>40229</xdr:rowOff>
    </xdr:to>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10601325" y="209550"/>
          <a:ext cx="4042940" cy="200237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323850</xdr:colOff>
      <xdr:row>0</xdr:row>
      <xdr:rowOff>295275</xdr:rowOff>
    </xdr:from>
    <xdr:to>
      <xdr:col>6</xdr:col>
      <xdr:colOff>609600</xdr:colOff>
      <xdr:row>2</xdr:row>
      <xdr:rowOff>114300</xdr:rowOff>
    </xdr:to>
    <xdr:sp macro="" textlink="">
      <xdr:nvSpPr>
        <xdr:cNvPr id="3079" name="AutoShape 7">
          <a:extLst>
            <a:ext uri="{FF2B5EF4-FFF2-40B4-BE49-F238E27FC236}">
              <a16:creationId xmlns:a16="http://schemas.microsoft.com/office/drawing/2014/main" id="{00000000-0008-0000-0000-0000070C0000}"/>
            </a:ext>
          </a:extLst>
        </xdr:cNvPr>
        <xdr:cNvSpPr>
          <a:spLocks noChangeArrowheads="1"/>
        </xdr:cNvSpPr>
      </xdr:nvSpPr>
      <xdr:spPr bwMode="auto">
        <a:xfrm>
          <a:off x="3952875" y="295275"/>
          <a:ext cx="2524125" cy="447675"/>
        </a:xfrm>
        <a:prstGeom prst="roundRect">
          <a:avLst>
            <a:gd name="adj" fmla="val 16667"/>
          </a:avLst>
        </a:prstGeom>
        <a:noFill/>
        <a:ln>
          <a:noFill/>
        </a:ln>
        <a:extLst>
          <a:ext uri="{909E8E84-426E-40DD-AFC4-6F175D3DCCD1}">
            <a14:hiddenFill xmlns:a14="http://schemas.microsoft.com/office/drawing/2010/main">
              <a:solidFill>
                <a:srgbClr xmlns:mc="http://schemas.openxmlformats.org/markup-compatibility/2006" val="FFCC00" mc:Ignorable="a14" a14:legacySpreadsheetColorIndex="51"/>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vertOverflow="clip" wrap="square" lIns="18288" tIns="0" rIns="0" bIns="0" anchor="ctr" upright="1"/>
        <a:lstStyle/>
        <a:p>
          <a:endParaRPr lang="ja-JP"/>
        </a:p>
      </xdr:txBody>
    </xdr:sp>
    <xdr:clientData/>
  </xdr:twoCellAnchor>
  <xdr:twoCellAnchor>
    <xdr:from>
      <xdr:col>10</xdr:col>
      <xdr:colOff>398780</xdr:colOff>
      <xdr:row>1</xdr:row>
      <xdr:rowOff>121920</xdr:rowOff>
    </xdr:from>
    <xdr:to>
      <xdr:col>16</xdr:col>
      <xdr:colOff>345970</xdr:colOff>
      <xdr:row>8</xdr:row>
      <xdr:rowOff>235174</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9720580" y="426720"/>
          <a:ext cx="3680990" cy="200555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xdr:txBody>
    </xdr:sp>
    <xdr:clientData/>
  </xdr:twoCellAnchor>
  <xdr:twoCellAnchor>
    <xdr:from>
      <xdr:col>10</xdr:col>
      <xdr:colOff>254000</xdr:colOff>
      <xdr:row>18</xdr:row>
      <xdr:rowOff>222250</xdr:rowOff>
    </xdr:from>
    <xdr:to>
      <xdr:col>15</xdr:col>
      <xdr:colOff>365125</xdr:colOff>
      <xdr:row>23</xdr:row>
      <xdr:rowOff>190500</xdr:rowOff>
    </xdr:to>
    <xdr:sp macro="" textlink="">
      <xdr:nvSpPr>
        <xdr:cNvPr id="4" name="AutoShape 5">
          <a:extLst>
            <a:ext uri="{FF2B5EF4-FFF2-40B4-BE49-F238E27FC236}">
              <a16:creationId xmlns:a16="http://schemas.microsoft.com/office/drawing/2014/main" id="{00000000-0008-0000-0000-000004000000}"/>
            </a:ext>
          </a:extLst>
        </xdr:cNvPr>
        <xdr:cNvSpPr>
          <a:spLocks noChangeArrowheads="1"/>
        </xdr:cNvSpPr>
      </xdr:nvSpPr>
      <xdr:spPr bwMode="auto">
        <a:xfrm>
          <a:off x="10636250" y="5222875"/>
          <a:ext cx="3524250" cy="1238250"/>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36576" tIns="18288" rIns="36000" bIns="18288" anchor="ctr" upright="1"/>
        <a:lstStyle/>
        <a:p>
          <a:pPr algn="l" rtl="0">
            <a:lnSpc>
              <a:spcPts val="1100"/>
            </a:lnSpc>
            <a:defRPr sz="1000"/>
          </a:pPr>
          <a:r>
            <a:rPr lang="ja-JP" altLang="en-US" sz="900" b="0" i="0" u="none" strike="noStrike" baseline="0">
              <a:solidFill>
                <a:srgbClr val="000000"/>
              </a:solidFill>
              <a:latin typeface="HG丸ｺﾞｼｯｸM-PRO"/>
              <a:ea typeface="HG丸ｺﾞｼｯｸM-PRO"/>
            </a:rPr>
            <a:t>エクセルで乗除の計算式を入れた場合、端数処理の関係で、合計に１円程度のズレが生じることがあります。この表の作成にあたっては、提出前に必ず</a:t>
          </a:r>
          <a:r>
            <a:rPr lang="ja-JP" altLang="en-US" sz="900" b="1" i="0" u="sng" strike="noStrike" baseline="0">
              <a:solidFill>
                <a:srgbClr val="000000"/>
              </a:solidFill>
              <a:latin typeface="HG丸ｺﾞｼｯｸM-PRO"/>
              <a:ea typeface="HG丸ｺﾞｼｯｸM-PRO"/>
            </a:rPr>
            <a:t>電卓により手計算で検算をし</a:t>
          </a:r>
          <a:r>
            <a:rPr lang="ja-JP" altLang="en-US" sz="900" b="0" i="0" u="none" strike="noStrike" baseline="0">
              <a:solidFill>
                <a:srgbClr val="000000"/>
              </a:solidFill>
              <a:latin typeface="HG丸ｺﾞｼｯｸM-PRO"/>
              <a:ea typeface="HG丸ｺﾞｼｯｸM-PRO"/>
            </a:rPr>
            <a:t>、縦横の数値の合計が一致していること確認してください。（端数が出る場合は、対象外経費で調整をしてください。）</a:t>
          </a:r>
        </a:p>
      </xdr:txBody>
    </xdr:sp>
    <xdr:clientData/>
  </xdr:twoCellAnchor>
  <xdr:twoCellAnchor>
    <xdr:from>
      <xdr:col>2</xdr:col>
      <xdr:colOff>1515138</xdr:colOff>
      <xdr:row>0</xdr:row>
      <xdr:rowOff>177209</xdr:rowOff>
    </xdr:from>
    <xdr:to>
      <xdr:col>4</xdr:col>
      <xdr:colOff>1063255</xdr:colOff>
      <xdr:row>2</xdr:row>
      <xdr:rowOff>48880</xdr:rowOff>
    </xdr:to>
    <xdr:sp macro="" textlink="">
      <xdr:nvSpPr>
        <xdr:cNvPr id="2" name="AutoShape 2">
          <a:extLst>
            <a:ext uri="{FF2B5EF4-FFF2-40B4-BE49-F238E27FC236}">
              <a16:creationId xmlns:a16="http://schemas.microsoft.com/office/drawing/2014/main" id="{307D6CEA-F535-673E-D6CD-728A7928453D}"/>
            </a:ext>
          </a:extLst>
        </xdr:cNvPr>
        <xdr:cNvSpPr>
          <a:spLocks noChangeArrowheads="1"/>
        </xdr:cNvSpPr>
      </xdr:nvSpPr>
      <xdr:spPr bwMode="auto">
        <a:xfrm>
          <a:off x="2099929" y="177209"/>
          <a:ext cx="2223977" cy="748857"/>
        </a:xfrm>
        <a:prstGeom prst="wedgeRoundRectCallout">
          <a:avLst>
            <a:gd name="adj1" fmla="val -46836"/>
            <a:gd name="adj2" fmla="val 108189"/>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wrap="square" lIns="74295" tIns="8890" rIns="74295" bIns="8890" anchor="ctr" upright="1">
          <a:noAutofit/>
        </a:bodyPr>
        <a:lstStyle/>
        <a:p>
          <a:pPr algn="just" fontAlgn="base"/>
          <a:r>
            <a:rPr lang="ja-JP" altLang="ja-JP" sz="1100" b="0" i="0" baseline="0">
              <a:solidFill>
                <a:schemeClr val="dk1"/>
              </a:solidFill>
              <a:effectLst/>
              <a:latin typeface="+mn-lt"/>
              <a:ea typeface="+mn-ea"/>
              <a:cs typeface="+mn-cs"/>
            </a:rPr>
            <a:t>工事請負契約書の内訳書の項目と一致（記載の項目はあくまでも例示です。</a:t>
          </a:r>
          <a:r>
            <a:rPr lang="ja-JP" altLang="en-US" sz="1100" b="0" i="0" baseline="0">
              <a:solidFill>
                <a:schemeClr val="dk1"/>
              </a:solidFill>
              <a:effectLst/>
              <a:latin typeface="+mn-lt"/>
              <a:ea typeface="+mn-ea"/>
              <a:cs typeface="+mn-cs"/>
            </a:rPr>
            <a:t>）</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27</xdr:col>
      <xdr:colOff>459777</xdr:colOff>
      <xdr:row>1</xdr:row>
      <xdr:rowOff>110778</xdr:rowOff>
    </xdr:from>
    <xdr:to>
      <xdr:col>34</xdr:col>
      <xdr:colOff>92210</xdr:colOff>
      <xdr:row>5</xdr:row>
      <xdr:rowOff>133190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7289091" y="350264"/>
          <a:ext cx="3975833" cy="95858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en-US" altLang="ja-JP" sz="1200" b="1">
              <a:solidFill>
                <a:srgbClr val="FF0000"/>
              </a:solidFill>
            </a:rPr>
            <a:t>【</a:t>
          </a:r>
          <a:r>
            <a:rPr kumimoji="1" lang="ja-JP" altLang="en-US" sz="1200" b="1">
              <a:solidFill>
                <a:srgbClr val="FF0000"/>
              </a:solidFill>
            </a:rPr>
            <a:t>注意事項</a:t>
          </a:r>
          <a:r>
            <a:rPr kumimoji="1" lang="en-US" altLang="ja-JP" sz="1200" b="1">
              <a:solidFill>
                <a:srgbClr val="FF0000"/>
              </a:solidFill>
            </a:rPr>
            <a:t>】</a:t>
          </a:r>
        </a:p>
        <a:p>
          <a:pPr>
            <a:lnSpc>
              <a:spcPts val="1500"/>
            </a:lnSpc>
          </a:pPr>
          <a:r>
            <a:rPr kumimoji="1" lang="ja-JP" altLang="en-US" sz="1200" b="1">
              <a:solidFill>
                <a:srgbClr val="FF0000"/>
              </a:solidFill>
            </a:rPr>
            <a:t>オレンジ色のセル：自動計算</a:t>
          </a:r>
          <a:endParaRPr kumimoji="1" lang="en-US" altLang="ja-JP" sz="1200" b="1">
            <a:solidFill>
              <a:srgbClr val="FF0000"/>
            </a:solidFill>
          </a:endParaRPr>
        </a:p>
        <a:p>
          <a:r>
            <a:rPr kumimoji="1" lang="ja-JP" altLang="en-US" sz="1200" b="1">
              <a:solidFill>
                <a:srgbClr val="FF0000"/>
              </a:solidFill>
            </a:rPr>
            <a:t>グレー色のセル：他のシートから自動転記</a:t>
          </a:r>
          <a:endParaRPr kumimoji="1" lang="en-US" altLang="ja-JP" sz="1200" b="1">
            <a:solidFill>
              <a:srgbClr val="FF0000"/>
            </a:solidFill>
          </a:endParaRPr>
        </a:p>
        <a:p>
          <a:r>
            <a:rPr kumimoji="1" lang="ja-JP" altLang="en-US" sz="1200" b="1">
              <a:solidFill>
                <a:srgbClr val="FF0000"/>
              </a:solidFill>
            </a:rPr>
            <a:t>白抜きのセル：手入力で記入してください。</a:t>
          </a:r>
          <a:endParaRPr kumimoji="1" lang="en-US" altLang="ja-JP" sz="1200" b="1">
            <a:solidFill>
              <a:srgbClr val="FF0000"/>
            </a:solidFill>
          </a:endParaRPr>
        </a:p>
      </xdr:txBody>
    </xdr:sp>
    <xdr:clientData/>
  </xdr:twoCellAnchor>
  <xdr:twoCellAnchor>
    <xdr:from>
      <xdr:col>0</xdr:col>
      <xdr:colOff>166519</xdr:colOff>
      <xdr:row>35</xdr:row>
      <xdr:rowOff>116541</xdr:rowOff>
    </xdr:from>
    <xdr:to>
      <xdr:col>6</xdr:col>
      <xdr:colOff>304775</xdr:colOff>
      <xdr:row>41</xdr:row>
      <xdr:rowOff>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66519" y="6905961"/>
          <a:ext cx="2683336" cy="79785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73623</xdr:colOff>
      <xdr:row>7</xdr:row>
      <xdr:rowOff>17930</xdr:rowOff>
    </xdr:from>
    <xdr:to>
      <xdr:col>1</xdr:col>
      <xdr:colOff>146238</xdr:colOff>
      <xdr:row>13</xdr:row>
      <xdr:rowOff>125001</xdr:rowOff>
    </xdr:to>
    <xdr:sp macro="" textlink="">
      <xdr:nvSpPr>
        <xdr:cNvPr id="4" name="左中かっこ 3">
          <a:extLst>
            <a:ext uri="{FF2B5EF4-FFF2-40B4-BE49-F238E27FC236}">
              <a16:creationId xmlns:a16="http://schemas.microsoft.com/office/drawing/2014/main" id="{00000000-0008-0000-0100-000004000000}"/>
            </a:ext>
          </a:extLst>
        </xdr:cNvPr>
        <xdr:cNvSpPr/>
      </xdr:nvSpPr>
      <xdr:spPr>
        <a:xfrm>
          <a:off x="302223" y="1564790"/>
          <a:ext cx="72615" cy="1250071"/>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91440</xdr:colOff>
      <xdr:row>48</xdr:row>
      <xdr:rowOff>7620</xdr:rowOff>
    </xdr:from>
    <xdr:to>
      <xdr:col>10</xdr:col>
      <xdr:colOff>114300</xdr:colOff>
      <xdr:row>53</xdr:row>
      <xdr:rowOff>7620</xdr:rowOff>
    </xdr:to>
    <xdr:sp macro="" textlink="">
      <xdr:nvSpPr>
        <xdr:cNvPr id="2" name="AutoShape 2">
          <a:extLst>
            <a:ext uri="{FF2B5EF4-FFF2-40B4-BE49-F238E27FC236}">
              <a16:creationId xmlns:a16="http://schemas.microsoft.com/office/drawing/2014/main" id="{2921406F-174A-4E50-A601-DF0CA7E15842}"/>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243840</xdr:colOff>
      <xdr:row>1</xdr:row>
      <xdr:rowOff>46990</xdr:rowOff>
    </xdr:from>
    <xdr:to>
      <xdr:col>19</xdr:col>
      <xdr:colOff>92984</xdr:colOff>
      <xdr:row>6</xdr:row>
      <xdr:rowOff>115078</xdr:rowOff>
    </xdr:to>
    <xdr:sp macro="" textlink="">
      <xdr:nvSpPr>
        <xdr:cNvPr id="3" name="テキスト ボックス 2">
          <a:extLst>
            <a:ext uri="{FF2B5EF4-FFF2-40B4-BE49-F238E27FC236}">
              <a16:creationId xmlns:a16="http://schemas.microsoft.com/office/drawing/2014/main" id="{DB5AF309-9FE7-4548-8E35-11ED7388A8BB}"/>
            </a:ext>
          </a:extLst>
        </xdr:cNvPr>
        <xdr:cNvSpPr txBox="1"/>
      </xdr:nvSpPr>
      <xdr:spPr>
        <a:xfrm>
          <a:off x="6953250" y="220345"/>
          <a:ext cx="4725944" cy="92343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en-US" altLang="ja-JP" sz="1200" b="1">
              <a:solidFill>
                <a:srgbClr val="FF0000"/>
              </a:solidFill>
            </a:rPr>
            <a:t>【</a:t>
          </a:r>
          <a:r>
            <a:rPr kumimoji="1" lang="ja-JP" altLang="en-US" sz="1200" b="1">
              <a:solidFill>
                <a:srgbClr val="FF0000"/>
              </a:solidFill>
            </a:rPr>
            <a:t>注意事項</a:t>
          </a:r>
          <a:r>
            <a:rPr kumimoji="1" lang="en-US" altLang="ja-JP" sz="1200" b="1">
              <a:solidFill>
                <a:srgbClr val="FF0000"/>
              </a:solidFill>
            </a:rPr>
            <a:t>】</a:t>
          </a:r>
        </a:p>
        <a:p>
          <a:pPr>
            <a:lnSpc>
              <a:spcPts val="1500"/>
            </a:lnSpc>
          </a:pPr>
          <a:r>
            <a:rPr kumimoji="1" lang="ja-JP" altLang="en-US" sz="1200" b="1">
              <a:solidFill>
                <a:srgbClr val="FF0000"/>
              </a:solidFill>
            </a:rPr>
            <a:t>オレンジ色のセル：自動計算</a:t>
          </a:r>
          <a:endParaRPr kumimoji="1" lang="en-US" altLang="ja-JP" sz="1200" b="1">
            <a:solidFill>
              <a:srgbClr val="FF0000"/>
            </a:solidFill>
          </a:endParaRPr>
        </a:p>
        <a:p>
          <a:r>
            <a:rPr kumimoji="1" lang="ja-JP" altLang="en-US" sz="1200" b="1">
              <a:solidFill>
                <a:srgbClr val="FF0000"/>
              </a:solidFill>
            </a:rPr>
            <a:t>グレー色のセル：他のシートから自動転記</a:t>
          </a:r>
          <a:endParaRPr kumimoji="1" lang="en-US" altLang="ja-JP" sz="1200" b="1">
            <a:solidFill>
              <a:srgbClr val="FF0000"/>
            </a:solidFill>
          </a:endParaRPr>
        </a:p>
        <a:p>
          <a:r>
            <a:rPr kumimoji="1" lang="ja-JP" altLang="en-US" sz="1200" b="1">
              <a:solidFill>
                <a:srgbClr val="FF0000"/>
              </a:solidFill>
            </a:rPr>
            <a:t>白抜きのセル：手入力で記入してください。</a:t>
          </a:r>
          <a:endParaRPr kumimoji="1" lang="en-US" altLang="ja-JP" sz="1200" b="1">
            <a:solidFill>
              <a:srgbClr val="FF0000"/>
            </a:solidFill>
          </a:endParaRPr>
        </a:p>
      </xdr:txBody>
    </xdr:sp>
    <xdr:clientData/>
  </xdr:twoCellAnchor>
  <xdr:twoCellAnchor>
    <xdr:from>
      <xdr:col>10</xdr:col>
      <xdr:colOff>91440</xdr:colOff>
      <xdr:row>48</xdr:row>
      <xdr:rowOff>7620</xdr:rowOff>
    </xdr:from>
    <xdr:to>
      <xdr:col>10</xdr:col>
      <xdr:colOff>114300</xdr:colOff>
      <xdr:row>53</xdr:row>
      <xdr:rowOff>7620</xdr:rowOff>
    </xdr:to>
    <xdr:sp macro="" textlink="">
      <xdr:nvSpPr>
        <xdr:cNvPr id="4" name="AutoShape 2">
          <a:extLst>
            <a:ext uri="{FF2B5EF4-FFF2-40B4-BE49-F238E27FC236}">
              <a16:creationId xmlns:a16="http://schemas.microsoft.com/office/drawing/2014/main" id="{FB22A723-518C-4C92-899D-9CFFC0CE8046}"/>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91440</xdr:colOff>
      <xdr:row>48</xdr:row>
      <xdr:rowOff>7620</xdr:rowOff>
    </xdr:from>
    <xdr:to>
      <xdr:col>10</xdr:col>
      <xdr:colOff>114300</xdr:colOff>
      <xdr:row>53</xdr:row>
      <xdr:rowOff>7620</xdr:rowOff>
    </xdr:to>
    <xdr:sp macro="" textlink="">
      <xdr:nvSpPr>
        <xdr:cNvPr id="5" name="AutoShape 2">
          <a:extLst>
            <a:ext uri="{FF2B5EF4-FFF2-40B4-BE49-F238E27FC236}">
              <a16:creationId xmlns:a16="http://schemas.microsoft.com/office/drawing/2014/main" id="{E74DA877-BE32-4F35-A300-17044CB7CAD3}"/>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DB2A2-B5FD-4D38-B6B4-785458053047}">
  <dimension ref="A2:N103"/>
  <sheetViews>
    <sheetView tabSelected="1" zoomScale="73" zoomScaleNormal="110" workbookViewId="0">
      <selection activeCell="J8" sqref="J8"/>
    </sheetView>
  </sheetViews>
  <sheetFormatPr defaultRowHeight="13.5"/>
  <cols>
    <col min="1" max="1" width="2.5" style="909" customWidth="1"/>
    <col min="2" max="2" width="7.25" style="102" customWidth="1"/>
    <col min="3" max="3" width="54" customWidth="1"/>
    <col min="4" max="4" width="3.875" customWidth="1"/>
    <col min="5" max="5" width="9.75" customWidth="1"/>
    <col min="6" max="6" width="11.625" style="102" customWidth="1"/>
    <col min="7" max="7" width="37.5" customWidth="1"/>
    <col min="8" max="8" width="5.375" style="1028" customWidth="1"/>
    <col min="9" max="9" width="31.75" style="1028" customWidth="1"/>
    <col min="257" max="257" width="2.5" customWidth="1"/>
    <col min="258" max="258" width="7.25" customWidth="1"/>
    <col min="259" max="259" width="54" customWidth="1"/>
    <col min="260" max="260" width="3.875" customWidth="1"/>
    <col min="261" max="261" width="9.75" customWidth="1"/>
    <col min="262" max="262" width="11.625" customWidth="1"/>
    <col min="263" max="263" width="37.5" customWidth="1"/>
    <col min="264" max="264" width="5.375" customWidth="1"/>
    <col min="265" max="265" width="31.75" customWidth="1"/>
    <col min="513" max="513" width="2.5" customWidth="1"/>
    <col min="514" max="514" width="7.25" customWidth="1"/>
    <col min="515" max="515" width="54" customWidth="1"/>
    <col min="516" max="516" width="3.875" customWidth="1"/>
    <col min="517" max="517" width="9.75" customWidth="1"/>
    <col min="518" max="518" width="11.625" customWidth="1"/>
    <col min="519" max="519" width="37.5" customWidth="1"/>
    <col min="520" max="520" width="5.375" customWidth="1"/>
    <col min="521" max="521" width="31.75" customWidth="1"/>
    <col min="769" max="769" width="2.5" customWidth="1"/>
    <col min="770" max="770" width="7.25" customWidth="1"/>
    <col min="771" max="771" width="54" customWidth="1"/>
    <col min="772" max="772" width="3.875" customWidth="1"/>
    <col min="773" max="773" width="9.75" customWidth="1"/>
    <col min="774" max="774" width="11.625" customWidth="1"/>
    <col min="775" max="775" width="37.5" customWidth="1"/>
    <col min="776" max="776" width="5.375" customWidth="1"/>
    <col min="777" max="777" width="31.75" customWidth="1"/>
    <col min="1025" max="1025" width="2.5" customWidth="1"/>
    <col min="1026" max="1026" width="7.25" customWidth="1"/>
    <col min="1027" max="1027" width="54" customWidth="1"/>
    <col min="1028" max="1028" width="3.875" customWidth="1"/>
    <col min="1029" max="1029" width="9.75" customWidth="1"/>
    <col min="1030" max="1030" width="11.625" customWidth="1"/>
    <col min="1031" max="1031" width="37.5" customWidth="1"/>
    <col min="1032" max="1032" width="5.375" customWidth="1"/>
    <col min="1033" max="1033" width="31.75" customWidth="1"/>
    <col min="1281" max="1281" width="2.5" customWidth="1"/>
    <col min="1282" max="1282" width="7.25" customWidth="1"/>
    <col min="1283" max="1283" width="54" customWidth="1"/>
    <col min="1284" max="1284" width="3.875" customWidth="1"/>
    <col min="1285" max="1285" width="9.75" customWidth="1"/>
    <col min="1286" max="1286" width="11.625" customWidth="1"/>
    <col min="1287" max="1287" width="37.5" customWidth="1"/>
    <col min="1288" max="1288" width="5.375" customWidth="1"/>
    <col min="1289" max="1289" width="31.75" customWidth="1"/>
    <col min="1537" max="1537" width="2.5" customWidth="1"/>
    <col min="1538" max="1538" width="7.25" customWidth="1"/>
    <col min="1539" max="1539" width="54" customWidth="1"/>
    <col min="1540" max="1540" width="3.875" customWidth="1"/>
    <col min="1541" max="1541" width="9.75" customWidth="1"/>
    <col min="1542" max="1542" width="11.625" customWidth="1"/>
    <col min="1543" max="1543" width="37.5" customWidth="1"/>
    <col min="1544" max="1544" width="5.375" customWidth="1"/>
    <col min="1545" max="1545" width="31.75" customWidth="1"/>
    <col min="1793" max="1793" width="2.5" customWidth="1"/>
    <col min="1794" max="1794" width="7.25" customWidth="1"/>
    <col min="1795" max="1795" width="54" customWidth="1"/>
    <col min="1796" max="1796" width="3.875" customWidth="1"/>
    <col min="1797" max="1797" width="9.75" customWidth="1"/>
    <col min="1798" max="1798" width="11.625" customWidth="1"/>
    <col min="1799" max="1799" width="37.5" customWidth="1"/>
    <col min="1800" max="1800" width="5.375" customWidth="1"/>
    <col min="1801" max="1801" width="31.75" customWidth="1"/>
    <col min="2049" max="2049" width="2.5" customWidth="1"/>
    <col min="2050" max="2050" width="7.25" customWidth="1"/>
    <col min="2051" max="2051" width="54" customWidth="1"/>
    <col min="2052" max="2052" width="3.875" customWidth="1"/>
    <col min="2053" max="2053" width="9.75" customWidth="1"/>
    <col min="2054" max="2054" width="11.625" customWidth="1"/>
    <col min="2055" max="2055" width="37.5" customWidth="1"/>
    <col min="2056" max="2056" width="5.375" customWidth="1"/>
    <col min="2057" max="2057" width="31.75" customWidth="1"/>
    <col min="2305" max="2305" width="2.5" customWidth="1"/>
    <col min="2306" max="2306" width="7.25" customWidth="1"/>
    <col min="2307" max="2307" width="54" customWidth="1"/>
    <col min="2308" max="2308" width="3.875" customWidth="1"/>
    <col min="2309" max="2309" width="9.75" customWidth="1"/>
    <col min="2310" max="2310" width="11.625" customWidth="1"/>
    <col min="2311" max="2311" width="37.5" customWidth="1"/>
    <col min="2312" max="2312" width="5.375" customWidth="1"/>
    <col min="2313" max="2313" width="31.75" customWidth="1"/>
    <col min="2561" max="2561" width="2.5" customWidth="1"/>
    <col min="2562" max="2562" width="7.25" customWidth="1"/>
    <col min="2563" max="2563" width="54" customWidth="1"/>
    <col min="2564" max="2564" width="3.875" customWidth="1"/>
    <col min="2565" max="2565" width="9.75" customWidth="1"/>
    <col min="2566" max="2566" width="11.625" customWidth="1"/>
    <col min="2567" max="2567" width="37.5" customWidth="1"/>
    <col min="2568" max="2568" width="5.375" customWidth="1"/>
    <col min="2569" max="2569" width="31.75" customWidth="1"/>
    <col min="2817" max="2817" width="2.5" customWidth="1"/>
    <col min="2818" max="2818" width="7.25" customWidth="1"/>
    <col min="2819" max="2819" width="54" customWidth="1"/>
    <col min="2820" max="2820" width="3.875" customWidth="1"/>
    <col min="2821" max="2821" width="9.75" customWidth="1"/>
    <col min="2822" max="2822" width="11.625" customWidth="1"/>
    <col min="2823" max="2823" width="37.5" customWidth="1"/>
    <col min="2824" max="2824" width="5.375" customWidth="1"/>
    <col min="2825" max="2825" width="31.75" customWidth="1"/>
    <col min="3073" max="3073" width="2.5" customWidth="1"/>
    <col min="3074" max="3074" width="7.25" customWidth="1"/>
    <col min="3075" max="3075" width="54" customWidth="1"/>
    <col min="3076" max="3076" width="3.875" customWidth="1"/>
    <col min="3077" max="3077" width="9.75" customWidth="1"/>
    <col min="3078" max="3078" width="11.625" customWidth="1"/>
    <col min="3079" max="3079" width="37.5" customWidth="1"/>
    <col min="3080" max="3080" width="5.375" customWidth="1"/>
    <col min="3081" max="3081" width="31.75" customWidth="1"/>
    <col min="3329" max="3329" width="2.5" customWidth="1"/>
    <col min="3330" max="3330" width="7.25" customWidth="1"/>
    <col min="3331" max="3331" width="54" customWidth="1"/>
    <col min="3332" max="3332" width="3.875" customWidth="1"/>
    <col min="3333" max="3333" width="9.75" customWidth="1"/>
    <col min="3334" max="3334" width="11.625" customWidth="1"/>
    <col min="3335" max="3335" width="37.5" customWidth="1"/>
    <col min="3336" max="3336" width="5.375" customWidth="1"/>
    <col min="3337" max="3337" width="31.75" customWidth="1"/>
    <col min="3585" max="3585" width="2.5" customWidth="1"/>
    <col min="3586" max="3586" width="7.25" customWidth="1"/>
    <col min="3587" max="3587" width="54" customWidth="1"/>
    <col min="3588" max="3588" width="3.875" customWidth="1"/>
    <col min="3589" max="3589" width="9.75" customWidth="1"/>
    <col min="3590" max="3590" width="11.625" customWidth="1"/>
    <col min="3591" max="3591" width="37.5" customWidth="1"/>
    <col min="3592" max="3592" width="5.375" customWidth="1"/>
    <col min="3593" max="3593" width="31.75" customWidth="1"/>
    <col min="3841" max="3841" width="2.5" customWidth="1"/>
    <col min="3842" max="3842" width="7.25" customWidth="1"/>
    <col min="3843" max="3843" width="54" customWidth="1"/>
    <col min="3844" max="3844" width="3.875" customWidth="1"/>
    <col min="3845" max="3845" width="9.75" customWidth="1"/>
    <col min="3846" max="3846" width="11.625" customWidth="1"/>
    <col min="3847" max="3847" width="37.5" customWidth="1"/>
    <col min="3848" max="3848" width="5.375" customWidth="1"/>
    <col min="3849" max="3849" width="31.75" customWidth="1"/>
    <col min="4097" max="4097" width="2.5" customWidth="1"/>
    <col min="4098" max="4098" width="7.25" customWidth="1"/>
    <col min="4099" max="4099" width="54" customWidth="1"/>
    <col min="4100" max="4100" width="3.875" customWidth="1"/>
    <col min="4101" max="4101" width="9.75" customWidth="1"/>
    <col min="4102" max="4102" width="11.625" customWidth="1"/>
    <col min="4103" max="4103" width="37.5" customWidth="1"/>
    <col min="4104" max="4104" width="5.375" customWidth="1"/>
    <col min="4105" max="4105" width="31.75" customWidth="1"/>
    <col min="4353" max="4353" width="2.5" customWidth="1"/>
    <col min="4354" max="4354" width="7.25" customWidth="1"/>
    <col min="4355" max="4355" width="54" customWidth="1"/>
    <col min="4356" max="4356" width="3.875" customWidth="1"/>
    <col min="4357" max="4357" width="9.75" customWidth="1"/>
    <col min="4358" max="4358" width="11.625" customWidth="1"/>
    <col min="4359" max="4359" width="37.5" customWidth="1"/>
    <col min="4360" max="4360" width="5.375" customWidth="1"/>
    <col min="4361" max="4361" width="31.75" customWidth="1"/>
    <col min="4609" max="4609" width="2.5" customWidth="1"/>
    <col min="4610" max="4610" width="7.25" customWidth="1"/>
    <col min="4611" max="4611" width="54" customWidth="1"/>
    <col min="4612" max="4612" width="3.875" customWidth="1"/>
    <col min="4613" max="4613" width="9.75" customWidth="1"/>
    <col min="4614" max="4614" width="11.625" customWidth="1"/>
    <col min="4615" max="4615" width="37.5" customWidth="1"/>
    <col min="4616" max="4616" width="5.375" customWidth="1"/>
    <col min="4617" max="4617" width="31.75" customWidth="1"/>
    <col min="4865" max="4865" width="2.5" customWidth="1"/>
    <col min="4866" max="4866" width="7.25" customWidth="1"/>
    <col min="4867" max="4867" width="54" customWidth="1"/>
    <col min="4868" max="4868" width="3.875" customWidth="1"/>
    <col min="4869" max="4869" width="9.75" customWidth="1"/>
    <col min="4870" max="4870" width="11.625" customWidth="1"/>
    <col min="4871" max="4871" width="37.5" customWidth="1"/>
    <col min="4872" max="4872" width="5.375" customWidth="1"/>
    <col min="4873" max="4873" width="31.75" customWidth="1"/>
    <col min="5121" max="5121" width="2.5" customWidth="1"/>
    <col min="5122" max="5122" width="7.25" customWidth="1"/>
    <col min="5123" max="5123" width="54" customWidth="1"/>
    <col min="5124" max="5124" width="3.875" customWidth="1"/>
    <col min="5125" max="5125" width="9.75" customWidth="1"/>
    <col min="5126" max="5126" width="11.625" customWidth="1"/>
    <col min="5127" max="5127" width="37.5" customWidth="1"/>
    <col min="5128" max="5128" width="5.375" customWidth="1"/>
    <col min="5129" max="5129" width="31.75" customWidth="1"/>
    <col min="5377" max="5377" width="2.5" customWidth="1"/>
    <col min="5378" max="5378" width="7.25" customWidth="1"/>
    <col min="5379" max="5379" width="54" customWidth="1"/>
    <col min="5380" max="5380" width="3.875" customWidth="1"/>
    <col min="5381" max="5381" width="9.75" customWidth="1"/>
    <col min="5382" max="5382" width="11.625" customWidth="1"/>
    <col min="5383" max="5383" width="37.5" customWidth="1"/>
    <col min="5384" max="5384" width="5.375" customWidth="1"/>
    <col min="5385" max="5385" width="31.75" customWidth="1"/>
    <col min="5633" max="5633" width="2.5" customWidth="1"/>
    <col min="5634" max="5634" width="7.25" customWidth="1"/>
    <col min="5635" max="5635" width="54" customWidth="1"/>
    <col min="5636" max="5636" width="3.875" customWidth="1"/>
    <col min="5637" max="5637" width="9.75" customWidth="1"/>
    <col min="5638" max="5638" width="11.625" customWidth="1"/>
    <col min="5639" max="5639" width="37.5" customWidth="1"/>
    <col min="5640" max="5640" width="5.375" customWidth="1"/>
    <col min="5641" max="5641" width="31.75" customWidth="1"/>
    <col min="5889" max="5889" width="2.5" customWidth="1"/>
    <col min="5890" max="5890" width="7.25" customWidth="1"/>
    <col min="5891" max="5891" width="54" customWidth="1"/>
    <col min="5892" max="5892" width="3.875" customWidth="1"/>
    <col min="5893" max="5893" width="9.75" customWidth="1"/>
    <col min="5894" max="5894" width="11.625" customWidth="1"/>
    <col min="5895" max="5895" width="37.5" customWidth="1"/>
    <col min="5896" max="5896" width="5.375" customWidth="1"/>
    <col min="5897" max="5897" width="31.75" customWidth="1"/>
    <col min="6145" max="6145" width="2.5" customWidth="1"/>
    <col min="6146" max="6146" width="7.25" customWidth="1"/>
    <col min="6147" max="6147" width="54" customWidth="1"/>
    <col min="6148" max="6148" width="3.875" customWidth="1"/>
    <col min="6149" max="6149" width="9.75" customWidth="1"/>
    <col min="6150" max="6150" width="11.625" customWidth="1"/>
    <col min="6151" max="6151" width="37.5" customWidth="1"/>
    <col min="6152" max="6152" width="5.375" customWidth="1"/>
    <col min="6153" max="6153" width="31.75" customWidth="1"/>
    <col min="6401" max="6401" width="2.5" customWidth="1"/>
    <col min="6402" max="6402" width="7.25" customWidth="1"/>
    <col min="6403" max="6403" width="54" customWidth="1"/>
    <col min="6404" max="6404" width="3.875" customWidth="1"/>
    <col min="6405" max="6405" width="9.75" customWidth="1"/>
    <col min="6406" max="6406" width="11.625" customWidth="1"/>
    <col min="6407" max="6407" width="37.5" customWidth="1"/>
    <col min="6408" max="6408" width="5.375" customWidth="1"/>
    <col min="6409" max="6409" width="31.75" customWidth="1"/>
    <col min="6657" max="6657" width="2.5" customWidth="1"/>
    <col min="6658" max="6658" width="7.25" customWidth="1"/>
    <col min="6659" max="6659" width="54" customWidth="1"/>
    <col min="6660" max="6660" width="3.875" customWidth="1"/>
    <col min="6661" max="6661" width="9.75" customWidth="1"/>
    <col min="6662" max="6662" width="11.625" customWidth="1"/>
    <col min="6663" max="6663" width="37.5" customWidth="1"/>
    <col min="6664" max="6664" width="5.375" customWidth="1"/>
    <col min="6665" max="6665" width="31.75" customWidth="1"/>
    <col min="6913" max="6913" width="2.5" customWidth="1"/>
    <col min="6914" max="6914" width="7.25" customWidth="1"/>
    <col min="6915" max="6915" width="54" customWidth="1"/>
    <col min="6916" max="6916" width="3.875" customWidth="1"/>
    <col min="6917" max="6917" width="9.75" customWidth="1"/>
    <col min="6918" max="6918" width="11.625" customWidth="1"/>
    <col min="6919" max="6919" width="37.5" customWidth="1"/>
    <col min="6920" max="6920" width="5.375" customWidth="1"/>
    <col min="6921" max="6921" width="31.75" customWidth="1"/>
    <col min="7169" max="7169" width="2.5" customWidth="1"/>
    <col min="7170" max="7170" width="7.25" customWidth="1"/>
    <col min="7171" max="7171" width="54" customWidth="1"/>
    <col min="7172" max="7172" width="3.875" customWidth="1"/>
    <col min="7173" max="7173" width="9.75" customWidth="1"/>
    <col min="7174" max="7174" width="11.625" customWidth="1"/>
    <col min="7175" max="7175" width="37.5" customWidth="1"/>
    <col min="7176" max="7176" width="5.375" customWidth="1"/>
    <col min="7177" max="7177" width="31.75" customWidth="1"/>
    <col min="7425" max="7425" width="2.5" customWidth="1"/>
    <col min="7426" max="7426" width="7.25" customWidth="1"/>
    <col min="7427" max="7427" width="54" customWidth="1"/>
    <col min="7428" max="7428" width="3.875" customWidth="1"/>
    <col min="7429" max="7429" width="9.75" customWidth="1"/>
    <col min="7430" max="7430" width="11.625" customWidth="1"/>
    <col min="7431" max="7431" width="37.5" customWidth="1"/>
    <col min="7432" max="7432" width="5.375" customWidth="1"/>
    <col min="7433" max="7433" width="31.75" customWidth="1"/>
    <col min="7681" max="7681" width="2.5" customWidth="1"/>
    <col min="7682" max="7682" width="7.25" customWidth="1"/>
    <col min="7683" max="7683" width="54" customWidth="1"/>
    <col min="7684" max="7684" width="3.875" customWidth="1"/>
    <col min="7685" max="7685" width="9.75" customWidth="1"/>
    <col min="7686" max="7686" width="11.625" customWidth="1"/>
    <col min="7687" max="7687" width="37.5" customWidth="1"/>
    <col min="7688" max="7688" width="5.375" customWidth="1"/>
    <col min="7689" max="7689" width="31.75" customWidth="1"/>
    <col min="7937" max="7937" width="2.5" customWidth="1"/>
    <col min="7938" max="7938" width="7.25" customWidth="1"/>
    <col min="7939" max="7939" width="54" customWidth="1"/>
    <col min="7940" max="7940" width="3.875" customWidth="1"/>
    <col min="7941" max="7941" width="9.75" customWidth="1"/>
    <col min="7942" max="7942" width="11.625" customWidth="1"/>
    <col min="7943" max="7943" width="37.5" customWidth="1"/>
    <col min="7944" max="7944" width="5.375" customWidth="1"/>
    <col min="7945" max="7945" width="31.75" customWidth="1"/>
    <col min="8193" max="8193" width="2.5" customWidth="1"/>
    <col min="8194" max="8194" width="7.25" customWidth="1"/>
    <col min="8195" max="8195" width="54" customWidth="1"/>
    <col min="8196" max="8196" width="3.875" customWidth="1"/>
    <col min="8197" max="8197" width="9.75" customWidth="1"/>
    <col min="8198" max="8198" width="11.625" customWidth="1"/>
    <col min="8199" max="8199" width="37.5" customWidth="1"/>
    <col min="8200" max="8200" width="5.375" customWidth="1"/>
    <col min="8201" max="8201" width="31.75" customWidth="1"/>
    <col min="8449" max="8449" width="2.5" customWidth="1"/>
    <col min="8450" max="8450" width="7.25" customWidth="1"/>
    <col min="8451" max="8451" width="54" customWidth="1"/>
    <col min="8452" max="8452" width="3.875" customWidth="1"/>
    <col min="8453" max="8453" width="9.75" customWidth="1"/>
    <col min="8454" max="8454" width="11.625" customWidth="1"/>
    <col min="8455" max="8455" width="37.5" customWidth="1"/>
    <col min="8456" max="8456" width="5.375" customWidth="1"/>
    <col min="8457" max="8457" width="31.75" customWidth="1"/>
    <col min="8705" max="8705" width="2.5" customWidth="1"/>
    <col min="8706" max="8706" width="7.25" customWidth="1"/>
    <col min="8707" max="8707" width="54" customWidth="1"/>
    <col min="8708" max="8708" width="3.875" customWidth="1"/>
    <col min="8709" max="8709" width="9.75" customWidth="1"/>
    <col min="8710" max="8710" width="11.625" customWidth="1"/>
    <col min="8711" max="8711" width="37.5" customWidth="1"/>
    <col min="8712" max="8712" width="5.375" customWidth="1"/>
    <col min="8713" max="8713" width="31.75" customWidth="1"/>
    <col min="8961" max="8961" width="2.5" customWidth="1"/>
    <col min="8962" max="8962" width="7.25" customWidth="1"/>
    <col min="8963" max="8963" width="54" customWidth="1"/>
    <col min="8964" max="8964" width="3.875" customWidth="1"/>
    <col min="8965" max="8965" width="9.75" customWidth="1"/>
    <col min="8966" max="8966" width="11.625" customWidth="1"/>
    <col min="8967" max="8967" width="37.5" customWidth="1"/>
    <col min="8968" max="8968" width="5.375" customWidth="1"/>
    <col min="8969" max="8969" width="31.75" customWidth="1"/>
    <col min="9217" max="9217" width="2.5" customWidth="1"/>
    <col min="9218" max="9218" width="7.25" customWidth="1"/>
    <col min="9219" max="9219" width="54" customWidth="1"/>
    <col min="9220" max="9220" width="3.875" customWidth="1"/>
    <col min="9221" max="9221" width="9.75" customWidth="1"/>
    <col min="9222" max="9222" width="11.625" customWidth="1"/>
    <col min="9223" max="9223" width="37.5" customWidth="1"/>
    <col min="9224" max="9224" width="5.375" customWidth="1"/>
    <col min="9225" max="9225" width="31.75" customWidth="1"/>
    <col min="9473" max="9473" width="2.5" customWidth="1"/>
    <col min="9474" max="9474" width="7.25" customWidth="1"/>
    <col min="9475" max="9475" width="54" customWidth="1"/>
    <col min="9476" max="9476" width="3.875" customWidth="1"/>
    <col min="9477" max="9477" width="9.75" customWidth="1"/>
    <col min="9478" max="9478" width="11.625" customWidth="1"/>
    <col min="9479" max="9479" width="37.5" customWidth="1"/>
    <col min="9480" max="9480" width="5.375" customWidth="1"/>
    <col min="9481" max="9481" width="31.75" customWidth="1"/>
    <col min="9729" max="9729" width="2.5" customWidth="1"/>
    <col min="9730" max="9730" width="7.25" customWidth="1"/>
    <col min="9731" max="9731" width="54" customWidth="1"/>
    <col min="9732" max="9732" width="3.875" customWidth="1"/>
    <col min="9733" max="9733" width="9.75" customWidth="1"/>
    <col min="9734" max="9734" width="11.625" customWidth="1"/>
    <col min="9735" max="9735" width="37.5" customWidth="1"/>
    <col min="9736" max="9736" width="5.375" customWidth="1"/>
    <col min="9737" max="9737" width="31.75" customWidth="1"/>
    <col min="9985" max="9985" width="2.5" customWidth="1"/>
    <col min="9986" max="9986" width="7.25" customWidth="1"/>
    <col min="9987" max="9987" width="54" customWidth="1"/>
    <col min="9988" max="9988" width="3.875" customWidth="1"/>
    <col min="9989" max="9989" width="9.75" customWidth="1"/>
    <col min="9990" max="9990" width="11.625" customWidth="1"/>
    <col min="9991" max="9991" width="37.5" customWidth="1"/>
    <col min="9992" max="9992" width="5.375" customWidth="1"/>
    <col min="9993" max="9993" width="31.75" customWidth="1"/>
    <col min="10241" max="10241" width="2.5" customWidth="1"/>
    <col min="10242" max="10242" width="7.25" customWidth="1"/>
    <col min="10243" max="10243" width="54" customWidth="1"/>
    <col min="10244" max="10244" width="3.875" customWidth="1"/>
    <col min="10245" max="10245" width="9.75" customWidth="1"/>
    <col min="10246" max="10246" width="11.625" customWidth="1"/>
    <col min="10247" max="10247" width="37.5" customWidth="1"/>
    <col min="10248" max="10248" width="5.375" customWidth="1"/>
    <col min="10249" max="10249" width="31.75" customWidth="1"/>
    <col min="10497" max="10497" width="2.5" customWidth="1"/>
    <col min="10498" max="10498" width="7.25" customWidth="1"/>
    <col min="10499" max="10499" width="54" customWidth="1"/>
    <col min="10500" max="10500" width="3.875" customWidth="1"/>
    <col min="10501" max="10501" width="9.75" customWidth="1"/>
    <col min="10502" max="10502" width="11.625" customWidth="1"/>
    <col min="10503" max="10503" width="37.5" customWidth="1"/>
    <col min="10504" max="10504" width="5.375" customWidth="1"/>
    <col min="10505" max="10505" width="31.75" customWidth="1"/>
    <col min="10753" max="10753" width="2.5" customWidth="1"/>
    <col min="10754" max="10754" width="7.25" customWidth="1"/>
    <col min="10755" max="10755" width="54" customWidth="1"/>
    <col min="10756" max="10756" width="3.875" customWidth="1"/>
    <col min="10757" max="10757" width="9.75" customWidth="1"/>
    <col min="10758" max="10758" width="11.625" customWidth="1"/>
    <col min="10759" max="10759" width="37.5" customWidth="1"/>
    <col min="10760" max="10760" width="5.375" customWidth="1"/>
    <col min="10761" max="10761" width="31.75" customWidth="1"/>
    <col min="11009" max="11009" width="2.5" customWidth="1"/>
    <col min="11010" max="11010" width="7.25" customWidth="1"/>
    <col min="11011" max="11011" width="54" customWidth="1"/>
    <col min="11012" max="11012" width="3.875" customWidth="1"/>
    <col min="11013" max="11013" width="9.75" customWidth="1"/>
    <col min="11014" max="11014" width="11.625" customWidth="1"/>
    <col min="11015" max="11015" width="37.5" customWidth="1"/>
    <col min="11016" max="11016" width="5.375" customWidth="1"/>
    <col min="11017" max="11017" width="31.75" customWidth="1"/>
    <col min="11265" max="11265" width="2.5" customWidth="1"/>
    <col min="11266" max="11266" width="7.25" customWidth="1"/>
    <col min="11267" max="11267" width="54" customWidth="1"/>
    <col min="11268" max="11268" width="3.875" customWidth="1"/>
    <col min="11269" max="11269" width="9.75" customWidth="1"/>
    <col min="11270" max="11270" width="11.625" customWidth="1"/>
    <col min="11271" max="11271" width="37.5" customWidth="1"/>
    <col min="11272" max="11272" width="5.375" customWidth="1"/>
    <col min="11273" max="11273" width="31.75" customWidth="1"/>
    <col min="11521" max="11521" width="2.5" customWidth="1"/>
    <col min="11522" max="11522" width="7.25" customWidth="1"/>
    <col min="11523" max="11523" width="54" customWidth="1"/>
    <col min="11524" max="11524" width="3.875" customWidth="1"/>
    <col min="11525" max="11525" width="9.75" customWidth="1"/>
    <col min="11526" max="11526" width="11.625" customWidth="1"/>
    <col min="11527" max="11527" width="37.5" customWidth="1"/>
    <col min="11528" max="11528" width="5.375" customWidth="1"/>
    <col min="11529" max="11529" width="31.75" customWidth="1"/>
    <col min="11777" max="11777" width="2.5" customWidth="1"/>
    <col min="11778" max="11778" width="7.25" customWidth="1"/>
    <col min="11779" max="11779" width="54" customWidth="1"/>
    <col min="11780" max="11780" width="3.875" customWidth="1"/>
    <col min="11781" max="11781" width="9.75" customWidth="1"/>
    <col min="11782" max="11782" width="11.625" customWidth="1"/>
    <col min="11783" max="11783" width="37.5" customWidth="1"/>
    <col min="11784" max="11784" width="5.375" customWidth="1"/>
    <col min="11785" max="11785" width="31.75" customWidth="1"/>
    <col min="12033" max="12033" width="2.5" customWidth="1"/>
    <col min="12034" max="12034" width="7.25" customWidth="1"/>
    <col min="12035" max="12035" width="54" customWidth="1"/>
    <col min="12036" max="12036" width="3.875" customWidth="1"/>
    <col min="12037" max="12037" width="9.75" customWidth="1"/>
    <col min="12038" max="12038" width="11.625" customWidth="1"/>
    <col min="12039" max="12039" width="37.5" customWidth="1"/>
    <col min="12040" max="12040" width="5.375" customWidth="1"/>
    <col min="12041" max="12041" width="31.75" customWidth="1"/>
    <col min="12289" max="12289" width="2.5" customWidth="1"/>
    <col min="12290" max="12290" width="7.25" customWidth="1"/>
    <col min="12291" max="12291" width="54" customWidth="1"/>
    <col min="12292" max="12292" width="3.875" customWidth="1"/>
    <col min="12293" max="12293" width="9.75" customWidth="1"/>
    <col min="12294" max="12294" width="11.625" customWidth="1"/>
    <col min="12295" max="12295" width="37.5" customWidth="1"/>
    <col min="12296" max="12296" width="5.375" customWidth="1"/>
    <col min="12297" max="12297" width="31.75" customWidth="1"/>
    <col min="12545" max="12545" width="2.5" customWidth="1"/>
    <col min="12546" max="12546" width="7.25" customWidth="1"/>
    <col min="12547" max="12547" width="54" customWidth="1"/>
    <col min="12548" max="12548" width="3.875" customWidth="1"/>
    <col min="12549" max="12549" width="9.75" customWidth="1"/>
    <col min="12550" max="12550" width="11.625" customWidth="1"/>
    <col min="12551" max="12551" width="37.5" customWidth="1"/>
    <col min="12552" max="12552" width="5.375" customWidth="1"/>
    <col min="12553" max="12553" width="31.75" customWidth="1"/>
    <col min="12801" max="12801" width="2.5" customWidth="1"/>
    <col min="12802" max="12802" width="7.25" customWidth="1"/>
    <col min="12803" max="12803" width="54" customWidth="1"/>
    <col min="12804" max="12804" width="3.875" customWidth="1"/>
    <col min="12805" max="12805" width="9.75" customWidth="1"/>
    <col min="12806" max="12806" width="11.625" customWidth="1"/>
    <col min="12807" max="12807" width="37.5" customWidth="1"/>
    <col min="12808" max="12808" width="5.375" customWidth="1"/>
    <col min="12809" max="12809" width="31.75" customWidth="1"/>
    <col min="13057" max="13057" width="2.5" customWidth="1"/>
    <col min="13058" max="13058" width="7.25" customWidth="1"/>
    <col min="13059" max="13059" width="54" customWidth="1"/>
    <col min="13060" max="13060" width="3.875" customWidth="1"/>
    <col min="13061" max="13061" width="9.75" customWidth="1"/>
    <col min="13062" max="13062" width="11.625" customWidth="1"/>
    <col min="13063" max="13063" width="37.5" customWidth="1"/>
    <col min="13064" max="13064" width="5.375" customWidth="1"/>
    <col min="13065" max="13065" width="31.75" customWidth="1"/>
    <col min="13313" max="13313" width="2.5" customWidth="1"/>
    <col min="13314" max="13314" width="7.25" customWidth="1"/>
    <col min="13315" max="13315" width="54" customWidth="1"/>
    <col min="13316" max="13316" width="3.875" customWidth="1"/>
    <col min="13317" max="13317" width="9.75" customWidth="1"/>
    <col min="13318" max="13318" width="11.625" customWidth="1"/>
    <col min="13319" max="13319" width="37.5" customWidth="1"/>
    <col min="13320" max="13320" width="5.375" customWidth="1"/>
    <col min="13321" max="13321" width="31.75" customWidth="1"/>
    <col min="13569" max="13569" width="2.5" customWidth="1"/>
    <col min="13570" max="13570" width="7.25" customWidth="1"/>
    <col min="13571" max="13571" width="54" customWidth="1"/>
    <col min="13572" max="13572" width="3.875" customWidth="1"/>
    <col min="13573" max="13573" width="9.75" customWidth="1"/>
    <col min="13574" max="13574" width="11.625" customWidth="1"/>
    <col min="13575" max="13575" width="37.5" customWidth="1"/>
    <col min="13576" max="13576" width="5.375" customWidth="1"/>
    <col min="13577" max="13577" width="31.75" customWidth="1"/>
    <col min="13825" max="13825" width="2.5" customWidth="1"/>
    <col min="13826" max="13826" width="7.25" customWidth="1"/>
    <col min="13827" max="13827" width="54" customWidth="1"/>
    <col min="13828" max="13828" width="3.875" customWidth="1"/>
    <col min="13829" max="13829" width="9.75" customWidth="1"/>
    <col min="13830" max="13830" width="11.625" customWidth="1"/>
    <col min="13831" max="13831" width="37.5" customWidth="1"/>
    <col min="13832" max="13832" width="5.375" customWidth="1"/>
    <col min="13833" max="13833" width="31.75" customWidth="1"/>
    <col min="14081" max="14081" width="2.5" customWidth="1"/>
    <col min="14082" max="14082" width="7.25" customWidth="1"/>
    <col min="14083" max="14083" width="54" customWidth="1"/>
    <col min="14084" max="14084" width="3.875" customWidth="1"/>
    <col min="14085" max="14085" width="9.75" customWidth="1"/>
    <col min="14086" max="14086" width="11.625" customWidth="1"/>
    <col min="14087" max="14087" width="37.5" customWidth="1"/>
    <col min="14088" max="14088" width="5.375" customWidth="1"/>
    <col min="14089" max="14089" width="31.75" customWidth="1"/>
    <col min="14337" max="14337" width="2.5" customWidth="1"/>
    <col min="14338" max="14338" width="7.25" customWidth="1"/>
    <col min="14339" max="14339" width="54" customWidth="1"/>
    <col min="14340" max="14340" width="3.875" customWidth="1"/>
    <col min="14341" max="14341" width="9.75" customWidth="1"/>
    <col min="14342" max="14342" width="11.625" customWidth="1"/>
    <col min="14343" max="14343" width="37.5" customWidth="1"/>
    <col min="14344" max="14344" width="5.375" customWidth="1"/>
    <col min="14345" max="14345" width="31.75" customWidth="1"/>
    <col min="14593" max="14593" width="2.5" customWidth="1"/>
    <col min="14594" max="14594" width="7.25" customWidth="1"/>
    <col min="14595" max="14595" width="54" customWidth="1"/>
    <col min="14596" max="14596" width="3.875" customWidth="1"/>
    <col min="14597" max="14597" width="9.75" customWidth="1"/>
    <col min="14598" max="14598" width="11.625" customWidth="1"/>
    <col min="14599" max="14599" width="37.5" customWidth="1"/>
    <col min="14600" max="14600" width="5.375" customWidth="1"/>
    <col min="14601" max="14601" width="31.75" customWidth="1"/>
    <col min="14849" max="14849" width="2.5" customWidth="1"/>
    <col min="14850" max="14850" width="7.25" customWidth="1"/>
    <col min="14851" max="14851" width="54" customWidth="1"/>
    <col min="14852" max="14852" width="3.875" customWidth="1"/>
    <col min="14853" max="14853" width="9.75" customWidth="1"/>
    <col min="14854" max="14854" width="11.625" customWidth="1"/>
    <col min="14855" max="14855" width="37.5" customWidth="1"/>
    <col min="14856" max="14856" width="5.375" customWidth="1"/>
    <col min="14857" max="14857" width="31.75" customWidth="1"/>
    <col min="15105" max="15105" width="2.5" customWidth="1"/>
    <col min="15106" max="15106" width="7.25" customWidth="1"/>
    <col min="15107" max="15107" width="54" customWidth="1"/>
    <col min="15108" max="15108" width="3.875" customWidth="1"/>
    <col min="15109" max="15109" width="9.75" customWidth="1"/>
    <col min="15110" max="15110" width="11.625" customWidth="1"/>
    <col min="15111" max="15111" width="37.5" customWidth="1"/>
    <col min="15112" max="15112" width="5.375" customWidth="1"/>
    <col min="15113" max="15113" width="31.75" customWidth="1"/>
    <col min="15361" max="15361" width="2.5" customWidth="1"/>
    <col min="15362" max="15362" width="7.25" customWidth="1"/>
    <col min="15363" max="15363" width="54" customWidth="1"/>
    <col min="15364" max="15364" width="3.875" customWidth="1"/>
    <col min="15365" max="15365" width="9.75" customWidth="1"/>
    <col min="15366" max="15366" width="11.625" customWidth="1"/>
    <col min="15367" max="15367" width="37.5" customWidth="1"/>
    <col min="15368" max="15368" width="5.375" customWidth="1"/>
    <col min="15369" max="15369" width="31.75" customWidth="1"/>
    <col min="15617" max="15617" width="2.5" customWidth="1"/>
    <col min="15618" max="15618" width="7.25" customWidth="1"/>
    <col min="15619" max="15619" width="54" customWidth="1"/>
    <col min="15620" max="15620" width="3.875" customWidth="1"/>
    <col min="15621" max="15621" width="9.75" customWidth="1"/>
    <col min="15622" max="15622" width="11.625" customWidth="1"/>
    <col min="15623" max="15623" width="37.5" customWidth="1"/>
    <col min="15624" max="15624" width="5.375" customWidth="1"/>
    <col min="15625" max="15625" width="31.75" customWidth="1"/>
    <col min="15873" max="15873" width="2.5" customWidth="1"/>
    <col min="15874" max="15874" width="7.25" customWidth="1"/>
    <col min="15875" max="15875" width="54" customWidth="1"/>
    <col min="15876" max="15876" width="3.875" customWidth="1"/>
    <col min="15877" max="15877" width="9.75" customWidth="1"/>
    <col min="15878" max="15878" width="11.625" customWidth="1"/>
    <col min="15879" max="15879" width="37.5" customWidth="1"/>
    <col min="15880" max="15880" width="5.375" customWidth="1"/>
    <col min="15881" max="15881" width="31.75" customWidth="1"/>
    <col min="16129" max="16129" width="2.5" customWidth="1"/>
    <col min="16130" max="16130" width="7.25" customWidth="1"/>
    <col min="16131" max="16131" width="54" customWidth="1"/>
    <col min="16132" max="16132" width="3.875" customWidth="1"/>
    <col min="16133" max="16133" width="9.75" customWidth="1"/>
    <col min="16134" max="16134" width="11.625" customWidth="1"/>
    <col min="16135" max="16135" width="37.5" customWidth="1"/>
    <col min="16136" max="16136" width="5.375" customWidth="1"/>
    <col min="16137" max="16137" width="31.75" customWidth="1"/>
  </cols>
  <sheetData>
    <row r="2" spans="1:14" ht="21.75" thickBot="1">
      <c r="B2" s="910" t="s">
        <v>370</v>
      </c>
      <c r="C2" s="911"/>
      <c r="D2" s="912"/>
      <c r="E2" s="912"/>
      <c r="F2" s="913"/>
      <c r="G2" s="911"/>
      <c r="H2" s="911"/>
      <c r="I2" s="911"/>
    </row>
    <row r="3" spans="1:14" ht="21.75" thickBot="1">
      <c r="B3" s="914" t="s">
        <v>371</v>
      </c>
      <c r="C3" s="1072"/>
      <c r="F3" s="102" t="s">
        <v>372</v>
      </c>
      <c r="G3" s="1073"/>
      <c r="H3" s="913"/>
      <c r="I3" s="913"/>
      <c r="N3" t="s">
        <v>373</v>
      </c>
    </row>
    <row r="4" spans="1:14" ht="15" thickBot="1">
      <c r="C4" s="915"/>
      <c r="D4" s="912"/>
      <c r="E4" s="912"/>
      <c r="F4" s="916"/>
      <c r="G4" s="915"/>
      <c r="H4" s="915"/>
      <c r="I4" s="915"/>
    </row>
    <row r="5" spans="1:14" ht="14.25" thickBot="1">
      <c r="B5" s="917" t="s">
        <v>374</v>
      </c>
      <c r="C5" s="918" t="s">
        <v>375</v>
      </c>
      <c r="D5" s="1084" t="s">
        <v>376</v>
      </c>
      <c r="E5" s="1085"/>
      <c r="F5" s="919" t="s">
        <v>377</v>
      </c>
      <c r="G5" s="920" t="s">
        <v>378</v>
      </c>
      <c r="H5" s="921" t="s">
        <v>379</v>
      </c>
      <c r="I5" s="922" t="s">
        <v>380</v>
      </c>
    </row>
    <row r="6" spans="1:14">
      <c r="B6" s="1042" t="s">
        <v>381</v>
      </c>
      <c r="C6" s="1039" t="s">
        <v>382</v>
      </c>
      <c r="D6" s="925">
        <v>1</v>
      </c>
      <c r="E6" s="925"/>
      <c r="F6" s="926"/>
      <c r="G6" s="927" t="s">
        <v>383</v>
      </c>
      <c r="H6" s="926"/>
      <c r="I6" s="928"/>
    </row>
    <row r="7" spans="1:14" ht="27">
      <c r="B7" s="1043">
        <v>1</v>
      </c>
      <c r="C7" s="1040" t="s">
        <v>384</v>
      </c>
      <c r="D7" s="931"/>
      <c r="E7" s="931" t="s">
        <v>385</v>
      </c>
      <c r="F7" s="932"/>
      <c r="G7" s="933" t="s">
        <v>386</v>
      </c>
      <c r="H7" s="932"/>
      <c r="I7" s="934"/>
    </row>
    <row r="8" spans="1:14" ht="33.6" customHeight="1">
      <c r="B8" s="1043">
        <v>2</v>
      </c>
      <c r="C8" s="1040" t="s">
        <v>387</v>
      </c>
      <c r="D8" s="931">
        <v>2</v>
      </c>
      <c r="E8" s="931" t="s">
        <v>388</v>
      </c>
      <c r="F8" s="932"/>
      <c r="G8" s="933" t="s">
        <v>389</v>
      </c>
      <c r="H8" s="932"/>
      <c r="I8" s="934"/>
    </row>
    <row r="9" spans="1:14" ht="21.6" customHeight="1">
      <c r="B9" s="1043">
        <v>3</v>
      </c>
      <c r="C9" t="s">
        <v>390</v>
      </c>
      <c r="D9" s="935">
        <v>1</v>
      </c>
      <c r="E9" s="935" t="s">
        <v>391</v>
      </c>
      <c r="F9" s="932"/>
      <c r="G9" s="933" t="s">
        <v>392</v>
      </c>
      <c r="H9" s="932"/>
      <c r="I9" s="934"/>
    </row>
    <row r="10" spans="1:14" ht="21.6" customHeight="1">
      <c r="B10" s="1043">
        <v>4</v>
      </c>
      <c r="C10" s="1040" t="s">
        <v>393</v>
      </c>
      <c r="D10" s="935">
        <v>2</v>
      </c>
      <c r="E10" s="935" t="s">
        <v>394</v>
      </c>
      <c r="F10" s="932"/>
      <c r="G10" s="933" t="s">
        <v>395</v>
      </c>
      <c r="H10" s="932"/>
      <c r="I10" s="934"/>
    </row>
    <row r="11" spans="1:14" ht="43.15" customHeight="1" thickBot="1">
      <c r="B11" s="1024">
        <v>5</v>
      </c>
      <c r="C11" s="1041" t="s">
        <v>396</v>
      </c>
      <c r="D11" s="938"/>
      <c r="E11" s="938"/>
      <c r="F11" s="939"/>
      <c r="G11" s="940" t="s">
        <v>397</v>
      </c>
      <c r="H11" s="939"/>
      <c r="I11" s="941"/>
    </row>
    <row r="12" spans="1:14" ht="35.450000000000003" customHeight="1">
      <c r="A12" s="1086" t="s">
        <v>398</v>
      </c>
      <c r="B12" s="942">
        <v>6</v>
      </c>
      <c r="C12" s="924" t="s">
        <v>399</v>
      </c>
      <c r="D12" s="925">
        <v>2</v>
      </c>
      <c r="E12" s="925" t="s">
        <v>400</v>
      </c>
      <c r="F12" s="926"/>
      <c r="G12" s="943"/>
      <c r="H12" s="926"/>
      <c r="I12" s="934"/>
    </row>
    <row r="13" spans="1:14" ht="35.450000000000003" customHeight="1" thickBot="1">
      <c r="A13" s="1087"/>
      <c r="B13" s="944">
        <v>7</v>
      </c>
      <c r="C13" s="945" t="s">
        <v>401</v>
      </c>
      <c r="D13" s="946">
        <v>2</v>
      </c>
      <c r="E13" s="946" t="s">
        <v>402</v>
      </c>
      <c r="F13" s="947"/>
      <c r="G13" s="948"/>
      <c r="H13" s="947"/>
      <c r="I13" s="934"/>
    </row>
    <row r="14" spans="1:14" ht="38.450000000000003" customHeight="1">
      <c r="A14" s="1083" t="s">
        <v>403</v>
      </c>
      <c r="B14" s="949">
        <v>8</v>
      </c>
      <c r="C14" s="950" t="s">
        <v>404</v>
      </c>
      <c r="D14" s="951">
        <v>2</v>
      </c>
      <c r="E14" s="951" t="s">
        <v>405</v>
      </c>
      <c r="F14" s="952"/>
      <c r="G14" s="953"/>
      <c r="H14" s="952"/>
      <c r="I14" s="934"/>
    </row>
    <row r="15" spans="1:14" ht="38.450000000000003" customHeight="1" thickBot="1">
      <c r="A15" s="1083"/>
      <c r="B15" s="954">
        <v>9</v>
      </c>
      <c r="C15" s="937" t="s">
        <v>406</v>
      </c>
      <c r="D15" s="955">
        <v>3</v>
      </c>
      <c r="E15" s="955" t="s">
        <v>407</v>
      </c>
      <c r="F15" s="939"/>
      <c r="G15" s="940"/>
      <c r="H15" s="939"/>
      <c r="I15" s="934"/>
    </row>
    <row r="16" spans="1:14" ht="29.45" customHeight="1">
      <c r="A16" s="1086" t="s">
        <v>408</v>
      </c>
      <c r="B16" s="1089">
        <v>10</v>
      </c>
      <c r="C16" s="1066" t="s">
        <v>409</v>
      </c>
      <c r="D16" s="957">
        <v>4</v>
      </c>
      <c r="E16" s="957" t="s">
        <v>410</v>
      </c>
      <c r="F16" s="958"/>
      <c r="G16" s="959"/>
      <c r="H16" s="958"/>
      <c r="I16" s="960"/>
    </row>
    <row r="17" spans="1:9" ht="29.45" customHeight="1">
      <c r="A17" s="1088"/>
      <c r="B17" s="1081"/>
      <c r="C17" s="1067" t="s">
        <v>411</v>
      </c>
      <c r="D17" s="961">
        <v>4</v>
      </c>
      <c r="E17" s="962" t="s">
        <v>412</v>
      </c>
      <c r="F17" s="963"/>
      <c r="G17" s="964" t="s">
        <v>413</v>
      </c>
      <c r="H17" s="963"/>
      <c r="I17" s="965"/>
    </row>
    <row r="18" spans="1:9" ht="29.45" customHeight="1">
      <c r="A18" s="1088"/>
      <c r="B18" s="1081"/>
      <c r="C18" s="1067" t="s">
        <v>414</v>
      </c>
      <c r="D18" s="961">
        <v>4</v>
      </c>
      <c r="E18" s="961" t="s">
        <v>388</v>
      </c>
      <c r="F18" s="966"/>
      <c r="G18" s="964" t="s">
        <v>415</v>
      </c>
      <c r="H18" s="966"/>
      <c r="I18" s="965"/>
    </row>
    <row r="19" spans="1:9" ht="29.45" customHeight="1">
      <c r="A19" s="1088"/>
      <c r="B19" s="1082"/>
      <c r="C19" s="1068" t="s">
        <v>416</v>
      </c>
      <c r="D19" s="968">
        <v>4</v>
      </c>
      <c r="E19" s="968" t="s">
        <v>417</v>
      </c>
      <c r="F19" s="969"/>
      <c r="G19" s="970" t="s">
        <v>418</v>
      </c>
      <c r="H19" s="969"/>
      <c r="I19" s="971"/>
    </row>
    <row r="20" spans="1:9" ht="29.45" customHeight="1">
      <c r="A20" s="1088"/>
      <c r="B20" s="1043">
        <v>11</v>
      </c>
      <c r="C20" s="1040" t="s">
        <v>419</v>
      </c>
      <c r="D20" s="935">
        <v>5</v>
      </c>
      <c r="E20" s="935" t="s">
        <v>420</v>
      </c>
      <c r="F20" s="932"/>
      <c r="G20" s="972" t="s">
        <v>421</v>
      </c>
      <c r="H20" s="932"/>
      <c r="I20" s="934"/>
    </row>
    <row r="21" spans="1:9" ht="29.45" customHeight="1">
      <c r="A21" s="1088"/>
      <c r="B21" s="1043">
        <v>12</v>
      </c>
      <c r="C21" s="1069" t="s">
        <v>422</v>
      </c>
      <c r="D21" s="935">
        <v>4</v>
      </c>
      <c r="E21" s="935" t="s">
        <v>423</v>
      </c>
      <c r="F21" s="932"/>
      <c r="G21" s="972"/>
      <c r="H21" s="932"/>
      <c r="I21" s="934"/>
    </row>
    <row r="22" spans="1:9" ht="29.45" customHeight="1">
      <c r="A22" s="1088"/>
      <c r="B22" s="1043">
        <v>13</v>
      </c>
      <c r="C22" s="1069" t="s">
        <v>424</v>
      </c>
      <c r="D22" s="973">
        <v>4</v>
      </c>
      <c r="E22" s="973" t="s">
        <v>425</v>
      </c>
      <c r="F22" s="932"/>
      <c r="G22" s="972"/>
      <c r="H22" s="932"/>
      <c r="I22" s="934"/>
    </row>
    <row r="23" spans="1:9" ht="29.45" customHeight="1">
      <c r="A23" s="1088"/>
      <c r="B23" s="1043">
        <v>14</v>
      </c>
      <c r="C23" s="1040" t="s">
        <v>426</v>
      </c>
      <c r="D23" s="935"/>
      <c r="E23" s="935"/>
      <c r="F23" s="932"/>
      <c r="G23" s="972" t="s">
        <v>427</v>
      </c>
      <c r="H23" s="932"/>
      <c r="I23" s="934"/>
    </row>
    <row r="24" spans="1:9" ht="29.45" customHeight="1">
      <c r="A24" s="1088"/>
      <c r="B24" s="1043">
        <v>15</v>
      </c>
      <c r="C24" s="1040" t="s">
        <v>428</v>
      </c>
      <c r="D24" s="935"/>
      <c r="E24" s="935"/>
      <c r="F24" s="932"/>
      <c r="G24" s="972" t="s">
        <v>429</v>
      </c>
      <c r="H24" s="932"/>
      <c r="I24" s="934"/>
    </row>
    <row r="25" spans="1:9" ht="29.45" customHeight="1">
      <c r="A25" s="1088"/>
      <c r="B25" s="1043">
        <v>16</v>
      </c>
      <c r="C25" s="1040" t="s">
        <v>430</v>
      </c>
      <c r="D25" s="935"/>
      <c r="E25" s="935"/>
      <c r="F25" s="932"/>
      <c r="G25" s="972" t="s">
        <v>427</v>
      </c>
      <c r="H25" s="932"/>
      <c r="I25" s="934"/>
    </row>
    <row r="26" spans="1:9" ht="29.45" customHeight="1">
      <c r="A26" s="1088"/>
      <c r="B26" s="1043">
        <v>17</v>
      </c>
      <c r="C26" s="1040" t="s">
        <v>431</v>
      </c>
      <c r="D26" s="935"/>
      <c r="E26" s="935"/>
      <c r="F26" s="932"/>
      <c r="G26" s="972" t="s">
        <v>432</v>
      </c>
      <c r="H26" s="932"/>
      <c r="I26" s="934"/>
    </row>
    <row r="27" spans="1:9" ht="79.900000000000006" customHeight="1">
      <c r="A27" s="1088"/>
      <c r="B27" s="1043">
        <v>18</v>
      </c>
      <c r="C27" s="1023" t="s">
        <v>433</v>
      </c>
      <c r="D27" s="935">
        <v>1</v>
      </c>
      <c r="E27" s="974" t="s">
        <v>434</v>
      </c>
      <c r="F27" s="932"/>
      <c r="G27" s="970" t="s">
        <v>435</v>
      </c>
      <c r="H27" s="932"/>
      <c r="I27" s="975"/>
    </row>
    <row r="28" spans="1:9" ht="29.45" customHeight="1">
      <c r="A28" s="1088"/>
      <c r="B28" s="967">
        <v>19</v>
      </c>
      <c r="C28" s="1045" t="s">
        <v>436</v>
      </c>
      <c r="D28" s="951"/>
      <c r="E28" s="951"/>
      <c r="F28" s="952"/>
      <c r="G28" s="977" t="s">
        <v>437</v>
      </c>
      <c r="H28" s="952"/>
      <c r="I28" s="978"/>
    </row>
    <row r="29" spans="1:9" ht="29.45" customHeight="1">
      <c r="A29" s="1088"/>
      <c r="B29" s="1080">
        <v>20</v>
      </c>
      <c r="C29" t="s">
        <v>438</v>
      </c>
      <c r="D29" s="980">
        <v>1</v>
      </c>
      <c r="E29" s="980" t="s">
        <v>439</v>
      </c>
      <c r="F29" s="939"/>
      <c r="G29" s="977"/>
      <c r="H29" s="939"/>
      <c r="I29" s="960"/>
    </row>
    <row r="30" spans="1:9" ht="29.45" customHeight="1">
      <c r="A30" s="1088"/>
      <c r="B30" s="1082"/>
      <c r="C30" s="1044" t="s">
        <v>440</v>
      </c>
      <c r="D30" s="981">
        <v>2</v>
      </c>
      <c r="E30" s="981"/>
      <c r="F30" s="969"/>
      <c r="G30" s="982" t="s">
        <v>441</v>
      </c>
      <c r="H30" s="969"/>
      <c r="I30" s="983"/>
    </row>
    <row r="31" spans="1:9" ht="29.45" customHeight="1">
      <c r="A31" s="1088"/>
      <c r="B31" s="1043">
        <v>21</v>
      </c>
      <c r="C31" s="1040" t="s">
        <v>442</v>
      </c>
      <c r="D31" s="973">
        <v>2</v>
      </c>
      <c r="E31" s="973" t="s">
        <v>443</v>
      </c>
      <c r="F31" s="932"/>
      <c r="G31" s="972" t="s">
        <v>444</v>
      </c>
      <c r="H31" s="932"/>
      <c r="I31" s="934"/>
    </row>
    <row r="32" spans="1:9" ht="29.45" customHeight="1">
      <c r="A32" s="1088"/>
      <c r="B32" s="979">
        <v>22</v>
      </c>
      <c r="C32" t="s">
        <v>445</v>
      </c>
      <c r="D32" s="935">
        <v>1</v>
      </c>
      <c r="E32" s="935" t="s">
        <v>446</v>
      </c>
      <c r="F32" s="932"/>
      <c r="G32" s="984" t="s">
        <v>447</v>
      </c>
      <c r="H32" s="932"/>
      <c r="I32" s="975"/>
    </row>
    <row r="33" spans="1:9" ht="29.45" customHeight="1">
      <c r="A33" s="1088"/>
      <c r="B33" s="1080">
        <v>23</v>
      </c>
      <c r="C33" s="1046" t="s">
        <v>448</v>
      </c>
      <c r="D33" s="955"/>
      <c r="E33" s="955"/>
      <c r="F33" s="985"/>
      <c r="G33" s="986" t="s">
        <v>449</v>
      </c>
      <c r="H33" s="985"/>
      <c r="I33" s="987"/>
    </row>
    <row r="34" spans="1:9" ht="29.45" customHeight="1">
      <c r="A34" s="1088"/>
      <c r="B34" s="1081"/>
      <c r="C34" s="1047" t="s">
        <v>450</v>
      </c>
      <c r="D34" s="988"/>
      <c r="E34" s="989"/>
      <c r="F34" s="966"/>
      <c r="G34" s="990" t="s">
        <v>449</v>
      </c>
      <c r="H34" s="966"/>
      <c r="I34" s="941"/>
    </row>
    <row r="35" spans="1:9" ht="29.45" customHeight="1">
      <c r="A35" s="1088"/>
      <c r="B35" s="1081"/>
      <c r="C35" s="1047" t="s">
        <v>451</v>
      </c>
      <c r="D35" s="988"/>
      <c r="E35" s="989"/>
      <c r="F35" s="991"/>
      <c r="G35" s="992" t="s">
        <v>449</v>
      </c>
      <c r="H35" s="991"/>
      <c r="I35" s="993"/>
    </row>
    <row r="36" spans="1:9" ht="29.45" customHeight="1">
      <c r="A36" s="1088"/>
      <c r="B36" s="1081"/>
      <c r="C36" s="1048" t="s">
        <v>452</v>
      </c>
      <c r="D36" s="988"/>
      <c r="E36" s="989"/>
      <c r="F36" s="991"/>
      <c r="G36" s="990" t="s">
        <v>449</v>
      </c>
      <c r="H36" s="991"/>
      <c r="I36" s="941"/>
    </row>
    <row r="37" spans="1:9" ht="29.45" customHeight="1">
      <c r="A37" s="1088"/>
      <c r="B37" s="1081"/>
      <c r="C37" s="1049" t="s">
        <v>453</v>
      </c>
      <c r="D37" s="988"/>
      <c r="E37" s="989"/>
      <c r="F37" s="963"/>
      <c r="G37" s="990" t="s">
        <v>454</v>
      </c>
      <c r="H37" s="963"/>
      <c r="I37" s="941"/>
    </row>
    <row r="38" spans="1:9" ht="29.45" customHeight="1">
      <c r="A38" s="1088"/>
      <c r="B38" s="1081"/>
      <c r="C38" s="1049" t="s">
        <v>455</v>
      </c>
      <c r="D38" s="988"/>
      <c r="E38" s="989"/>
      <c r="F38" s="963"/>
      <c r="G38" s="992" t="s">
        <v>456</v>
      </c>
      <c r="H38" s="963"/>
      <c r="I38" s="941"/>
    </row>
    <row r="39" spans="1:9" ht="29.45" customHeight="1">
      <c r="A39" s="1088"/>
      <c r="B39" s="1081"/>
      <c r="C39" s="1047" t="s">
        <v>457</v>
      </c>
      <c r="D39" s="994"/>
      <c r="E39" s="995"/>
      <c r="F39" s="966"/>
      <c r="G39" s="992" t="s">
        <v>456</v>
      </c>
      <c r="H39" s="966"/>
      <c r="I39" s="941"/>
    </row>
    <row r="40" spans="1:9" ht="29.45" customHeight="1">
      <c r="A40" s="1088"/>
      <c r="B40" s="1081"/>
      <c r="C40" s="1048" t="s">
        <v>458</v>
      </c>
      <c r="D40" s="988"/>
      <c r="E40" s="102"/>
      <c r="F40" s="991"/>
      <c r="G40" s="996" t="s">
        <v>456</v>
      </c>
      <c r="H40" s="991"/>
      <c r="I40" s="941"/>
    </row>
    <row r="41" spans="1:9" ht="29.45" customHeight="1" thickBot="1">
      <c r="A41" s="1088"/>
      <c r="B41" s="1082"/>
      <c r="C41" s="1050" t="s">
        <v>459</v>
      </c>
      <c r="D41" s="997"/>
      <c r="E41" s="998"/>
      <c r="F41" s="969"/>
      <c r="G41" s="999" t="s">
        <v>456</v>
      </c>
      <c r="H41" s="969"/>
      <c r="I41" s="1000"/>
    </row>
    <row r="42" spans="1:9" ht="29.45" customHeight="1">
      <c r="A42" s="1088"/>
      <c r="B42" s="1081">
        <v>24</v>
      </c>
      <c r="C42" s="1051" t="s">
        <v>460</v>
      </c>
      <c r="D42" s="1001">
        <v>6</v>
      </c>
      <c r="E42" s="1001" t="s">
        <v>461</v>
      </c>
      <c r="F42" s="985"/>
      <c r="G42" s="977"/>
      <c r="H42" s="985"/>
      <c r="I42" s="934"/>
    </row>
    <row r="43" spans="1:9" ht="29.45" customHeight="1">
      <c r="A43" s="1088"/>
      <c r="B43" s="1081"/>
      <c r="C43" s="1047" t="s">
        <v>462</v>
      </c>
      <c r="D43" s="1002">
        <v>6</v>
      </c>
      <c r="E43" s="1002" t="s">
        <v>463</v>
      </c>
      <c r="F43" s="963"/>
      <c r="G43" s="964"/>
      <c r="H43" s="963"/>
      <c r="I43" s="934"/>
    </row>
    <row r="44" spans="1:9" ht="29.45" customHeight="1">
      <c r="A44" s="1088"/>
      <c r="B44" s="1081"/>
      <c r="C44" s="1047" t="s">
        <v>464</v>
      </c>
      <c r="D44" s="1002">
        <v>6</v>
      </c>
      <c r="E44" s="1002" t="s">
        <v>465</v>
      </c>
      <c r="F44" s="963"/>
      <c r="G44" s="964"/>
      <c r="H44" s="963"/>
      <c r="I44" s="934"/>
    </row>
    <row r="45" spans="1:9" ht="29.45" customHeight="1" thickBot="1">
      <c r="A45" s="1087"/>
      <c r="B45" s="1090"/>
      <c r="C45" s="1052" t="s">
        <v>466</v>
      </c>
      <c r="D45" s="1003">
        <v>6</v>
      </c>
      <c r="E45" s="1004" t="s">
        <v>467</v>
      </c>
      <c r="F45" s="1005"/>
      <c r="G45" s="1006"/>
      <c r="H45" s="1005"/>
      <c r="I45" s="1007"/>
    </row>
    <row r="46" spans="1:9" s="1013" customFormat="1" ht="29.45" hidden="1" customHeight="1">
      <c r="A46" s="1083" t="s">
        <v>468</v>
      </c>
      <c r="B46" s="1053">
        <v>25</v>
      </c>
      <c r="C46" s="1008" t="s">
        <v>469</v>
      </c>
      <c r="D46" s="1009"/>
      <c r="E46" s="1009"/>
      <c r="F46" s="1010"/>
      <c r="G46" s="1011" t="s">
        <v>470</v>
      </c>
      <c r="H46" s="1010"/>
      <c r="I46" s="1012"/>
    </row>
    <row r="47" spans="1:9" ht="29.45" customHeight="1">
      <c r="A47" s="1083"/>
      <c r="B47" s="1042">
        <v>26</v>
      </c>
      <c r="C47" s="1040" t="s">
        <v>471</v>
      </c>
      <c r="D47" s="935">
        <v>2</v>
      </c>
      <c r="E47" s="935" t="s">
        <v>472</v>
      </c>
      <c r="F47" s="932"/>
      <c r="G47" s="933" t="s">
        <v>473</v>
      </c>
      <c r="H47" s="932"/>
      <c r="I47" s="934"/>
    </row>
    <row r="48" spans="1:9" ht="29.45" customHeight="1">
      <c r="A48" s="1083"/>
      <c r="B48" s="1043">
        <v>27</v>
      </c>
      <c r="C48" s="1070" t="s">
        <v>474</v>
      </c>
      <c r="D48" s="935">
        <v>4</v>
      </c>
      <c r="E48" s="935" t="s">
        <v>475</v>
      </c>
      <c r="F48" s="932"/>
      <c r="G48" s="933"/>
      <c r="H48" s="932"/>
      <c r="I48" s="934"/>
    </row>
    <row r="49" spans="1:9" ht="29.45" customHeight="1" thickBot="1">
      <c r="A49" s="1083"/>
      <c r="B49" s="1024">
        <v>28</v>
      </c>
      <c r="C49" s="1071" t="s">
        <v>476</v>
      </c>
      <c r="D49" s="955">
        <v>4</v>
      </c>
      <c r="E49" s="955" t="s">
        <v>477</v>
      </c>
      <c r="F49" s="939"/>
      <c r="G49" s="940"/>
      <c r="H49" s="939"/>
      <c r="I49" s="1007"/>
    </row>
    <row r="50" spans="1:9" ht="29.45" customHeight="1">
      <c r="A50" s="1086" t="s">
        <v>478</v>
      </c>
      <c r="B50" s="923">
        <v>29</v>
      </c>
      <c r="C50" s="924" t="s">
        <v>586</v>
      </c>
      <c r="D50" s="925">
        <v>2</v>
      </c>
      <c r="E50" s="925" t="s">
        <v>479</v>
      </c>
      <c r="F50" s="926"/>
      <c r="G50" s="943" t="s">
        <v>587</v>
      </c>
      <c r="H50" s="926"/>
      <c r="I50" s="934"/>
    </row>
    <row r="51" spans="1:9" ht="29.45" customHeight="1" thickBot="1">
      <c r="A51" s="1087"/>
      <c r="B51" s="1014">
        <v>30</v>
      </c>
      <c r="C51" s="945" t="s">
        <v>588</v>
      </c>
      <c r="D51" s="946">
        <v>2</v>
      </c>
      <c r="E51" s="946" t="s">
        <v>480</v>
      </c>
      <c r="F51" s="947"/>
      <c r="G51" s="948" t="s">
        <v>589</v>
      </c>
      <c r="H51" s="947"/>
      <c r="I51" s="934"/>
    </row>
    <row r="52" spans="1:9" ht="29.45" customHeight="1">
      <c r="A52" s="1083" t="s">
        <v>481</v>
      </c>
      <c r="B52" s="1042">
        <v>31</v>
      </c>
      <c r="C52" s="1045" t="s">
        <v>482</v>
      </c>
      <c r="D52" s="951">
        <v>2</v>
      </c>
      <c r="E52" s="951" t="s">
        <v>483</v>
      </c>
      <c r="F52" s="952"/>
      <c r="G52" s="953" t="s">
        <v>395</v>
      </c>
      <c r="H52" s="952"/>
      <c r="I52" s="934"/>
    </row>
    <row r="53" spans="1:9" ht="29.45" customHeight="1">
      <c r="A53" s="1083"/>
      <c r="B53" s="1043">
        <v>32</v>
      </c>
      <c r="C53" t="s">
        <v>484</v>
      </c>
      <c r="D53" s="935">
        <v>1</v>
      </c>
      <c r="E53" s="935" t="s">
        <v>485</v>
      </c>
      <c r="F53" s="932"/>
      <c r="G53" s="933" t="s">
        <v>486</v>
      </c>
      <c r="H53" s="932"/>
      <c r="I53" s="934"/>
    </row>
    <row r="54" spans="1:9" ht="29.45" customHeight="1">
      <c r="A54" s="1083"/>
      <c r="B54" s="1043">
        <v>33</v>
      </c>
      <c r="C54" s="1040" t="s">
        <v>487</v>
      </c>
      <c r="D54" s="935">
        <v>1</v>
      </c>
      <c r="E54" s="935" t="s">
        <v>488</v>
      </c>
      <c r="F54" s="932"/>
      <c r="G54" s="933" t="s">
        <v>486</v>
      </c>
      <c r="H54" s="932"/>
      <c r="I54" s="934"/>
    </row>
    <row r="55" spans="1:9" ht="29.45" customHeight="1">
      <c r="A55" s="1083"/>
      <c r="B55" s="1043">
        <v>34</v>
      </c>
      <c r="C55" s="1040" t="s">
        <v>489</v>
      </c>
      <c r="D55" s="935"/>
      <c r="E55" s="935"/>
      <c r="F55" s="932"/>
      <c r="G55" s="933"/>
      <c r="H55" s="932"/>
      <c r="I55" s="934"/>
    </row>
    <row r="56" spans="1:9" ht="29.45" customHeight="1">
      <c r="A56" s="1083"/>
      <c r="B56" s="1043">
        <v>35</v>
      </c>
      <c r="C56" s="1040" t="s">
        <v>490</v>
      </c>
      <c r="D56" s="935"/>
      <c r="E56" s="935"/>
      <c r="F56" s="932"/>
      <c r="G56" s="933"/>
      <c r="H56" s="932"/>
      <c r="I56" s="934"/>
    </row>
    <row r="57" spans="1:9" ht="29.45" customHeight="1" thickBot="1">
      <c r="A57" s="1083"/>
      <c r="B57" s="1024">
        <v>36</v>
      </c>
      <c r="C57" s="1041" t="s">
        <v>491</v>
      </c>
      <c r="D57" s="955"/>
      <c r="E57" s="955"/>
      <c r="F57" s="939"/>
      <c r="G57" s="940"/>
      <c r="H57" s="939"/>
      <c r="I57" s="941"/>
    </row>
    <row r="58" spans="1:9" ht="29.45" customHeight="1">
      <c r="A58" s="1086" t="s">
        <v>492</v>
      </c>
      <c r="B58" s="923">
        <v>37</v>
      </c>
      <c r="C58" s="956" t="s">
        <v>493</v>
      </c>
      <c r="D58" s="925">
        <v>2</v>
      </c>
      <c r="E58" s="925" t="s">
        <v>494</v>
      </c>
      <c r="F58" s="926"/>
      <c r="G58" s="943" t="s">
        <v>495</v>
      </c>
      <c r="H58" s="926"/>
      <c r="I58" s="1015"/>
    </row>
    <row r="59" spans="1:9" ht="29.45" customHeight="1">
      <c r="A59" s="1088"/>
      <c r="B59" s="929">
        <v>38</v>
      </c>
      <c r="C59" s="1016" t="s">
        <v>496</v>
      </c>
      <c r="D59" s="935"/>
      <c r="E59" s="935"/>
      <c r="F59" s="932"/>
      <c r="G59" s="972"/>
      <c r="H59" s="932"/>
      <c r="I59" s="960"/>
    </row>
    <row r="60" spans="1:9" ht="29.45" customHeight="1">
      <c r="A60" s="1088"/>
      <c r="B60" s="929">
        <v>39</v>
      </c>
      <c r="C60" s="1016" t="s">
        <v>497</v>
      </c>
      <c r="D60" s="935"/>
      <c r="E60" s="935"/>
      <c r="F60" s="932"/>
      <c r="G60" s="972"/>
      <c r="H60" s="932"/>
      <c r="I60" s="960"/>
    </row>
    <row r="61" spans="1:9" ht="29.45" customHeight="1">
      <c r="A61" s="1088"/>
      <c r="B61" s="929">
        <v>40</v>
      </c>
      <c r="C61" s="1016" t="s">
        <v>498</v>
      </c>
      <c r="D61" s="935"/>
      <c r="E61" s="935"/>
      <c r="F61" s="932"/>
      <c r="G61" s="972"/>
      <c r="H61" s="932"/>
      <c r="I61" s="960"/>
    </row>
    <row r="62" spans="1:9" ht="29.45" customHeight="1">
      <c r="A62" s="1088"/>
      <c r="B62" s="929">
        <v>41</v>
      </c>
      <c r="C62" s="1016" t="s">
        <v>499</v>
      </c>
      <c r="D62" s="935"/>
      <c r="E62" s="935"/>
      <c r="F62" s="932"/>
      <c r="G62" s="972"/>
      <c r="H62" s="932"/>
      <c r="I62" s="960"/>
    </row>
    <row r="63" spans="1:9" ht="29.45" customHeight="1">
      <c r="A63" s="1088"/>
      <c r="B63" s="929">
        <v>42</v>
      </c>
      <c r="C63" s="1016" t="s">
        <v>500</v>
      </c>
      <c r="D63" s="935"/>
      <c r="E63" s="935"/>
      <c r="F63" s="932"/>
      <c r="G63" s="972" t="s">
        <v>501</v>
      </c>
      <c r="H63" s="932"/>
      <c r="I63" s="960"/>
    </row>
    <row r="64" spans="1:9" ht="29.45" customHeight="1">
      <c r="A64" s="1088"/>
      <c r="B64" s="929">
        <v>43</v>
      </c>
      <c r="C64" s="930" t="s">
        <v>502</v>
      </c>
      <c r="D64" s="935">
        <v>1</v>
      </c>
      <c r="E64" s="935" t="s">
        <v>503</v>
      </c>
      <c r="F64" s="932"/>
      <c r="G64" s="972"/>
      <c r="H64" s="932"/>
      <c r="I64" s="934"/>
    </row>
    <row r="65" spans="1:9" ht="29.45" customHeight="1">
      <c r="A65" s="1088"/>
      <c r="B65" s="1080">
        <v>44</v>
      </c>
      <c r="C65" s="1017" t="s">
        <v>504</v>
      </c>
      <c r="D65" s="980">
        <v>2</v>
      </c>
      <c r="E65" s="980"/>
      <c r="F65" s="985"/>
      <c r="G65" s="977" t="s">
        <v>505</v>
      </c>
      <c r="H65" s="985"/>
      <c r="I65" s="934"/>
    </row>
    <row r="66" spans="1:9" ht="29.45" customHeight="1">
      <c r="A66" s="1088"/>
      <c r="B66" s="1081"/>
      <c r="C66" s="1018" t="s">
        <v>506</v>
      </c>
      <c r="D66" s="961">
        <v>2</v>
      </c>
      <c r="E66" s="961" t="s">
        <v>507</v>
      </c>
      <c r="F66" s="963"/>
      <c r="G66" s="964" t="s">
        <v>508</v>
      </c>
      <c r="H66" s="963"/>
      <c r="I66" s="934"/>
    </row>
    <row r="67" spans="1:9" ht="29.45" customHeight="1">
      <c r="A67" s="1088"/>
      <c r="B67" s="1082"/>
      <c r="C67" s="1019" t="s">
        <v>509</v>
      </c>
      <c r="D67" s="951">
        <v>2</v>
      </c>
      <c r="E67" s="951"/>
      <c r="F67" s="952"/>
      <c r="G67" s="970" t="s">
        <v>508</v>
      </c>
      <c r="H67" s="952"/>
      <c r="I67" s="934"/>
    </row>
    <row r="68" spans="1:9" ht="29.45" customHeight="1">
      <c r="A68" s="1088"/>
      <c r="B68" s="936">
        <v>45</v>
      </c>
      <c r="C68" s="937" t="s">
        <v>510</v>
      </c>
      <c r="D68" s="955">
        <v>2</v>
      </c>
      <c r="E68" s="955" t="s">
        <v>511</v>
      </c>
      <c r="F68" s="932"/>
      <c r="G68" s="986"/>
      <c r="H68" s="932"/>
      <c r="I68" s="975"/>
    </row>
    <row r="69" spans="1:9" ht="29.45" customHeight="1" thickBot="1">
      <c r="A69" s="1087"/>
      <c r="B69" s="1014">
        <v>46</v>
      </c>
      <c r="C69" s="945" t="s">
        <v>512</v>
      </c>
      <c r="D69" s="946"/>
      <c r="E69" s="946"/>
      <c r="F69" s="947"/>
      <c r="G69" s="948" t="s">
        <v>449</v>
      </c>
      <c r="H69" s="947"/>
      <c r="I69" s="1000"/>
    </row>
    <row r="70" spans="1:9" ht="29.45" customHeight="1">
      <c r="A70" s="1083" t="s">
        <v>513</v>
      </c>
      <c r="B70" s="976">
        <v>47</v>
      </c>
      <c r="C70" s="950" t="s">
        <v>514</v>
      </c>
      <c r="D70" s="951"/>
      <c r="E70" s="951"/>
      <c r="F70" s="952"/>
      <c r="G70" s="953" t="s">
        <v>515</v>
      </c>
      <c r="H70" s="952"/>
      <c r="I70" s="934"/>
    </row>
    <row r="71" spans="1:9" ht="29.45" customHeight="1">
      <c r="A71" s="1083"/>
      <c r="B71" s="929">
        <v>48</v>
      </c>
      <c r="C71" s="930" t="s">
        <v>516</v>
      </c>
      <c r="D71" s="935"/>
      <c r="E71" s="935"/>
      <c r="F71" s="932"/>
      <c r="G71" s="933"/>
      <c r="H71" s="932"/>
      <c r="I71" s="934"/>
    </row>
    <row r="72" spans="1:9" ht="29.45" customHeight="1">
      <c r="A72" s="1083"/>
      <c r="B72" s="929">
        <v>49</v>
      </c>
      <c r="C72" s="930" t="s">
        <v>517</v>
      </c>
      <c r="D72" s="935"/>
      <c r="E72" s="935"/>
      <c r="F72" s="932"/>
      <c r="G72" s="933" t="s">
        <v>518</v>
      </c>
      <c r="H72" s="932"/>
      <c r="I72" s="934"/>
    </row>
    <row r="73" spans="1:9" ht="29.45" customHeight="1" thickBot="1">
      <c r="A73" s="1083"/>
      <c r="B73" s="936">
        <v>50</v>
      </c>
      <c r="C73" s="937" t="s">
        <v>519</v>
      </c>
      <c r="D73" s="955">
        <v>1</v>
      </c>
      <c r="E73" s="955" t="s">
        <v>520</v>
      </c>
      <c r="F73" s="939"/>
      <c r="G73" s="940"/>
      <c r="H73" s="939"/>
      <c r="I73" s="1007"/>
    </row>
    <row r="74" spans="1:9" ht="29.45" customHeight="1">
      <c r="A74" s="1086" t="s">
        <v>521</v>
      </c>
      <c r="B74" s="923">
        <v>51</v>
      </c>
      <c r="C74" s="924" t="s">
        <v>522</v>
      </c>
      <c r="D74" s="925">
        <v>2</v>
      </c>
      <c r="E74" s="925" t="s">
        <v>523</v>
      </c>
      <c r="F74" s="926"/>
      <c r="G74" s="943"/>
      <c r="H74" s="926"/>
      <c r="I74" s="934"/>
    </row>
    <row r="75" spans="1:9" ht="29.45" customHeight="1">
      <c r="A75" s="1088"/>
      <c r="B75" s="929">
        <v>52</v>
      </c>
      <c r="C75" s="930" t="s">
        <v>524</v>
      </c>
      <c r="D75" s="935">
        <v>1</v>
      </c>
      <c r="E75" s="935" t="s">
        <v>525</v>
      </c>
      <c r="F75" s="932"/>
      <c r="G75" s="972"/>
      <c r="H75" s="932"/>
      <c r="I75" s="934"/>
    </row>
    <row r="76" spans="1:9" ht="48.6" customHeight="1">
      <c r="A76" s="1088"/>
      <c r="B76" s="929">
        <v>53</v>
      </c>
      <c r="C76" s="930" t="s">
        <v>526</v>
      </c>
      <c r="D76" s="935"/>
      <c r="E76" s="935"/>
      <c r="F76" s="932"/>
      <c r="G76" s="984" t="s">
        <v>527</v>
      </c>
      <c r="H76" s="932"/>
      <c r="I76" s="934"/>
    </row>
    <row r="77" spans="1:9" ht="29.45" customHeight="1">
      <c r="A77" s="1088"/>
      <c r="B77" s="929">
        <v>54</v>
      </c>
      <c r="C77" s="930" t="s">
        <v>528</v>
      </c>
      <c r="D77" s="935"/>
      <c r="E77" s="935"/>
      <c r="F77" s="932"/>
      <c r="G77" s="984"/>
      <c r="H77" s="932"/>
      <c r="I77" s="1020"/>
    </row>
    <row r="78" spans="1:9" ht="29.45" customHeight="1">
      <c r="A78" s="1088"/>
      <c r="B78" s="929">
        <v>55</v>
      </c>
      <c r="C78" s="930" t="s">
        <v>529</v>
      </c>
      <c r="D78" s="935"/>
      <c r="E78" s="935"/>
      <c r="F78" s="932"/>
      <c r="G78" s="972" t="s">
        <v>530</v>
      </c>
      <c r="H78" s="932"/>
      <c r="I78" s="934"/>
    </row>
    <row r="79" spans="1:9" ht="29.45" customHeight="1">
      <c r="A79" s="1088"/>
      <c r="B79" s="929">
        <v>56</v>
      </c>
      <c r="C79" s="930" t="s">
        <v>531</v>
      </c>
      <c r="D79" s="935"/>
      <c r="E79" s="935"/>
      <c r="F79" s="932"/>
      <c r="G79" s="972" t="s">
        <v>532</v>
      </c>
      <c r="H79" s="932"/>
      <c r="I79" s="934"/>
    </row>
    <row r="80" spans="1:9" ht="49.15" customHeight="1">
      <c r="A80" s="1088"/>
      <c r="B80" s="929">
        <v>57</v>
      </c>
      <c r="C80" s="930" t="s">
        <v>533</v>
      </c>
      <c r="D80" s="935"/>
      <c r="E80" s="935" t="s">
        <v>534</v>
      </c>
      <c r="F80" s="932"/>
      <c r="G80" s="972" t="s">
        <v>535</v>
      </c>
      <c r="H80" s="932"/>
      <c r="I80" s="934"/>
    </row>
    <row r="81" spans="1:9" ht="29.45" customHeight="1">
      <c r="A81" s="1088"/>
      <c r="B81" s="929">
        <v>58</v>
      </c>
      <c r="C81" s="930" t="s">
        <v>536</v>
      </c>
      <c r="D81" s="935">
        <v>2</v>
      </c>
      <c r="E81" s="935" t="s">
        <v>537</v>
      </c>
      <c r="F81" s="932"/>
      <c r="G81" s="972"/>
      <c r="H81" s="932"/>
      <c r="I81" s="934"/>
    </row>
    <row r="82" spans="1:9" ht="29.45" customHeight="1">
      <c r="A82" s="1088"/>
      <c r="B82" s="929">
        <v>59</v>
      </c>
      <c r="C82" s="930" t="s">
        <v>538</v>
      </c>
      <c r="D82" s="935">
        <v>2</v>
      </c>
      <c r="E82" s="935" t="s">
        <v>537</v>
      </c>
      <c r="F82" s="932"/>
      <c r="G82" s="972" t="s">
        <v>539</v>
      </c>
      <c r="H82" s="932"/>
      <c r="I82" s="934"/>
    </row>
    <row r="83" spans="1:9" ht="41.45" customHeight="1">
      <c r="A83" s="1088"/>
      <c r="B83" s="929">
        <v>60</v>
      </c>
      <c r="C83" s="937" t="s">
        <v>540</v>
      </c>
      <c r="D83" s="955"/>
      <c r="E83" s="955"/>
      <c r="F83" s="932"/>
      <c r="G83" s="986"/>
      <c r="H83" s="932"/>
      <c r="I83" s="975"/>
    </row>
    <row r="84" spans="1:9" ht="29.45" customHeight="1">
      <c r="A84" s="1088"/>
      <c r="B84" s="929">
        <v>61</v>
      </c>
      <c r="C84" s="930" t="s">
        <v>541</v>
      </c>
      <c r="D84" s="935"/>
      <c r="E84" s="935"/>
      <c r="F84" s="932"/>
      <c r="G84" s="972" t="s">
        <v>542</v>
      </c>
      <c r="H84" s="932"/>
      <c r="I84" s="934"/>
    </row>
    <row r="85" spans="1:9" ht="29.45" customHeight="1" thickBot="1">
      <c r="A85" s="1087"/>
      <c r="B85" s="1014">
        <v>62</v>
      </c>
      <c r="C85" s="945" t="s">
        <v>543</v>
      </c>
      <c r="D85" s="946"/>
      <c r="E85" s="946"/>
      <c r="F85" s="947"/>
      <c r="G85" s="948"/>
      <c r="H85" s="947"/>
      <c r="I85" s="934"/>
    </row>
    <row r="86" spans="1:9" ht="29.45" customHeight="1">
      <c r="A86" s="1086" t="s">
        <v>544</v>
      </c>
      <c r="B86" s="923">
        <v>63</v>
      </c>
      <c r="C86" s="924" t="s">
        <v>545</v>
      </c>
      <c r="D86" s="925"/>
      <c r="E86" s="925"/>
      <c r="F86" s="926"/>
      <c r="G86" s="943" t="s">
        <v>546</v>
      </c>
      <c r="H86" s="926"/>
      <c r="I86" s="934"/>
    </row>
    <row r="87" spans="1:9" ht="29.45" customHeight="1">
      <c r="A87" s="1088"/>
      <c r="B87" s="929">
        <v>64</v>
      </c>
      <c r="C87" s="930" t="s">
        <v>547</v>
      </c>
      <c r="D87" s="935"/>
      <c r="E87" s="935"/>
      <c r="F87" s="932"/>
      <c r="G87" s="972"/>
      <c r="H87" s="932"/>
      <c r="I87" s="934"/>
    </row>
    <row r="88" spans="1:9" ht="29.45" customHeight="1" thickBot="1">
      <c r="A88" s="1087"/>
      <c r="B88" s="1014">
        <v>65</v>
      </c>
      <c r="C88" s="1021" t="s">
        <v>548</v>
      </c>
      <c r="D88" s="946"/>
      <c r="E88" s="946"/>
      <c r="F88" s="947"/>
      <c r="G88" s="948"/>
      <c r="H88" s="947"/>
      <c r="I88" s="1022"/>
    </row>
    <row r="89" spans="1:9" ht="29.45" customHeight="1">
      <c r="A89" s="1083" t="s">
        <v>549</v>
      </c>
      <c r="B89" s="976">
        <v>66</v>
      </c>
      <c r="C89" s="950" t="s">
        <v>550</v>
      </c>
      <c r="D89" s="951"/>
      <c r="E89" s="951"/>
      <c r="F89" s="952"/>
      <c r="G89" s="953"/>
      <c r="H89" s="952"/>
      <c r="I89" s="934"/>
    </row>
    <row r="90" spans="1:9" ht="29.45" customHeight="1">
      <c r="A90" s="1083"/>
      <c r="B90" s="929">
        <v>67</v>
      </c>
      <c r="C90" s="930" t="s">
        <v>551</v>
      </c>
      <c r="D90" s="935"/>
      <c r="E90" s="935"/>
      <c r="F90" s="932"/>
      <c r="G90" s="933" t="s">
        <v>427</v>
      </c>
      <c r="H90" s="932"/>
      <c r="I90" s="934"/>
    </row>
    <row r="91" spans="1:9" ht="29.45" customHeight="1">
      <c r="A91" s="1083"/>
      <c r="B91" s="936">
        <v>68</v>
      </c>
      <c r="C91" s="937" t="s">
        <v>552</v>
      </c>
      <c r="D91" s="935"/>
      <c r="E91" s="935"/>
      <c r="F91" s="932"/>
      <c r="G91" s="933" t="s">
        <v>553</v>
      </c>
      <c r="H91" s="932"/>
      <c r="I91" s="975"/>
    </row>
    <row r="92" spans="1:9" ht="29.45" customHeight="1">
      <c r="A92" s="1083"/>
      <c r="B92" s="929">
        <v>69</v>
      </c>
      <c r="C92" s="930" t="s">
        <v>554</v>
      </c>
      <c r="D92" s="935"/>
      <c r="E92" s="935"/>
      <c r="F92" s="932"/>
      <c r="G92" s="933" t="s">
        <v>555</v>
      </c>
      <c r="H92" s="932"/>
      <c r="I92" s="934"/>
    </row>
    <row r="93" spans="1:9" ht="29.45" customHeight="1" thickBot="1">
      <c r="A93" s="1083"/>
      <c r="B93" s="936">
        <v>70</v>
      </c>
      <c r="C93" s="937" t="s">
        <v>556</v>
      </c>
      <c r="D93" s="955">
        <v>8</v>
      </c>
      <c r="E93" s="955" t="s">
        <v>537</v>
      </c>
      <c r="F93" s="939"/>
      <c r="G93" s="940" t="s">
        <v>557</v>
      </c>
      <c r="H93" s="939"/>
      <c r="I93" s="934"/>
    </row>
    <row r="94" spans="1:9" ht="29.45" customHeight="1">
      <c r="A94" s="1086" t="s">
        <v>558</v>
      </c>
      <c r="B94" s="923">
        <v>71</v>
      </c>
      <c r="C94" s="924" t="s">
        <v>559</v>
      </c>
      <c r="D94" s="925"/>
      <c r="E94" s="925"/>
      <c r="F94" s="926"/>
      <c r="G94" s="943"/>
      <c r="H94" s="926"/>
      <c r="I94" s="934"/>
    </row>
    <row r="95" spans="1:9" ht="29.45" customHeight="1">
      <c r="A95" s="1088"/>
      <c r="B95" s="929">
        <v>72</v>
      </c>
      <c r="C95" s="930" t="s">
        <v>560</v>
      </c>
      <c r="D95" s="935"/>
      <c r="E95" s="935"/>
      <c r="F95" s="932"/>
      <c r="G95" s="972" t="s">
        <v>561</v>
      </c>
      <c r="H95" s="932"/>
      <c r="I95" s="934"/>
    </row>
    <row r="96" spans="1:9" ht="29.45" customHeight="1">
      <c r="A96" s="1088"/>
      <c r="B96" s="929">
        <v>73</v>
      </c>
      <c r="C96" s="930" t="s">
        <v>562</v>
      </c>
      <c r="D96" s="935"/>
      <c r="E96" s="935"/>
      <c r="F96" s="932"/>
      <c r="G96" s="972"/>
      <c r="H96" s="932"/>
      <c r="I96" s="934"/>
    </row>
    <row r="97" spans="1:9" ht="29.45" customHeight="1">
      <c r="A97" s="1088"/>
      <c r="B97" s="936">
        <v>74</v>
      </c>
      <c r="C97" s="1023" t="s">
        <v>563</v>
      </c>
      <c r="D97" s="935"/>
      <c r="E97" s="935"/>
      <c r="F97" s="932"/>
      <c r="G97" s="986" t="s">
        <v>564</v>
      </c>
      <c r="H97" s="932"/>
      <c r="I97" s="934"/>
    </row>
    <row r="98" spans="1:9" ht="29.45" customHeight="1" thickBot="1">
      <c r="A98" s="1087"/>
      <c r="B98" s="1024">
        <v>75</v>
      </c>
      <c r="C98" s="1025" t="s">
        <v>565</v>
      </c>
      <c r="D98" s="1026"/>
      <c r="E98" s="1026"/>
      <c r="F98" s="947"/>
      <c r="G98" s="948"/>
      <c r="H98" s="947"/>
      <c r="I98" s="1007"/>
    </row>
    <row r="99" spans="1:9" ht="14.25" thickBot="1">
      <c r="H99" s="1027"/>
    </row>
    <row r="100" spans="1:9" ht="13.15" customHeight="1">
      <c r="B100" s="1029" t="s">
        <v>566</v>
      </c>
      <c r="C100" s="1030"/>
      <c r="D100" s="1030"/>
      <c r="E100" s="1030"/>
      <c r="F100" s="1031"/>
      <c r="G100" s="1032"/>
      <c r="H100" s="1033"/>
      <c r="I100" s="1033"/>
    </row>
    <row r="101" spans="1:9" ht="13.15" customHeight="1">
      <c r="B101" s="1034" t="s">
        <v>567</v>
      </c>
      <c r="E101" t="s">
        <v>568</v>
      </c>
      <c r="G101" s="1035"/>
      <c r="H101"/>
      <c r="I101"/>
    </row>
    <row r="102" spans="1:9" ht="14.25" thickBot="1">
      <c r="B102" s="1036" t="s">
        <v>569</v>
      </c>
      <c r="C102" s="1037"/>
      <c r="D102" s="1037"/>
      <c r="E102" s="1037" t="s">
        <v>570</v>
      </c>
      <c r="F102" s="1003"/>
      <c r="G102" s="1038"/>
      <c r="H102" s="1033"/>
      <c r="I102" s="1033"/>
    </row>
    <row r="103" spans="1:9">
      <c r="C103" s="1033"/>
      <c r="D103" s="1033"/>
      <c r="E103" s="1033"/>
      <c r="G103" s="1033"/>
      <c r="H103" s="1033"/>
      <c r="I103" s="1033"/>
    </row>
  </sheetData>
  <mergeCells count="18">
    <mergeCell ref="A74:A85"/>
    <mergeCell ref="A86:A88"/>
    <mergeCell ref="A89:A93"/>
    <mergeCell ref="A94:A98"/>
    <mergeCell ref="A46:A49"/>
    <mergeCell ref="A50:A51"/>
    <mergeCell ref="A52:A57"/>
    <mergeCell ref="A58:A69"/>
    <mergeCell ref="B65:B67"/>
    <mergeCell ref="A70:A73"/>
    <mergeCell ref="D5:E5"/>
    <mergeCell ref="A12:A13"/>
    <mergeCell ref="A14:A15"/>
    <mergeCell ref="A16:A45"/>
    <mergeCell ref="B16:B19"/>
    <mergeCell ref="B29:B30"/>
    <mergeCell ref="B33:B41"/>
    <mergeCell ref="B42:B45"/>
  </mergeCells>
  <phoneticPr fontId="2"/>
  <dataValidations count="1">
    <dataValidation type="list" allowBlank="1" showInputMessage="1" showErrorMessage="1" sqref="WVP983046:WVP983138 JB6:JB98 SX6:SX98 ACT6:ACT98 AMP6:AMP98 AWL6:AWL98 BGH6:BGH98 BQD6:BQD98 BZZ6:BZZ98 CJV6:CJV98 CTR6:CTR98 DDN6:DDN98 DNJ6:DNJ98 DXF6:DXF98 EHB6:EHB98 EQX6:EQX98 FAT6:FAT98 FKP6:FKP98 FUL6:FUL98 GEH6:GEH98 GOD6:GOD98 GXZ6:GXZ98 HHV6:HHV98 HRR6:HRR98 IBN6:IBN98 ILJ6:ILJ98 IVF6:IVF98 JFB6:JFB98 JOX6:JOX98 JYT6:JYT98 KIP6:KIP98 KSL6:KSL98 LCH6:LCH98 LMD6:LMD98 LVZ6:LVZ98 MFV6:MFV98 MPR6:MPR98 MZN6:MZN98 NJJ6:NJJ98 NTF6:NTF98 ODB6:ODB98 OMX6:OMX98 OWT6:OWT98 PGP6:PGP98 PQL6:PQL98 QAH6:QAH98 QKD6:QKD98 QTZ6:QTZ98 RDV6:RDV98 RNR6:RNR98 RXN6:RXN98 SHJ6:SHJ98 SRF6:SRF98 TBB6:TBB98 TKX6:TKX98 TUT6:TUT98 UEP6:UEP98 UOL6:UOL98 UYH6:UYH98 VID6:VID98 VRZ6:VRZ98 WBV6:WBV98 WLR6:WLR98 WVN6:WVN98 F65542:F65634 JB65542:JB65634 SX65542:SX65634 ACT65542:ACT65634 AMP65542:AMP65634 AWL65542:AWL65634 BGH65542:BGH65634 BQD65542:BQD65634 BZZ65542:BZZ65634 CJV65542:CJV65634 CTR65542:CTR65634 DDN65542:DDN65634 DNJ65542:DNJ65634 DXF65542:DXF65634 EHB65542:EHB65634 EQX65542:EQX65634 FAT65542:FAT65634 FKP65542:FKP65634 FUL65542:FUL65634 GEH65542:GEH65634 GOD65542:GOD65634 GXZ65542:GXZ65634 HHV65542:HHV65634 HRR65542:HRR65634 IBN65542:IBN65634 ILJ65542:ILJ65634 IVF65542:IVF65634 JFB65542:JFB65634 JOX65542:JOX65634 JYT65542:JYT65634 KIP65542:KIP65634 KSL65542:KSL65634 LCH65542:LCH65634 LMD65542:LMD65634 LVZ65542:LVZ65634 MFV65542:MFV65634 MPR65542:MPR65634 MZN65542:MZN65634 NJJ65542:NJJ65634 NTF65542:NTF65634 ODB65542:ODB65634 OMX65542:OMX65634 OWT65542:OWT65634 PGP65542:PGP65634 PQL65542:PQL65634 QAH65542:QAH65634 QKD65542:QKD65634 QTZ65542:QTZ65634 RDV65542:RDV65634 RNR65542:RNR65634 RXN65542:RXN65634 SHJ65542:SHJ65634 SRF65542:SRF65634 TBB65542:TBB65634 TKX65542:TKX65634 TUT65542:TUT65634 UEP65542:UEP65634 UOL65542:UOL65634 UYH65542:UYH65634 VID65542:VID65634 VRZ65542:VRZ65634 WBV65542:WBV65634 WLR65542:WLR65634 WVN65542:WVN65634 F131078:F131170 JB131078:JB131170 SX131078:SX131170 ACT131078:ACT131170 AMP131078:AMP131170 AWL131078:AWL131170 BGH131078:BGH131170 BQD131078:BQD131170 BZZ131078:BZZ131170 CJV131078:CJV131170 CTR131078:CTR131170 DDN131078:DDN131170 DNJ131078:DNJ131170 DXF131078:DXF131170 EHB131078:EHB131170 EQX131078:EQX131170 FAT131078:FAT131170 FKP131078:FKP131170 FUL131078:FUL131170 GEH131078:GEH131170 GOD131078:GOD131170 GXZ131078:GXZ131170 HHV131078:HHV131170 HRR131078:HRR131170 IBN131078:IBN131170 ILJ131078:ILJ131170 IVF131078:IVF131170 JFB131078:JFB131170 JOX131078:JOX131170 JYT131078:JYT131170 KIP131078:KIP131170 KSL131078:KSL131170 LCH131078:LCH131170 LMD131078:LMD131170 LVZ131078:LVZ131170 MFV131078:MFV131170 MPR131078:MPR131170 MZN131078:MZN131170 NJJ131078:NJJ131170 NTF131078:NTF131170 ODB131078:ODB131170 OMX131078:OMX131170 OWT131078:OWT131170 PGP131078:PGP131170 PQL131078:PQL131170 QAH131078:QAH131170 QKD131078:QKD131170 QTZ131078:QTZ131170 RDV131078:RDV131170 RNR131078:RNR131170 RXN131078:RXN131170 SHJ131078:SHJ131170 SRF131078:SRF131170 TBB131078:TBB131170 TKX131078:TKX131170 TUT131078:TUT131170 UEP131078:UEP131170 UOL131078:UOL131170 UYH131078:UYH131170 VID131078:VID131170 VRZ131078:VRZ131170 WBV131078:WBV131170 WLR131078:WLR131170 WVN131078:WVN131170 F196614:F196706 JB196614:JB196706 SX196614:SX196706 ACT196614:ACT196706 AMP196614:AMP196706 AWL196614:AWL196706 BGH196614:BGH196706 BQD196614:BQD196706 BZZ196614:BZZ196706 CJV196614:CJV196706 CTR196614:CTR196706 DDN196614:DDN196706 DNJ196614:DNJ196706 DXF196614:DXF196706 EHB196614:EHB196706 EQX196614:EQX196706 FAT196614:FAT196706 FKP196614:FKP196706 FUL196614:FUL196706 GEH196614:GEH196706 GOD196614:GOD196706 GXZ196614:GXZ196706 HHV196614:HHV196706 HRR196614:HRR196706 IBN196614:IBN196706 ILJ196614:ILJ196706 IVF196614:IVF196706 JFB196614:JFB196706 JOX196614:JOX196706 JYT196614:JYT196706 KIP196614:KIP196706 KSL196614:KSL196706 LCH196614:LCH196706 LMD196614:LMD196706 LVZ196614:LVZ196706 MFV196614:MFV196706 MPR196614:MPR196706 MZN196614:MZN196706 NJJ196614:NJJ196706 NTF196614:NTF196706 ODB196614:ODB196706 OMX196614:OMX196706 OWT196614:OWT196706 PGP196614:PGP196706 PQL196614:PQL196706 QAH196614:QAH196706 QKD196614:QKD196706 QTZ196614:QTZ196706 RDV196614:RDV196706 RNR196614:RNR196706 RXN196614:RXN196706 SHJ196614:SHJ196706 SRF196614:SRF196706 TBB196614:TBB196706 TKX196614:TKX196706 TUT196614:TUT196706 UEP196614:UEP196706 UOL196614:UOL196706 UYH196614:UYH196706 VID196614:VID196706 VRZ196614:VRZ196706 WBV196614:WBV196706 WLR196614:WLR196706 WVN196614:WVN196706 F262150:F262242 JB262150:JB262242 SX262150:SX262242 ACT262150:ACT262242 AMP262150:AMP262242 AWL262150:AWL262242 BGH262150:BGH262242 BQD262150:BQD262242 BZZ262150:BZZ262242 CJV262150:CJV262242 CTR262150:CTR262242 DDN262150:DDN262242 DNJ262150:DNJ262242 DXF262150:DXF262242 EHB262150:EHB262242 EQX262150:EQX262242 FAT262150:FAT262242 FKP262150:FKP262242 FUL262150:FUL262242 GEH262150:GEH262242 GOD262150:GOD262242 GXZ262150:GXZ262242 HHV262150:HHV262242 HRR262150:HRR262242 IBN262150:IBN262242 ILJ262150:ILJ262242 IVF262150:IVF262242 JFB262150:JFB262242 JOX262150:JOX262242 JYT262150:JYT262242 KIP262150:KIP262242 KSL262150:KSL262242 LCH262150:LCH262242 LMD262150:LMD262242 LVZ262150:LVZ262242 MFV262150:MFV262242 MPR262150:MPR262242 MZN262150:MZN262242 NJJ262150:NJJ262242 NTF262150:NTF262242 ODB262150:ODB262242 OMX262150:OMX262242 OWT262150:OWT262242 PGP262150:PGP262242 PQL262150:PQL262242 QAH262150:QAH262242 QKD262150:QKD262242 QTZ262150:QTZ262242 RDV262150:RDV262242 RNR262150:RNR262242 RXN262150:RXN262242 SHJ262150:SHJ262242 SRF262150:SRF262242 TBB262150:TBB262242 TKX262150:TKX262242 TUT262150:TUT262242 UEP262150:UEP262242 UOL262150:UOL262242 UYH262150:UYH262242 VID262150:VID262242 VRZ262150:VRZ262242 WBV262150:WBV262242 WLR262150:WLR262242 WVN262150:WVN262242 F327686:F327778 JB327686:JB327778 SX327686:SX327778 ACT327686:ACT327778 AMP327686:AMP327778 AWL327686:AWL327778 BGH327686:BGH327778 BQD327686:BQD327778 BZZ327686:BZZ327778 CJV327686:CJV327778 CTR327686:CTR327778 DDN327686:DDN327778 DNJ327686:DNJ327778 DXF327686:DXF327778 EHB327686:EHB327778 EQX327686:EQX327778 FAT327686:FAT327778 FKP327686:FKP327778 FUL327686:FUL327778 GEH327686:GEH327778 GOD327686:GOD327778 GXZ327686:GXZ327778 HHV327686:HHV327778 HRR327686:HRR327778 IBN327686:IBN327778 ILJ327686:ILJ327778 IVF327686:IVF327778 JFB327686:JFB327778 JOX327686:JOX327778 JYT327686:JYT327778 KIP327686:KIP327778 KSL327686:KSL327778 LCH327686:LCH327778 LMD327686:LMD327778 LVZ327686:LVZ327778 MFV327686:MFV327778 MPR327686:MPR327778 MZN327686:MZN327778 NJJ327686:NJJ327778 NTF327686:NTF327778 ODB327686:ODB327778 OMX327686:OMX327778 OWT327686:OWT327778 PGP327686:PGP327778 PQL327686:PQL327778 QAH327686:QAH327778 QKD327686:QKD327778 QTZ327686:QTZ327778 RDV327686:RDV327778 RNR327686:RNR327778 RXN327686:RXN327778 SHJ327686:SHJ327778 SRF327686:SRF327778 TBB327686:TBB327778 TKX327686:TKX327778 TUT327686:TUT327778 UEP327686:UEP327778 UOL327686:UOL327778 UYH327686:UYH327778 VID327686:VID327778 VRZ327686:VRZ327778 WBV327686:WBV327778 WLR327686:WLR327778 WVN327686:WVN327778 F393222:F393314 JB393222:JB393314 SX393222:SX393314 ACT393222:ACT393314 AMP393222:AMP393314 AWL393222:AWL393314 BGH393222:BGH393314 BQD393222:BQD393314 BZZ393222:BZZ393314 CJV393222:CJV393314 CTR393222:CTR393314 DDN393222:DDN393314 DNJ393222:DNJ393314 DXF393222:DXF393314 EHB393222:EHB393314 EQX393222:EQX393314 FAT393222:FAT393314 FKP393222:FKP393314 FUL393222:FUL393314 GEH393222:GEH393314 GOD393222:GOD393314 GXZ393222:GXZ393314 HHV393222:HHV393314 HRR393222:HRR393314 IBN393222:IBN393314 ILJ393222:ILJ393314 IVF393222:IVF393314 JFB393222:JFB393314 JOX393222:JOX393314 JYT393222:JYT393314 KIP393222:KIP393314 KSL393222:KSL393314 LCH393222:LCH393314 LMD393222:LMD393314 LVZ393222:LVZ393314 MFV393222:MFV393314 MPR393222:MPR393314 MZN393222:MZN393314 NJJ393222:NJJ393314 NTF393222:NTF393314 ODB393222:ODB393314 OMX393222:OMX393314 OWT393222:OWT393314 PGP393222:PGP393314 PQL393222:PQL393314 QAH393222:QAH393314 QKD393222:QKD393314 QTZ393222:QTZ393314 RDV393222:RDV393314 RNR393222:RNR393314 RXN393222:RXN393314 SHJ393222:SHJ393314 SRF393222:SRF393314 TBB393222:TBB393314 TKX393222:TKX393314 TUT393222:TUT393314 UEP393222:UEP393314 UOL393222:UOL393314 UYH393222:UYH393314 VID393222:VID393314 VRZ393222:VRZ393314 WBV393222:WBV393314 WLR393222:WLR393314 WVN393222:WVN393314 F458758:F458850 JB458758:JB458850 SX458758:SX458850 ACT458758:ACT458850 AMP458758:AMP458850 AWL458758:AWL458850 BGH458758:BGH458850 BQD458758:BQD458850 BZZ458758:BZZ458850 CJV458758:CJV458850 CTR458758:CTR458850 DDN458758:DDN458850 DNJ458758:DNJ458850 DXF458758:DXF458850 EHB458758:EHB458850 EQX458758:EQX458850 FAT458758:FAT458850 FKP458758:FKP458850 FUL458758:FUL458850 GEH458758:GEH458850 GOD458758:GOD458850 GXZ458758:GXZ458850 HHV458758:HHV458850 HRR458758:HRR458850 IBN458758:IBN458850 ILJ458758:ILJ458850 IVF458758:IVF458850 JFB458758:JFB458850 JOX458758:JOX458850 JYT458758:JYT458850 KIP458758:KIP458850 KSL458758:KSL458850 LCH458758:LCH458850 LMD458758:LMD458850 LVZ458758:LVZ458850 MFV458758:MFV458850 MPR458758:MPR458850 MZN458758:MZN458850 NJJ458758:NJJ458850 NTF458758:NTF458850 ODB458758:ODB458850 OMX458758:OMX458850 OWT458758:OWT458850 PGP458758:PGP458850 PQL458758:PQL458850 QAH458758:QAH458850 QKD458758:QKD458850 QTZ458758:QTZ458850 RDV458758:RDV458850 RNR458758:RNR458850 RXN458758:RXN458850 SHJ458758:SHJ458850 SRF458758:SRF458850 TBB458758:TBB458850 TKX458758:TKX458850 TUT458758:TUT458850 UEP458758:UEP458850 UOL458758:UOL458850 UYH458758:UYH458850 VID458758:VID458850 VRZ458758:VRZ458850 WBV458758:WBV458850 WLR458758:WLR458850 WVN458758:WVN458850 F524294:F524386 JB524294:JB524386 SX524294:SX524386 ACT524294:ACT524386 AMP524294:AMP524386 AWL524294:AWL524386 BGH524294:BGH524386 BQD524294:BQD524386 BZZ524294:BZZ524386 CJV524294:CJV524386 CTR524294:CTR524386 DDN524294:DDN524386 DNJ524294:DNJ524386 DXF524294:DXF524386 EHB524294:EHB524386 EQX524294:EQX524386 FAT524294:FAT524386 FKP524294:FKP524386 FUL524294:FUL524386 GEH524294:GEH524386 GOD524294:GOD524386 GXZ524294:GXZ524386 HHV524294:HHV524386 HRR524294:HRR524386 IBN524294:IBN524386 ILJ524294:ILJ524386 IVF524294:IVF524386 JFB524294:JFB524386 JOX524294:JOX524386 JYT524294:JYT524386 KIP524294:KIP524386 KSL524294:KSL524386 LCH524294:LCH524386 LMD524294:LMD524386 LVZ524294:LVZ524386 MFV524294:MFV524386 MPR524294:MPR524386 MZN524294:MZN524386 NJJ524294:NJJ524386 NTF524294:NTF524386 ODB524294:ODB524386 OMX524294:OMX524386 OWT524294:OWT524386 PGP524294:PGP524386 PQL524294:PQL524386 QAH524294:QAH524386 QKD524294:QKD524386 QTZ524294:QTZ524386 RDV524294:RDV524386 RNR524294:RNR524386 RXN524294:RXN524386 SHJ524294:SHJ524386 SRF524294:SRF524386 TBB524294:TBB524386 TKX524294:TKX524386 TUT524294:TUT524386 UEP524294:UEP524386 UOL524294:UOL524386 UYH524294:UYH524386 VID524294:VID524386 VRZ524294:VRZ524386 WBV524294:WBV524386 WLR524294:WLR524386 WVN524294:WVN524386 F589830:F589922 JB589830:JB589922 SX589830:SX589922 ACT589830:ACT589922 AMP589830:AMP589922 AWL589830:AWL589922 BGH589830:BGH589922 BQD589830:BQD589922 BZZ589830:BZZ589922 CJV589830:CJV589922 CTR589830:CTR589922 DDN589830:DDN589922 DNJ589830:DNJ589922 DXF589830:DXF589922 EHB589830:EHB589922 EQX589830:EQX589922 FAT589830:FAT589922 FKP589830:FKP589922 FUL589830:FUL589922 GEH589830:GEH589922 GOD589830:GOD589922 GXZ589830:GXZ589922 HHV589830:HHV589922 HRR589830:HRR589922 IBN589830:IBN589922 ILJ589830:ILJ589922 IVF589830:IVF589922 JFB589830:JFB589922 JOX589830:JOX589922 JYT589830:JYT589922 KIP589830:KIP589922 KSL589830:KSL589922 LCH589830:LCH589922 LMD589830:LMD589922 LVZ589830:LVZ589922 MFV589830:MFV589922 MPR589830:MPR589922 MZN589830:MZN589922 NJJ589830:NJJ589922 NTF589830:NTF589922 ODB589830:ODB589922 OMX589830:OMX589922 OWT589830:OWT589922 PGP589830:PGP589922 PQL589830:PQL589922 QAH589830:QAH589922 QKD589830:QKD589922 QTZ589830:QTZ589922 RDV589830:RDV589922 RNR589830:RNR589922 RXN589830:RXN589922 SHJ589830:SHJ589922 SRF589830:SRF589922 TBB589830:TBB589922 TKX589830:TKX589922 TUT589830:TUT589922 UEP589830:UEP589922 UOL589830:UOL589922 UYH589830:UYH589922 VID589830:VID589922 VRZ589830:VRZ589922 WBV589830:WBV589922 WLR589830:WLR589922 WVN589830:WVN589922 F655366:F655458 JB655366:JB655458 SX655366:SX655458 ACT655366:ACT655458 AMP655366:AMP655458 AWL655366:AWL655458 BGH655366:BGH655458 BQD655366:BQD655458 BZZ655366:BZZ655458 CJV655366:CJV655458 CTR655366:CTR655458 DDN655366:DDN655458 DNJ655366:DNJ655458 DXF655366:DXF655458 EHB655366:EHB655458 EQX655366:EQX655458 FAT655366:FAT655458 FKP655366:FKP655458 FUL655366:FUL655458 GEH655366:GEH655458 GOD655366:GOD655458 GXZ655366:GXZ655458 HHV655366:HHV655458 HRR655366:HRR655458 IBN655366:IBN655458 ILJ655366:ILJ655458 IVF655366:IVF655458 JFB655366:JFB655458 JOX655366:JOX655458 JYT655366:JYT655458 KIP655366:KIP655458 KSL655366:KSL655458 LCH655366:LCH655458 LMD655366:LMD655458 LVZ655366:LVZ655458 MFV655366:MFV655458 MPR655366:MPR655458 MZN655366:MZN655458 NJJ655366:NJJ655458 NTF655366:NTF655458 ODB655366:ODB655458 OMX655366:OMX655458 OWT655366:OWT655458 PGP655366:PGP655458 PQL655366:PQL655458 QAH655366:QAH655458 QKD655366:QKD655458 QTZ655366:QTZ655458 RDV655366:RDV655458 RNR655366:RNR655458 RXN655366:RXN655458 SHJ655366:SHJ655458 SRF655366:SRF655458 TBB655366:TBB655458 TKX655366:TKX655458 TUT655366:TUT655458 UEP655366:UEP655458 UOL655366:UOL655458 UYH655366:UYH655458 VID655366:VID655458 VRZ655366:VRZ655458 WBV655366:WBV655458 WLR655366:WLR655458 WVN655366:WVN655458 F720902:F720994 JB720902:JB720994 SX720902:SX720994 ACT720902:ACT720994 AMP720902:AMP720994 AWL720902:AWL720994 BGH720902:BGH720994 BQD720902:BQD720994 BZZ720902:BZZ720994 CJV720902:CJV720994 CTR720902:CTR720994 DDN720902:DDN720994 DNJ720902:DNJ720994 DXF720902:DXF720994 EHB720902:EHB720994 EQX720902:EQX720994 FAT720902:FAT720994 FKP720902:FKP720994 FUL720902:FUL720994 GEH720902:GEH720994 GOD720902:GOD720994 GXZ720902:GXZ720994 HHV720902:HHV720994 HRR720902:HRR720994 IBN720902:IBN720994 ILJ720902:ILJ720994 IVF720902:IVF720994 JFB720902:JFB720994 JOX720902:JOX720994 JYT720902:JYT720994 KIP720902:KIP720994 KSL720902:KSL720994 LCH720902:LCH720994 LMD720902:LMD720994 LVZ720902:LVZ720994 MFV720902:MFV720994 MPR720902:MPR720994 MZN720902:MZN720994 NJJ720902:NJJ720994 NTF720902:NTF720994 ODB720902:ODB720994 OMX720902:OMX720994 OWT720902:OWT720994 PGP720902:PGP720994 PQL720902:PQL720994 QAH720902:QAH720994 QKD720902:QKD720994 QTZ720902:QTZ720994 RDV720902:RDV720994 RNR720902:RNR720994 RXN720902:RXN720994 SHJ720902:SHJ720994 SRF720902:SRF720994 TBB720902:TBB720994 TKX720902:TKX720994 TUT720902:TUT720994 UEP720902:UEP720994 UOL720902:UOL720994 UYH720902:UYH720994 VID720902:VID720994 VRZ720902:VRZ720994 WBV720902:WBV720994 WLR720902:WLR720994 WVN720902:WVN720994 F786438:F786530 JB786438:JB786530 SX786438:SX786530 ACT786438:ACT786530 AMP786438:AMP786530 AWL786438:AWL786530 BGH786438:BGH786530 BQD786438:BQD786530 BZZ786438:BZZ786530 CJV786438:CJV786530 CTR786438:CTR786530 DDN786438:DDN786530 DNJ786438:DNJ786530 DXF786438:DXF786530 EHB786438:EHB786530 EQX786438:EQX786530 FAT786438:FAT786530 FKP786438:FKP786530 FUL786438:FUL786530 GEH786438:GEH786530 GOD786438:GOD786530 GXZ786438:GXZ786530 HHV786438:HHV786530 HRR786438:HRR786530 IBN786438:IBN786530 ILJ786438:ILJ786530 IVF786438:IVF786530 JFB786438:JFB786530 JOX786438:JOX786530 JYT786438:JYT786530 KIP786438:KIP786530 KSL786438:KSL786530 LCH786438:LCH786530 LMD786438:LMD786530 LVZ786438:LVZ786530 MFV786438:MFV786530 MPR786438:MPR786530 MZN786438:MZN786530 NJJ786438:NJJ786530 NTF786438:NTF786530 ODB786438:ODB786530 OMX786438:OMX786530 OWT786438:OWT786530 PGP786438:PGP786530 PQL786438:PQL786530 QAH786438:QAH786530 QKD786438:QKD786530 QTZ786438:QTZ786530 RDV786438:RDV786530 RNR786438:RNR786530 RXN786438:RXN786530 SHJ786438:SHJ786530 SRF786438:SRF786530 TBB786438:TBB786530 TKX786438:TKX786530 TUT786438:TUT786530 UEP786438:UEP786530 UOL786438:UOL786530 UYH786438:UYH786530 VID786438:VID786530 VRZ786438:VRZ786530 WBV786438:WBV786530 WLR786438:WLR786530 WVN786438:WVN786530 F851974:F852066 JB851974:JB852066 SX851974:SX852066 ACT851974:ACT852066 AMP851974:AMP852066 AWL851974:AWL852066 BGH851974:BGH852066 BQD851974:BQD852066 BZZ851974:BZZ852066 CJV851974:CJV852066 CTR851974:CTR852066 DDN851974:DDN852066 DNJ851974:DNJ852066 DXF851974:DXF852066 EHB851974:EHB852066 EQX851974:EQX852066 FAT851974:FAT852066 FKP851974:FKP852066 FUL851974:FUL852066 GEH851974:GEH852066 GOD851974:GOD852066 GXZ851974:GXZ852066 HHV851974:HHV852066 HRR851974:HRR852066 IBN851974:IBN852066 ILJ851974:ILJ852066 IVF851974:IVF852066 JFB851974:JFB852066 JOX851974:JOX852066 JYT851974:JYT852066 KIP851974:KIP852066 KSL851974:KSL852066 LCH851974:LCH852066 LMD851974:LMD852066 LVZ851974:LVZ852066 MFV851974:MFV852066 MPR851974:MPR852066 MZN851974:MZN852066 NJJ851974:NJJ852066 NTF851974:NTF852066 ODB851974:ODB852066 OMX851974:OMX852066 OWT851974:OWT852066 PGP851974:PGP852066 PQL851974:PQL852066 QAH851974:QAH852066 QKD851974:QKD852066 QTZ851974:QTZ852066 RDV851974:RDV852066 RNR851974:RNR852066 RXN851974:RXN852066 SHJ851974:SHJ852066 SRF851974:SRF852066 TBB851974:TBB852066 TKX851974:TKX852066 TUT851974:TUT852066 UEP851974:UEP852066 UOL851974:UOL852066 UYH851974:UYH852066 VID851974:VID852066 VRZ851974:VRZ852066 WBV851974:WBV852066 WLR851974:WLR852066 WVN851974:WVN852066 F917510:F917602 JB917510:JB917602 SX917510:SX917602 ACT917510:ACT917602 AMP917510:AMP917602 AWL917510:AWL917602 BGH917510:BGH917602 BQD917510:BQD917602 BZZ917510:BZZ917602 CJV917510:CJV917602 CTR917510:CTR917602 DDN917510:DDN917602 DNJ917510:DNJ917602 DXF917510:DXF917602 EHB917510:EHB917602 EQX917510:EQX917602 FAT917510:FAT917602 FKP917510:FKP917602 FUL917510:FUL917602 GEH917510:GEH917602 GOD917510:GOD917602 GXZ917510:GXZ917602 HHV917510:HHV917602 HRR917510:HRR917602 IBN917510:IBN917602 ILJ917510:ILJ917602 IVF917510:IVF917602 JFB917510:JFB917602 JOX917510:JOX917602 JYT917510:JYT917602 KIP917510:KIP917602 KSL917510:KSL917602 LCH917510:LCH917602 LMD917510:LMD917602 LVZ917510:LVZ917602 MFV917510:MFV917602 MPR917510:MPR917602 MZN917510:MZN917602 NJJ917510:NJJ917602 NTF917510:NTF917602 ODB917510:ODB917602 OMX917510:OMX917602 OWT917510:OWT917602 PGP917510:PGP917602 PQL917510:PQL917602 QAH917510:QAH917602 QKD917510:QKD917602 QTZ917510:QTZ917602 RDV917510:RDV917602 RNR917510:RNR917602 RXN917510:RXN917602 SHJ917510:SHJ917602 SRF917510:SRF917602 TBB917510:TBB917602 TKX917510:TKX917602 TUT917510:TUT917602 UEP917510:UEP917602 UOL917510:UOL917602 UYH917510:UYH917602 VID917510:VID917602 VRZ917510:VRZ917602 WBV917510:WBV917602 WLR917510:WLR917602 WVN917510:WVN917602 F983046:F983138 JB983046:JB983138 SX983046:SX983138 ACT983046:ACT983138 AMP983046:AMP983138 AWL983046:AWL983138 BGH983046:BGH983138 BQD983046:BQD983138 BZZ983046:BZZ983138 CJV983046:CJV983138 CTR983046:CTR983138 DDN983046:DDN983138 DNJ983046:DNJ983138 DXF983046:DXF983138 EHB983046:EHB983138 EQX983046:EQX983138 FAT983046:FAT983138 FKP983046:FKP983138 FUL983046:FUL983138 GEH983046:GEH983138 GOD983046:GOD983138 GXZ983046:GXZ983138 HHV983046:HHV983138 HRR983046:HRR983138 IBN983046:IBN983138 ILJ983046:ILJ983138 IVF983046:IVF983138 JFB983046:JFB983138 JOX983046:JOX983138 JYT983046:JYT983138 KIP983046:KIP983138 KSL983046:KSL983138 LCH983046:LCH983138 LMD983046:LMD983138 LVZ983046:LVZ983138 MFV983046:MFV983138 MPR983046:MPR983138 MZN983046:MZN983138 NJJ983046:NJJ983138 NTF983046:NTF983138 ODB983046:ODB983138 OMX983046:OMX983138 OWT983046:OWT983138 PGP983046:PGP983138 PQL983046:PQL983138 QAH983046:QAH983138 QKD983046:QKD983138 QTZ983046:QTZ983138 RDV983046:RDV983138 RNR983046:RNR983138 RXN983046:RXN983138 SHJ983046:SHJ983138 SRF983046:SRF983138 TBB983046:TBB983138 TKX983046:TKX983138 TUT983046:TUT983138 UEP983046:UEP983138 UOL983046:UOL983138 UYH983046:UYH983138 VID983046:VID983138 VRZ983046:VRZ983138 WBV983046:WBV983138 WLR983046:WLR983138 WVN983046:WVN983138 H6:H98 JD6:JD98 SZ6:SZ98 ACV6:ACV98 AMR6:AMR98 AWN6:AWN98 BGJ6:BGJ98 BQF6:BQF98 CAB6:CAB98 CJX6:CJX98 CTT6:CTT98 DDP6:DDP98 DNL6:DNL98 DXH6:DXH98 EHD6:EHD98 EQZ6:EQZ98 FAV6:FAV98 FKR6:FKR98 FUN6:FUN98 GEJ6:GEJ98 GOF6:GOF98 GYB6:GYB98 HHX6:HHX98 HRT6:HRT98 IBP6:IBP98 ILL6:ILL98 IVH6:IVH98 JFD6:JFD98 JOZ6:JOZ98 JYV6:JYV98 KIR6:KIR98 KSN6:KSN98 LCJ6:LCJ98 LMF6:LMF98 LWB6:LWB98 MFX6:MFX98 MPT6:MPT98 MZP6:MZP98 NJL6:NJL98 NTH6:NTH98 ODD6:ODD98 OMZ6:OMZ98 OWV6:OWV98 PGR6:PGR98 PQN6:PQN98 QAJ6:QAJ98 QKF6:QKF98 QUB6:QUB98 RDX6:RDX98 RNT6:RNT98 RXP6:RXP98 SHL6:SHL98 SRH6:SRH98 TBD6:TBD98 TKZ6:TKZ98 TUV6:TUV98 UER6:UER98 UON6:UON98 UYJ6:UYJ98 VIF6:VIF98 VSB6:VSB98 WBX6:WBX98 WLT6:WLT98 WVP6:WVP98 H65542:H65634 JD65542:JD65634 SZ65542:SZ65634 ACV65542:ACV65634 AMR65542:AMR65634 AWN65542:AWN65634 BGJ65542:BGJ65634 BQF65542:BQF65634 CAB65542:CAB65634 CJX65542:CJX65634 CTT65542:CTT65634 DDP65542:DDP65634 DNL65542:DNL65634 DXH65542:DXH65634 EHD65542:EHD65634 EQZ65542:EQZ65634 FAV65542:FAV65634 FKR65542:FKR65634 FUN65542:FUN65634 GEJ65542:GEJ65634 GOF65542:GOF65634 GYB65542:GYB65634 HHX65542:HHX65634 HRT65542:HRT65634 IBP65542:IBP65634 ILL65542:ILL65634 IVH65542:IVH65634 JFD65542:JFD65634 JOZ65542:JOZ65634 JYV65542:JYV65634 KIR65542:KIR65634 KSN65542:KSN65634 LCJ65542:LCJ65634 LMF65542:LMF65634 LWB65542:LWB65634 MFX65542:MFX65634 MPT65542:MPT65634 MZP65542:MZP65634 NJL65542:NJL65634 NTH65542:NTH65634 ODD65542:ODD65634 OMZ65542:OMZ65634 OWV65542:OWV65634 PGR65542:PGR65634 PQN65542:PQN65634 QAJ65542:QAJ65634 QKF65542:QKF65634 QUB65542:QUB65634 RDX65542:RDX65634 RNT65542:RNT65634 RXP65542:RXP65634 SHL65542:SHL65634 SRH65542:SRH65634 TBD65542:TBD65634 TKZ65542:TKZ65634 TUV65542:TUV65634 UER65542:UER65634 UON65542:UON65634 UYJ65542:UYJ65634 VIF65542:VIF65634 VSB65542:VSB65634 WBX65542:WBX65634 WLT65542:WLT65634 WVP65542:WVP65634 H131078:H131170 JD131078:JD131170 SZ131078:SZ131170 ACV131078:ACV131170 AMR131078:AMR131170 AWN131078:AWN131170 BGJ131078:BGJ131170 BQF131078:BQF131170 CAB131078:CAB131170 CJX131078:CJX131170 CTT131078:CTT131170 DDP131078:DDP131170 DNL131078:DNL131170 DXH131078:DXH131170 EHD131078:EHD131170 EQZ131078:EQZ131170 FAV131078:FAV131170 FKR131078:FKR131170 FUN131078:FUN131170 GEJ131078:GEJ131170 GOF131078:GOF131170 GYB131078:GYB131170 HHX131078:HHX131170 HRT131078:HRT131170 IBP131078:IBP131170 ILL131078:ILL131170 IVH131078:IVH131170 JFD131078:JFD131170 JOZ131078:JOZ131170 JYV131078:JYV131170 KIR131078:KIR131170 KSN131078:KSN131170 LCJ131078:LCJ131170 LMF131078:LMF131170 LWB131078:LWB131170 MFX131078:MFX131170 MPT131078:MPT131170 MZP131078:MZP131170 NJL131078:NJL131170 NTH131078:NTH131170 ODD131078:ODD131170 OMZ131078:OMZ131170 OWV131078:OWV131170 PGR131078:PGR131170 PQN131078:PQN131170 QAJ131078:QAJ131170 QKF131078:QKF131170 QUB131078:QUB131170 RDX131078:RDX131170 RNT131078:RNT131170 RXP131078:RXP131170 SHL131078:SHL131170 SRH131078:SRH131170 TBD131078:TBD131170 TKZ131078:TKZ131170 TUV131078:TUV131170 UER131078:UER131170 UON131078:UON131170 UYJ131078:UYJ131170 VIF131078:VIF131170 VSB131078:VSB131170 WBX131078:WBX131170 WLT131078:WLT131170 WVP131078:WVP131170 H196614:H196706 JD196614:JD196706 SZ196614:SZ196706 ACV196614:ACV196706 AMR196614:AMR196706 AWN196614:AWN196706 BGJ196614:BGJ196706 BQF196614:BQF196706 CAB196614:CAB196706 CJX196614:CJX196706 CTT196614:CTT196706 DDP196614:DDP196706 DNL196614:DNL196706 DXH196614:DXH196706 EHD196614:EHD196706 EQZ196614:EQZ196706 FAV196614:FAV196706 FKR196614:FKR196706 FUN196614:FUN196706 GEJ196614:GEJ196706 GOF196614:GOF196706 GYB196614:GYB196706 HHX196614:HHX196706 HRT196614:HRT196706 IBP196614:IBP196706 ILL196614:ILL196706 IVH196614:IVH196706 JFD196614:JFD196706 JOZ196614:JOZ196706 JYV196614:JYV196706 KIR196614:KIR196706 KSN196614:KSN196706 LCJ196614:LCJ196706 LMF196614:LMF196706 LWB196614:LWB196706 MFX196614:MFX196706 MPT196614:MPT196706 MZP196614:MZP196706 NJL196614:NJL196706 NTH196614:NTH196706 ODD196614:ODD196706 OMZ196614:OMZ196706 OWV196614:OWV196706 PGR196614:PGR196706 PQN196614:PQN196706 QAJ196614:QAJ196706 QKF196614:QKF196706 QUB196614:QUB196706 RDX196614:RDX196706 RNT196614:RNT196706 RXP196614:RXP196706 SHL196614:SHL196706 SRH196614:SRH196706 TBD196614:TBD196706 TKZ196614:TKZ196706 TUV196614:TUV196706 UER196614:UER196706 UON196614:UON196706 UYJ196614:UYJ196706 VIF196614:VIF196706 VSB196614:VSB196706 WBX196614:WBX196706 WLT196614:WLT196706 WVP196614:WVP196706 H262150:H262242 JD262150:JD262242 SZ262150:SZ262242 ACV262150:ACV262242 AMR262150:AMR262242 AWN262150:AWN262242 BGJ262150:BGJ262242 BQF262150:BQF262242 CAB262150:CAB262242 CJX262150:CJX262242 CTT262150:CTT262242 DDP262150:DDP262242 DNL262150:DNL262242 DXH262150:DXH262242 EHD262150:EHD262242 EQZ262150:EQZ262242 FAV262150:FAV262242 FKR262150:FKR262242 FUN262150:FUN262242 GEJ262150:GEJ262242 GOF262150:GOF262242 GYB262150:GYB262242 HHX262150:HHX262242 HRT262150:HRT262242 IBP262150:IBP262242 ILL262150:ILL262242 IVH262150:IVH262242 JFD262150:JFD262242 JOZ262150:JOZ262242 JYV262150:JYV262242 KIR262150:KIR262242 KSN262150:KSN262242 LCJ262150:LCJ262242 LMF262150:LMF262242 LWB262150:LWB262242 MFX262150:MFX262242 MPT262150:MPT262242 MZP262150:MZP262242 NJL262150:NJL262242 NTH262150:NTH262242 ODD262150:ODD262242 OMZ262150:OMZ262242 OWV262150:OWV262242 PGR262150:PGR262242 PQN262150:PQN262242 QAJ262150:QAJ262242 QKF262150:QKF262242 QUB262150:QUB262242 RDX262150:RDX262242 RNT262150:RNT262242 RXP262150:RXP262242 SHL262150:SHL262242 SRH262150:SRH262242 TBD262150:TBD262242 TKZ262150:TKZ262242 TUV262150:TUV262242 UER262150:UER262242 UON262150:UON262242 UYJ262150:UYJ262242 VIF262150:VIF262242 VSB262150:VSB262242 WBX262150:WBX262242 WLT262150:WLT262242 WVP262150:WVP262242 H327686:H327778 JD327686:JD327778 SZ327686:SZ327778 ACV327686:ACV327778 AMR327686:AMR327778 AWN327686:AWN327778 BGJ327686:BGJ327778 BQF327686:BQF327778 CAB327686:CAB327778 CJX327686:CJX327778 CTT327686:CTT327778 DDP327686:DDP327778 DNL327686:DNL327778 DXH327686:DXH327778 EHD327686:EHD327778 EQZ327686:EQZ327778 FAV327686:FAV327778 FKR327686:FKR327778 FUN327686:FUN327778 GEJ327686:GEJ327778 GOF327686:GOF327778 GYB327686:GYB327778 HHX327686:HHX327778 HRT327686:HRT327778 IBP327686:IBP327778 ILL327686:ILL327778 IVH327686:IVH327778 JFD327686:JFD327778 JOZ327686:JOZ327778 JYV327686:JYV327778 KIR327686:KIR327778 KSN327686:KSN327778 LCJ327686:LCJ327778 LMF327686:LMF327778 LWB327686:LWB327778 MFX327686:MFX327778 MPT327686:MPT327778 MZP327686:MZP327778 NJL327686:NJL327778 NTH327686:NTH327778 ODD327686:ODD327778 OMZ327686:OMZ327778 OWV327686:OWV327778 PGR327686:PGR327778 PQN327686:PQN327778 QAJ327686:QAJ327778 QKF327686:QKF327778 QUB327686:QUB327778 RDX327686:RDX327778 RNT327686:RNT327778 RXP327686:RXP327778 SHL327686:SHL327778 SRH327686:SRH327778 TBD327686:TBD327778 TKZ327686:TKZ327778 TUV327686:TUV327778 UER327686:UER327778 UON327686:UON327778 UYJ327686:UYJ327778 VIF327686:VIF327778 VSB327686:VSB327778 WBX327686:WBX327778 WLT327686:WLT327778 WVP327686:WVP327778 H393222:H393314 JD393222:JD393314 SZ393222:SZ393314 ACV393222:ACV393314 AMR393222:AMR393314 AWN393222:AWN393314 BGJ393222:BGJ393314 BQF393222:BQF393314 CAB393222:CAB393314 CJX393222:CJX393314 CTT393222:CTT393314 DDP393222:DDP393314 DNL393222:DNL393314 DXH393222:DXH393314 EHD393222:EHD393314 EQZ393222:EQZ393314 FAV393222:FAV393314 FKR393222:FKR393314 FUN393222:FUN393314 GEJ393222:GEJ393314 GOF393222:GOF393314 GYB393222:GYB393314 HHX393222:HHX393314 HRT393222:HRT393314 IBP393222:IBP393314 ILL393222:ILL393314 IVH393222:IVH393314 JFD393222:JFD393314 JOZ393222:JOZ393314 JYV393222:JYV393314 KIR393222:KIR393314 KSN393222:KSN393314 LCJ393222:LCJ393314 LMF393222:LMF393314 LWB393222:LWB393314 MFX393222:MFX393314 MPT393222:MPT393314 MZP393222:MZP393314 NJL393222:NJL393314 NTH393222:NTH393314 ODD393222:ODD393314 OMZ393222:OMZ393314 OWV393222:OWV393314 PGR393222:PGR393314 PQN393222:PQN393314 QAJ393222:QAJ393314 QKF393222:QKF393314 QUB393222:QUB393314 RDX393222:RDX393314 RNT393222:RNT393314 RXP393222:RXP393314 SHL393222:SHL393314 SRH393222:SRH393314 TBD393222:TBD393314 TKZ393222:TKZ393314 TUV393222:TUV393314 UER393222:UER393314 UON393222:UON393314 UYJ393222:UYJ393314 VIF393222:VIF393314 VSB393222:VSB393314 WBX393222:WBX393314 WLT393222:WLT393314 WVP393222:WVP393314 H458758:H458850 JD458758:JD458850 SZ458758:SZ458850 ACV458758:ACV458850 AMR458758:AMR458850 AWN458758:AWN458850 BGJ458758:BGJ458850 BQF458758:BQF458850 CAB458758:CAB458850 CJX458758:CJX458850 CTT458758:CTT458850 DDP458758:DDP458850 DNL458758:DNL458850 DXH458758:DXH458850 EHD458758:EHD458850 EQZ458758:EQZ458850 FAV458758:FAV458850 FKR458758:FKR458850 FUN458758:FUN458850 GEJ458758:GEJ458850 GOF458758:GOF458850 GYB458758:GYB458850 HHX458758:HHX458850 HRT458758:HRT458850 IBP458758:IBP458850 ILL458758:ILL458850 IVH458758:IVH458850 JFD458758:JFD458850 JOZ458758:JOZ458850 JYV458758:JYV458850 KIR458758:KIR458850 KSN458758:KSN458850 LCJ458758:LCJ458850 LMF458758:LMF458850 LWB458758:LWB458850 MFX458758:MFX458850 MPT458758:MPT458850 MZP458758:MZP458850 NJL458758:NJL458850 NTH458758:NTH458850 ODD458758:ODD458850 OMZ458758:OMZ458850 OWV458758:OWV458850 PGR458758:PGR458850 PQN458758:PQN458850 QAJ458758:QAJ458850 QKF458758:QKF458850 QUB458758:QUB458850 RDX458758:RDX458850 RNT458758:RNT458850 RXP458758:RXP458850 SHL458758:SHL458850 SRH458758:SRH458850 TBD458758:TBD458850 TKZ458758:TKZ458850 TUV458758:TUV458850 UER458758:UER458850 UON458758:UON458850 UYJ458758:UYJ458850 VIF458758:VIF458850 VSB458758:VSB458850 WBX458758:WBX458850 WLT458758:WLT458850 WVP458758:WVP458850 H524294:H524386 JD524294:JD524386 SZ524294:SZ524386 ACV524294:ACV524386 AMR524294:AMR524386 AWN524294:AWN524386 BGJ524294:BGJ524386 BQF524294:BQF524386 CAB524294:CAB524386 CJX524294:CJX524386 CTT524294:CTT524386 DDP524294:DDP524386 DNL524294:DNL524386 DXH524294:DXH524386 EHD524294:EHD524386 EQZ524294:EQZ524386 FAV524294:FAV524386 FKR524294:FKR524386 FUN524294:FUN524386 GEJ524294:GEJ524386 GOF524294:GOF524386 GYB524294:GYB524386 HHX524294:HHX524386 HRT524294:HRT524386 IBP524294:IBP524386 ILL524294:ILL524386 IVH524294:IVH524386 JFD524294:JFD524386 JOZ524294:JOZ524386 JYV524294:JYV524386 KIR524294:KIR524386 KSN524294:KSN524386 LCJ524294:LCJ524386 LMF524294:LMF524386 LWB524294:LWB524386 MFX524294:MFX524386 MPT524294:MPT524386 MZP524294:MZP524386 NJL524294:NJL524386 NTH524294:NTH524386 ODD524294:ODD524386 OMZ524294:OMZ524386 OWV524294:OWV524386 PGR524294:PGR524386 PQN524294:PQN524386 QAJ524294:QAJ524386 QKF524294:QKF524386 QUB524294:QUB524386 RDX524294:RDX524386 RNT524294:RNT524386 RXP524294:RXP524386 SHL524294:SHL524386 SRH524294:SRH524386 TBD524294:TBD524386 TKZ524294:TKZ524386 TUV524294:TUV524386 UER524294:UER524386 UON524294:UON524386 UYJ524294:UYJ524386 VIF524294:VIF524386 VSB524294:VSB524386 WBX524294:WBX524386 WLT524294:WLT524386 WVP524294:WVP524386 H589830:H589922 JD589830:JD589922 SZ589830:SZ589922 ACV589830:ACV589922 AMR589830:AMR589922 AWN589830:AWN589922 BGJ589830:BGJ589922 BQF589830:BQF589922 CAB589830:CAB589922 CJX589830:CJX589922 CTT589830:CTT589922 DDP589830:DDP589922 DNL589830:DNL589922 DXH589830:DXH589922 EHD589830:EHD589922 EQZ589830:EQZ589922 FAV589830:FAV589922 FKR589830:FKR589922 FUN589830:FUN589922 GEJ589830:GEJ589922 GOF589830:GOF589922 GYB589830:GYB589922 HHX589830:HHX589922 HRT589830:HRT589922 IBP589830:IBP589922 ILL589830:ILL589922 IVH589830:IVH589922 JFD589830:JFD589922 JOZ589830:JOZ589922 JYV589830:JYV589922 KIR589830:KIR589922 KSN589830:KSN589922 LCJ589830:LCJ589922 LMF589830:LMF589922 LWB589830:LWB589922 MFX589830:MFX589922 MPT589830:MPT589922 MZP589830:MZP589922 NJL589830:NJL589922 NTH589830:NTH589922 ODD589830:ODD589922 OMZ589830:OMZ589922 OWV589830:OWV589922 PGR589830:PGR589922 PQN589830:PQN589922 QAJ589830:QAJ589922 QKF589830:QKF589922 QUB589830:QUB589922 RDX589830:RDX589922 RNT589830:RNT589922 RXP589830:RXP589922 SHL589830:SHL589922 SRH589830:SRH589922 TBD589830:TBD589922 TKZ589830:TKZ589922 TUV589830:TUV589922 UER589830:UER589922 UON589830:UON589922 UYJ589830:UYJ589922 VIF589830:VIF589922 VSB589830:VSB589922 WBX589830:WBX589922 WLT589830:WLT589922 WVP589830:WVP589922 H655366:H655458 JD655366:JD655458 SZ655366:SZ655458 ACV655366:ACV655458 AMR655366:AMR655458 AWN655366:AWN655458 BGJ655366:BGJ655458 BQF655366:BQF655458 CAB655366:CAB655458 CJX655366:CJX655458 CTT655366:CTT655458 DDP655366:DDP655458 DNL655366:DNL655458 DXH655366:DXH655458 EHD655366:EHD655458 EQZ655366:EQZ655458 FAV655366:FAV655458 FKR655366:FKR655458 FUN655366:FUN655458 GEJ655366:GEJ655458 GOF655366:GOF655458 GYB655366:GYB655458 HHX655366:HHX655458 HRT655366:HRT655458 IBP655366:IBP655458 ILL655366:ILL655458 IVH655366:IVH655458 JFD655366:JFD655458 JOZ655366:JOZ655458 JYV655366:JYV655458 KIR655366:KIR655458 KSN655366:KSN655458 LCJ655366:LCJ655458 LMF655366:LMF655458 LWB655366:LWB655458 MFX655366:MFX655458 MPT655366:MPT655458 MZP655366:MZP655458 NJL655366:NJL655458 NTH655366:NTH655458 ODD655366:ODD655458 OMZ655366:OMZ655458 OWV655366:OWV655458 PGR655366:PGR655458 PQN655366:PQN655458 QAJ655366:QAJ655458 QKF655366:QKF655458 QUB655366:QUB655458 RDX655366:RDX655458 RNT655366:RNT655458 RXP655366:RXP655458 SHL655366:SHL655458 SRH655366:SRH655458 TBD655366:TBD655458 TKZ655366:TKZ655458 TUV655366:TUV655458 UER655366:UER655458 UON655366:UON655458 UYJ655366:UYJ655458 VIF655366:VIF655458 VSB655366:VSB655458 WBX655366:WBX655458 WLT655366:WLT655458 WVP655366:WVP655458 H720902:H720994 JD720902:JD720994 SZ720902:SZ720994 ACV720902:ACV720994 AMR720902:AMR720994 AWN720902:AWN720994 BGJ720902:BGJ720994 BQF720902:BQF720994 CAB720902:CAB720994 CJX720902:CJX720994 CTT720902:CTT720994 DDP720902:DDP720994 DNL720902:DNL720994 DXH720902:DXH720994 EHD720902:EHD720994 EQZ720902:EQZ720994 FAV720902:FAV720994 FKR720902:FKR720994 FUN720902:FUN720994 GEJ720902:GEJ720994 GOF720902:GOF720994 GYB720902:GYB720994 HHX720902:HHX720994 HRT720902:HRT720994 IBP720902:IBP720994 ILL720902:ILL720994 IVH720902:IVH720994 JFD720902:JFD720994 JOZ720902:JOZ720994 JYV720902:JYV720994 KIR720902:KIR720994 KSN720902:KSN720994 LCJ720902:LCJ720994 LMF720902:LMF720994 LWB720902:LWB720994 MFX720902:MFX720994 MPT720902:MPT720994 MZP720902:MZP720994 NJL720902:NJL720994 NTH720902:NTH720994 ODD720902:ODD720994 OMZ720902:OMZ720994 OWV720902:OWV720994 PGR720902:PGR720994 PQN720902:PQN720994 QAJ720902:QAJ720994 QKF720902:QKF720994 QUB720902:QUB720994 RDX720902:RDX720994 RNT720902:RNT720994 RXP720902:RXP720994 SHL720902:SHL720994 SRH720902:SRH720994 TBD720902:TBD720994 TKZ720902:TKZ720994 TUV720902:TUV720994 UER720902:UER720994 UON720902:UON720994 UYJ720902:UYJ720994 VIF720902:VIF720994 VSB720902:VSB720994 WBX720902:WBX720994 WLT720902:WLT720994 WVP720902:WVP720994 H786438:H786530 JD786438:JD786530 SZ786438:SZ786530 ACV786438:ACV786530 AMR786438:AMR786530 AWN786438:AWN786530 BGJ786438:BGJ786530 BQF786438:BQF786530 CAB786438:CAB786530 CJX786438:CJX786530 CTT786438:CTT786530 DDP786438:DDP786530 DNL786438:DNL786530 DXH786438:DXH786530 EHD786438:EHD786530 EQZ786438:EQZ786530 FAV786438:FAV786530 FKR786438:FKR786530 FUN786438:FUN786530 GEJ786438:GEJ786530 GOF786438:GOF786530 GYB786438:GYB786530 HHX786438:HHX786530 HRT786438:HRT786530 IBP786438:IBP786530 ILL786438:ILL786530 IVH786438:IVH786530 JFD786438:JFD786530 JOZ786438:JOZ786530 JYV786438:JYV786530 KIR786438:KIR786530 KSN786438:KSN786530 LCJ786438:LCJ786530 LMF786438:LMF786530 LWB786438:LWB786530 MFX786438:MFX786530 MPT786438:MPT786530 MZP786438:MZP786530 NJL786438:NJL786530 NTH786438:NTH786530 ODD786438:ODD786530 OMZ786438:OMZ786530 OWV786438:OWV786530 PGR786438:PGR786530 PQN786438:PQN786530 QAJ786438:QAJ786530 QKF786438:QKF786530 QUB786438:QUB786530 RDX786438:RDX786530 RNT786438:RNT786530 RXP786438:RXP786530 SHL786438:SHL786530 SRH786438:SRH786530 TBD786438:TBD786530 TKZ786438:TKZ786530 TUV786438:TUV786530 UER786438:UER786530 UON786438:UON786530 UYJ786438:UYJ786530 VIF786438:VIF786530 VSB786438:VSB786530 WBX786438:WBX786530 WLT786438:WLT786530 WVP786438:WVP786530 H851974:H852066 JD851974:JD852066 SZ851974:SZ852066 ACV851974:ACV852066 AMR851974:AMR852066 AWN851974:AWN852066 BGJ851974:BGJ852066 BQF851974:BQF852066 CAB851974:CAB852066 CJX851974:CJX852066 CTT851974:CTT852066 DDP851974:DDP852066 DNL851974:DNL852066 DXH851974:DXH852066 EHD851974:EHD852066 EQZ851974:EQZ852066 FAV851974:FAV852066 FKR851974:FKR852066 FUN851974:FUN852066 GEJ851974:GEJ852066 GOF851974:GOF852066 GYB851974:GYB852066 HHX851974:HHX852066 HRT851974:HRT852066 IBP851974:IBP852066 ILL851974:ILL852066 IVH851974:IVH852066 JFD851974:JFD852066 JOZ851974:JOZ852066 JYV851974:JYV852066 KIR851974:KIR852066 KSN851974:KSN852066 LCJ851974:LCJ852066 LMF851974:LMF852066 LWB851974:LWB852066 MFX851974:MFX852066 MPT851974:MPT852066 MZP851974:MZP852066 NJL851974:NJL852066 NTH851974:NTH852066 ODD851974:ODD852066 OMZ851974:OMZ852066 OWV851974:OWV852066 PGR851974:PGR852066 PQN851974:PQN852066 QAJ851974:QAJ852066 QKF851974:QKF852066 QUB851974:QUB852066 RDX851974:RDX852066 RNT851974:RNT852066 RXP851974:RXP852066 SHL851974:SHL852066 SRH851974:SRH852066 TBD851974:TBD852066 TKZ851974:TKZ852066 TUV851974:TUV852066 UER851974:UER852066 UON851974:UON852066 UYJ851974:UYJ852066 VIF851974:VIF852066 VSB851974:VSB852066 WBX851974:WBX852066 WLT851974:WLT852066 WVP851974:WVP852066 H917510:H917602 JD917510:JD917602 SZ917510:SZ917602 ACV917510:ACV917602 AMR917510:AMR917602 AWN917510:AWN917602 BGJ917510:BGJ917602 BQF917510:BQF917602 CAB917510:CAB917602 CJX917510:CJX917602 CTT917510:CTT917602 DDP917510:DDP917602 DNL917510:DNL917602 DXH917510:DXH917602 EHD917510:EHD917602 EQZ917510:EQZ917602 FAV917510:FAV917602 FKR917510:FKR917602 FUN917510:FUN917602 GEJ917510:GEJ917602 GOF917510:GOF917602 GYB917510:GYB917602 HHX917510:HHX917602 HRT917510:HRT917602 IBP917510:IBP917602 ILL917510:ILL917602 IVH917510:IVH917602 JFD917510:JFD917602 JOZ917510:JOZ917602 JYV917510:JYV917602 KIR917510:KIR917602 KSN917510:KSN917602 LCJ917510:LCJ917602 LMF917510:LMF917602 LWB917510:LWB917602 MFX917510:MFX917602 MPT917510:MPT917602 MZP917510:MZP917602 NJL917510:NJL917602 NTH917510:NTH917602 ODD917510:ODD917602 OMZ917510:OMZ917602 OWV917510:OWV917602 PGR917510:PGR917602 PQN917510:PQN917602 QAJ917510:QAJ917602 QKF917510:QKF917602 QUB917510:QUB917602 RDX917510:RDX917602 RNT917510:RNT917602 RXP917510:RXP917602 SHL917510:SHL917602 SRH917510:SRH917602 TBD917510:TBD917602 TKZ917510:TKZ917602 TUV917510:TUV917602 UER917510:UER917602 UON917510:UON917602 UYJ917510:UYJ917602 VIF917510:VIF917602 VSB917510:VSB917602 WBX917510:WBX917602 WLT917510:WLT917602 WVP917510:WVP917602 H983046:H983138 JD983046:JD983138 SZ983046:SZ983138 ACV983046:ACV983138 AMR983046:AMR983138 AWN983046:AWN983138 BGJ983046:BGJ983138 BQF983046:BQF983138 CAB983046:CAB983138 CJX983046:CJX983138 CTT983046:CTT983138 DDP983046:DDP983138 DNL983046:DNL983138 DXH983046:DXH983138 EHD983046:EHD983138 EQZ983046:EQZ983138 FAV983046:FAV983138 FKR983046:FKR983138 FUN983046:FUN983138 GEJ983046:GEJ983138 GOF983046:GOF983138 GYB983046:GYB983138 HHX983046:HHX983138 HRT983046:HRT983138 IBP983046:IBP983138 ILL983046:ILL983138 IVH983046:IVH983138 JFD983046:JFD983138 JOZ983046:JOZ983138 JYV983046:JYV983138 KIR983046:KIR983138 KSN983046:KSN983138 LCJ983046:LCJ983138 LMF983046:LMF983138 LWB983046:LWB983138 MFX983046:MFX983138 MPT983046:MPT983138 MZP983046:MZP983138 NJL983046:NJL983138 NTH983046:NTH983138 ODD983046:ODD983138 OMZ983046:OMZ983138 OWV983046:OWV983138 PGR983046:PGR983138 PQN983046:PQN983138 QAJ983046:QAJ983138 QKF983046:QKF983138 QUB983046:QUB983138 RDX983046:RDX983138 RNT983046:RNT983138 RXP983046:RXP983138 SHL983046:SHL983138 SRH983046:SRH983138 TBD983046:TBD983138 TKZ983046:TKZ983138 TUV983046:TUV983138 UER983046:UER983138 UON983046:UON983138 UYJ983046:UYJ983138 VIF983046:VIF983138 VSB983046:VSB983138 WBX983046:WBX983138 WLT983046:WLT983138 F6:F98" xr:uid="{ECF69155-004C-463A-A602-183EDB743243}">
      <formula1>$N$3</formula1>
    </dataValidation>
  </dataValidations>
  <hyperlinks>
    <hyperlink ref="C16" location="'10事業費等一覧 '!A1" display="事業費・資金調達内訳等一覧表" xr:uid="{3121B586-2682-497B-AA04-F25C343CE8C3}"/>
    <hyperlink ref="C17" location="'10事業費等一覧（事業別）'!A1" display="事業費・資金調達内訳一覧表（事業別）" xr:uid="{898B3721-97DF-499D-8566-E2516950A3DC}"/>
    <hyperlink ref="C18" location="'10法人事務費'!A1" display="法人事務費の内訳" xr:uid="{18E29A4B-4134-4785-8899-18A01E8F7B07}"/>
    <hyperlink ref="C19" location="'10算出内訳（ユニット型）'!A1" display="補助金算出内訳（ユニット型）又は（従来型個室及び多床室）" xr:uid="{859A0C02-D59E-4550-927C-B29F9FA7E2EB}"/>
    <hyperlink ref="C21" location="'12年度別'!A1" display="年度別施設整備計画" xr:uid="{286D6A70-B0ED-43AD-AF7A-392CBE3D9F39}"/>
    <hyperlink ref="C22" location="'13費目別内訳'!A1" display="費目別内訳書・事業費目別内訳   " xr:uid="{A66F75C0-2C01-414F-9ECC-23B0BC645536}"/>
    <hyperlink ref="C48" location="'27部門別面積表'!A1" display="施設の部門別面積表　" xr:uid="{FFDC0A56-CF5D-4F7A-9E8D-AE820686CB92}"/>
    <hyperlink ref="C49" location="'28面積按分'!A1" display="面積按分表 " xr:uid="{AD31EECF-DF2B-4F4E-9104-51421F03C7A0}"/>
  </hyperlinks>
  <pageMargins left="0.7" right="0.7" top="0.75" bottom="0.75" header="0.3" footer="0.3"/>
  <pageSetup paperSize="9" scale="70" orientation="portrait" r:id="rId1"/>
  <rowBreaks count="2" manualBreakCount="2">
    <brk id="32" max="5" man="1"/>
    <brk id="69" max="5"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384E6-BA0E-490C-97C5-2B8FEBC3F034}">
  <dimension ref="A1:K104"/>
  <sheetViews>
    <sheetView topLeftCell="A65" zoomScale="85" zoomScaleNormal="85" zoomScaleSheetLayoutView="100" workbookViewId="0">
      <selection activeCell="B86" sqref="B86:C86"/>
    </sheetView>
  </sheetViews>
  <sheetFormatPr defaultColWidth="8.875" defaultRowHeight="13.5"/>
  <cols>
    <col min="1" max="1" width="3" customWidth="1"/>
    <col min="2" max="2" width="2.25" customWidth="1"/>
    <col min="3" max="3" width="16.875" customWidth="1"/>
    <col min="4" max="10" width="8.625" customWidth="1"/>
    <col min="11" max="11" width="21.625" customWidth="1"/>
  </cols>
  <sheetData>
    <row r="1" spans="1:11">
      <c r="A1" s="719"/>
      <c r="B1" s="719"/>
      <c r="C1" s="720"/>
      <c r="D1" s="719"/>
      <c r="E1" s="719"/>
      <c r="F1" s="719"/>
      <c r="G1" s="719"/>
      <c r="H1" s="719"/>
      <c r="I1" s="719"/>
      <c r="J1" s="719"/>
      <c r="K1" s="846"/>
    </row>
    <row r="2" spans="1:11" ht="14.25">
      <c r="A2" s="1426" t="s">
        <v>347</v>
      </c>
      <c r="B2" s="1426"/>
      <c r="C2" s="1426"/>
      <c r="D2" s="1426"/>
      <c r="E2" s="1426"/>
      <c r="F2" s="1426"/>
      <c r="G2" s="1426"/>
      <c r="H2" s="1427"/>
      <c r="I2" s="1427"/>
      <c r="J2" s="1427"/>
      <c r="K2" s="1427"/>
    </row>
    <row r="3" spans="1:11">
      <c r="A3" s="845" t="s">
        <v>346</v>
      </c>
      <c r="B3" s="719"/>
      <c r="C3" s="1552">
        <f>'00提出書類一覧'!G3</f>
        <v>0</v>
      </c>
      <c r="D3" s="1552"/>
      <c r="E3" s="719"/>
      <c r="F3" s="719"/>
      <c r="G3" s="719"/>
      <c r="H3" s="1427"/>
      <c r="I3" s="1427"/>
      <c r="J3" s="1427"/>
      <c r="K3" s="1427"/>
    </row>
    <row r="4" spans="1:11" ht="14.25" thickBot="1">
      <c r="A4" s="844"/>
      <c r="B4" s="843" t="s">
        <v>345</v>
      </c>
      <c r="C4" s="843"/>
      <c r="D4" s="719"/>
      <c r="E4" s="719"/>
      <c r="F4" s="719"/>
      <c r="G4" s="719"/>
      <c r="H4" s="719"/>
      <c r="I4" s="719"/>
      <c r="J4" s="719"/>
      <c r="K4" s="842" t="s">
        <v>344</v>
      </c>
    </row>
    <row r="5" spans="1:11" ht="13.15" customHeight="1">
      <c r="A5" s="1428" t="s">
        <v>44</v>
      </c>
      <c r="B5" s="1430" t="s">
        <v>343</v>
      </c>
      <c r="C5" s="1421"/>
      <c r="D5" s="1433" t="s">
        <v>342</v>
      </c>
      <c r="E5" s="1433"/>
      <c r="F5" s="1433"/>
      <c r="G5" s="1433"/>
      <c r="H5" s="1433"/>
      <c r="I5" s="1433"/>
      <c r="J5" s="1433"/>
      <c r="K5" s="1434" t="s">
        <v>341</v>
      </c>
    </row>
    <row r="6" spans="1:11" ht="13.15" customHeight="1" thickBot="1">
      <c r="A6" s="1429"/>
      <c r="B6" s="1431"/>
      <c r="C6" s="1432"/>
      <c r="D6" s="841" t="s">
        <v>340</v>
      </c>
      <c r="E6" s="840" t="s">
        <v>339</v>
      </c>
      <c r="F6" s="840" t="s">
        <v>338</v>
      </c>
      <c r="G6" s="840" t="s">
        <v>337</v>
      </c>
      <c r="H6" s="840" t="s">
        <v>336</v>
      </c>
      <c r="I6" s="839" t="s">
        <v>335</v>
      </c>
      <c r="J6" s="838" t="s">
        <v>46</v>
      </c>
      <c r="K6" s="1435"/>
    </row>
    <row r="7" spans="1:11" ht="13.15" customHeight="1">
      <c r="A7" s="1418" t="s">
        <v>334</v>
      </c>
      <c r="B7" s="1420" t="s">
        <v>333</v>
      </c>
      <c r="C7" s="1421"/>
      <c r="D7" s="805">
        <v>1</v>
      </c>
      <c r="E7" s="804">
        <v>1</v>
      </c>
      <c r="F7" s="804">
        <v>1</v>
      </c>
      <c r="G7" s="804">
        <v>1</v>
      </c>
      <c r="H7" s="804">
        <v>1</v>
      </c>
      <c r="I7" s="803"/>
      <c r="J7" s="793">
        <f t="shared" ref="J7:J38" si="0">SUM(D7:I7)</f>
        <v>5</v>
      </c>
      <c r="K7" s="814" t="s">
        <v>332</v>
      </c>
    </row>
    <row r="8" spans="1:11" ht="13.15" customHeight="1">
      <c r="A8" s="1418"/>
      <c r="B8" s="1422"/>
      <c r="C8" s="1423"/>
      <c r="D8" s="802">
        <v>1</v>
      </c>
      <c r="E8" s="801">
        <v>1</v>
      </c>
      <c r="F8" s="801">
        <v>1</v>
      </c>
      <c r="G8" s="801">
        <v>1</v>
      </c>
      <c r="H8" s="801">
        <v>1</v>
      </c>
      <c r="I8" s="800"/>
      <c r="J8" s="806">
        <f t="shared" si="0"/>
        <v>5</v>
      </c>
      <c r="K8" s="814" t="s">
        <v>331</v>
      </c>
    </row>
    <row r="9" spans="1:11">
      <c r="A9" s="1418"/>
      <c r="B9" s="1422"/>
      <c r="C9" s="1423"/>
      <c r="D9" s="818">
        <v>0</v>
      </c>
      <c r="E9" s="817">
        <v>0</v>
      </c>
      <c r="F9" s="817">
        <v>0</v>
      </c>
      <c r="G9" s="817">
        <v>0</v>
      </c>
      <c r="H9" s="817">
        <v>0</v>
      </c>
      <c r="I9" s="835"/>
      <c r="J9" s="824">
        <f t="shared" si="0"/>
        <v>0</v>
      </c>
      <c r="K9" s="814"/>
    </row>
    <row r="10" spans="1:11">
      <c r="A10" s="1418"/>
      <c r="B10" s="1424"/>
      <c r="C10" s="1425"/>
      <c r="D10" s="823">
        <f>D9</f>
        <v>0</v>
      </c>
      <c r="E10" s="822">
        <f>E9</f>
        <v>0</v>
      </c>
      <c r="F10" s="822">
        <f>F9</f>
        <v>0</v>
      </c>
      <c r="G10" s="822">
        <f>G9</f>
        <v>0</v>
      </c>
      <c r="H10" s="822">
        <f>H9</f>
        <v>0</v>
      </c>
      <c r="I10" s="835"/>
      <c r="J10" s="837">
        <f t="shared" si="0"/>
        <v>0</v>
      </c>
      <c r="K10" s="757"/>
    </row>
    <row r="11" spans="1:11">
      <c r="A11" s="1418"/>
      <c r="B11" s="1436">
        <v>2</v>
      </c>
      <c r="C11" s="1437"/>
      <c r="D11" s="787">
        <v>1</v>
      </c>
      <c r="E11" s="786">
        <v>1</v>
      </c>
      <c r="F11" s="786">
        <v>1</v>
      </c>
      <c r="G11" s="786">
        <v>1</v>
      </c>
      <c r="H11" s="786">
        <v>1</v>
      </c>
      <c r="I11" s="785"/>
      <c r="J11" s="784">
        <f t="shared" si="0"/>
        <v>5</v>
      </c>
      <c r="K11" s="814"/>
    </row>
    <row r="12" spans="1:11">
      <c r="A12" s="1418"/>
      <c r="B12" s="1438"/>
      <c r="C12" s="1439"/>
      <c r="D12" s="802">
        <v>1</v>
      </c>
      <c r="E12" s="801">
        <v>1</v>
      </c>
      <c r="F12" s="801">
        <v>1</v>
      </c>
      <c r="G12" s="801">
        <v>1</v>
      </c>
      <c r="H12" s="801">
        <v>1</v>
      </c>
      <c r="I12" s="800"/>
      <c r="J12" s="806">
        <f t="shared" si="0"/>
        <v>5</v>
      </c>
      <c r="K12" s="814" t="s">
        <v>330</v>
      </c>
    </row>
    <row r="13" spans="1:11">
      <c r="A13" s="1418"/>
      <c r="B13" s="1438"/>
      <c r="C13" s="1439"/>
      <c r="D13" s="818">
        <v>0</v>
      </c>
      <c r="E13" s="817">
        <v>0</v>
      </c>
      <c r="F13" s="817">
        <v>0</v>
      </c>
      <c r="G13" s="817">
        <v>0</v>
      </c>
      <c r="H13" s="817">
        <v>0</v>
      </c>
      <c r="I13" s="835"/>
      <c r="J13" s="824">
        <f t="shared" si="0"/>
        <v>0</v>
      </c>
      <c r="K13" s="814"/>
    </row>
    <row r="14" spans="1:11">
      <c r="A14" s="1418"/>
      <c r="B14" s="1440"/>
      <c r="C14" s="1441"/>
      <c r="D14" s="823">
        <f>$B$11*D13</f>
        <v>0</v>
      </c>
      <c r="E14" s="822">
        <f>$B$11*E13</f>
        <v>0</v>
      </c>
      <c r="F14" s="822">
        <f>$B$11*F13</f>
        <v>0</v>
      </c>
      <c r="G14" s="822">
        <f>$B$11*G13</f>
        <v>0</v>
      </c>
      <c r="H14" s="822">
        <f>$B$11*H13</f>
        <v>0</v>
      </c>
      <c r="I14" s="816"/>
      <c r="J14" s="836">
        <f t="shared" si="0"/>
        <v>0</v>
      </c>
      <c r="K14" s="757"/>
    </row>
    <row r="15" spans="1:11">
      <c r="A15" s="1418"/>
      <c r="B15" s="1436">
        <v>3</v>
      </c>
      <c r="C15" s="1437"/>
      <c r="D15" s="787">
        <v>1</v>
      </c>
      <c r="E15" s="786">
        <v>1</v>
      </c>
      <c r="F15" s="786">
        <v>1</v>
      </c>
      <c r="G15" s="786">
        <v>1</v>
      </c>
      <c r="H15" s="786">
        <v>1</v>
      </c>
      <c r="I15" s="785"/>
      <c r="J15" s="784">
        <f t="shared" si="0"/>
        <v>5</v>
      </c>
      <c r="K15" s="814"/>
    </row>
    <row r="16" spans="1:11">
      <c r="A16" s="1418"/>
      <c r="B16" s="1438"/>
      <c r="C16" s="1439"/>
      <c r="D16" s="802">
        <v>1</v>
      </c>
      <c r="E16" s="801">
        <v>1</v>
      </c>
      <c r="F16" s="801">
        <v>1</v>
      </c>
      <c r="G16" s="801">
        <v>1</v>
      </c>
      <c r="H16" s="801">
        <v>1</v>
      </c>
      <c r="I16" s="800"/>
      <c r="J16" s="806">
        <f t="shared" si="0"/>
        <v>5</v>
      </c>
      <c r="K16" s="814" t="s">
        <v>329</v>
      </c>
    </row>
    <row r="17" spans="1:11">
      <c r="A17" s="1418"/>
      <c r="B17" s="1438"/>
      <c r="C17" s="1439"/>
      <c r="D17" s="818">
        <v>0</v>
      </c>
      <c r="E17" s="817">
        <v>0</v>
      </c>
      <c r="F17" s="817">
        <v>0</v>
      </c>
      <c r="G17" s="817">
        <v>0</v>
      </c>
      <c r="H17" s="817">
        <v>0</v>
      </c>
      <c r="I17" s="835"/>
      <c r="J17" s="824">
        <f t="shared" si="0"/>
        <v>0</v>
      </c>
      <c r="K17" s="814"/>
    </row>
    <row r="18" spans="1:11">
      <c r="A18" s="1418"/>
      <c r="B18" s="1440"/>
      <c r="C18" s="1441"/>
      <c r="D18" s="823">
        <f>$B$15*D17</f>
        <v>0</v>
      </c>
      <c r="E18" s="822">
        <f>$B$15*E17</f>
        <v>0</v>
      </c>
      <c r="F18" s="822">
        <f>$B$15*F17</f>
        <v>0</v>
      </c>
      <c r="G18" s="822">
        <f>$B$15*G17</f>
        <v>0</v>
      </c>
      <c r="H18" s="822">
        <f>$B$15*H17</f>
        <v>0</v>
      </c>
      <c r="I18" s="816"/>
      <c r="J18" s="836">
        <f t="shared" si="0"/>
        <v>0</v>
      </c>
      <c r="K18" s="814"/>
    </row>
    <row r="19" spans="1:11">
      <c r="A19" s="1418"/>
      <c r="B19" s="1436">
        <v>4</v>
      </c>
      <c r="C19" s="1437"/>
      <c r="D19" s="787">
        <v>1</v>
      </c>
      <c r="E19" s="786">
        <v>1</v>
      </c>
      <c r="F19" s="786">
        <v>1</v>
      </c>
      <c r="G19" s="786">
        <v>1</v>
      </c>
      <c r="H19" s="786">
        <v>1</v>
      </c>
      <c r="I19" s="785"/>
      <c r="J19" s="784">
        <f t="shared" si="0"/>
        <v>5</v>
      </c>
      <c r="K19" s="814"/>
    </row>
    <row r="20" spans="1:11">
      <c r="A20" s="1418"/>
      <c r="B20" s="1438"/>
      <c r="C20" s="1439"/>
      <c r="D20" s="802">
        <v>1</v>
      </c>
      <c r="E20" s="801">
        <v>1</v>
      </c>
      <c r="F20" s="801">
        <v>1</v>
      </c>
      <c r="G20" s="801">
        <v>1</v>
      </c>
      <c r="H20" s="801">
        <v>1</v>
      </c>
      <c r="I20" s="800"/>
      <c r="J20" s="806">
        <f t="shared" si="0"/>
        <v>5</v>
      </c>
      <c r="K20" s="814" t="s">
        <v>328</v>
      </c>
    </row>
    <row r="21" spans="1:11">
      <c r="A21" s="1418"/>
      <c r="B21" s="1438"/>
      <c r="C21" s="1439"/>
      <c r="D21" s="818">
        <v>0</v>
      </c>
      <c r="E21" s="817">
        <v>0</v>
      </c>
      <c r="F21" s="817">
        <v>0</v>
      </c>
      <c r="G21" s="817">
        <v>0</v>
      </c>
      <c r="H21" s="817">
        <v>0</v>
      </c>
      <c r="I21" s="835"/>
      <c r="J21" s="824">
        <f t="shared" si="0"/>
        <v>0</v>
      </c>
      <c r="K21" s="814"/>
    </row>
    <row r="22" spans="1:11">
      <c r="A22" s="1418"/>
      <c r="B22" s="1440"/>
      <c r="C22" s="1441"/>
      <c r="D22" s="834">
        <f>$B$19*D21</f>
        <v>0</v>
      </c>
      <c r="E22" s="833">
        <f>$B$19*E21</f>
        <v>0</v>
      </c>
      <c r="F22" s="833">
        <f>$B$19*F21</f>
        <v>0</v>
      </c>
      <c r="G22" s="833">
        <f>$B$19*G21</f>
        <v>0</v>
      </c>
      <c r="H22" s="833">
        <f>$B$19*H21</f>
        <v>0</v>
      </c>
      <c r="I22" s="832"/>
      <c r="J22" s="820">
        <f t="shared" si="0"/>
        <v>0</v>
      </c>
      <c r="K22" s="814"/>
    </row>
    <row r="23" spans="1:11">
      <c r="A23" s="1418"/>
      <c r="B23" s="1442" t="s">
        <v>327</v>
      </c>
      <c r="C23" s="1443"/>
      <c r="D23" s="831">
        <f t="shared" ref="D23:H24" si="1">D7+D11+D15+D19</f>
        <v>4</v>
      </c>
      <c r="E23" s="830">
        <f t="shared" si="1"/>
        <v>4</v>
      </c>
      <c r="F23" s="830">
        <f t="shared" si="1"/>
        <v>4</v>
      </c>
      <c r="G23" s="830">
        <f t="shared" si="1"/>
        <v>4</v>
      </c>
      <c r="H23" s="830">
        <f t="shared" si="1"/>
        <v>4</v>
      </c>
      <c r="I23" s="829"/>
      <c r="J23" s="793">
        <f t="shared" si="0"/>
        <v>20</v>
      </c>
      <c r="K23" s="814"/>
    </row>
    <row r="24" spans="1:11">
      <c r="A24" s="1418"/>
      <c r="B24" s="1444"/>
      <c r="C24" s="1445"/>
      <c r="D24" s="828">
        <f t="shared" si="1"/>
        <v>4</v>
      </c>
      <c r="E24" s="827">
        <f t="shared" si="1"/>
        <v>4</v>
      </c>
      <c r="F24" s="827">
        <f t="shared" si="1"/>
        <v>4</v>
      </c>
      <c r="G24" s="827">
        <f t="shared" si="1"/>
        <v>4</v>
      </c>
      <c r="H24" s="827">
        <f t="shared" si="1"/>
        <v>4</v>
      </c>
      <c r="I24" s="826"/>
      <c r="J24" s="806">
        <f t="shared" si="0"/>
        <v>20</v>
      </c>
      <c r="K24" s="814"/>
    </row>
    <row r="25" spans="1:11">
      <c r="A25" s="1418"/>
      <c r="B25" s="1444"/>
      <c r="C25" s="1445"/>
      <c r="D25" s="818">
        <f t="shared" ref="D25:H26" si="2">SUM(D9,D13,D17,D21)</f>
        <v>0</v>
      </c>
      <c r="E25" s="817">
        <f t="shared" si="2"/>
        <v>0</v>
      </c>
      <c r="F25" s="817">
        <f t="shared" si="2"/>
        <v>0</v>
      </c>
      <c r="G25" s="817">
        <f t="shared" si="2"/>
        <v>0</v>
      </c>
      <c r="H25" s="817">
        <f t="shared" si="2"/>
        <v>0</v>
      </c>
      <c r="I25" s="825"/>
      <c r="J25" s="824">
        <f t="shared" si="0"/>
        <v>0</v>
      </c>
      <c r="K25" s="814"/>
    </row>
    <row r="26" spans="1:11">
      <c r="A26" s="1419"/>
      <c r="B26" s="1446"/>
      <c r="C26" s="1447"/>
      <c r="D26" s="823">
        <f t="shared" si="2"/>
        <v>0</v>
      </c>
      <c r="E26" s="822">
        <f t="shared" si="2"/>
        <v>0</v>
      </c>
      <c r="F26" s="822">
        <f t="shared" si="2"/>
        <v>0</v>
      </c>
      <c r="G26" s="822">
        <f t="shared" si="2"/>
        <v>0</v>
      </c>
      <c r="H26" s="822">
        <f t="shared" si="2"/>
        <v>0</v>
      </c>
      <c r="I26" s="821"/>
      <c r="J26" s="820">
        <f t="shared" si="0"/>
        <v>0</v>
      </c>
      <c r="K26" s="819"/>
    </row>
    <row r="27" spans="1:11" ht="13.15" customHeight="1">
      <c r="A27" s="1456" t="s">
        <v>326</v>
      </c>
      <c r="B27" s="1457" t="s">
        <v>325</v>
      </c>
      <c r="C27" s="1458"/>
      <c r="D27" s="813">
        <v>1</v>
      </c>
      <c r="E27" s="812">
        <v>1</v>
      </c>
      <c r="F27" s="812">
        <v>1</v>
      </c>
      <c r="G27" s="812">
        <v>1</v>
      </c>
      <c r="H27" s="812">
        <v>1</v>
      </c>
      <c r="I27" s="811"/>
      <c r="J27" s="810">
        <f t="shared" si="0"/>
        <v>5</v>
      </c>
      <c r="K27" s="814"/>
    </row>
    <row r="28" spans="1:11" ht="13.15" customHeight="1">
      <c r="A28" s="1418"/>
      <c r="B28" s="1459"/>
      <c r="C28" s="1455"/>
      <c r="D28" s="802">
        <v>1</v>
      </c>
      <c r="E28" s="801">
        <v>1</v>
      </c>
      <c r="F28" s="801">
        <v>1</v>
      </c>
      <c r="G28" s="801">
        <v>1</v>
      </c>
      <c r="H28" s="801">
        <v>1</v>
      </c>
      <c r="I28" s="800"/>
      <c r="J28" s="806">
        <f t="shared" si="0"/>
        <v>5</v>
      </c>
      <c r="K28" s="814"/>
    </row>
    <row r="29" spans="1:11">
      <c r="A29" s="1418"/>
      <c r="B29" s="1452"/>
      <c r="C29" s="1453"/>
      <c r="D29" s="818">
        <v>0</v>
      </c>
      <c r="E29" s="817">
        <v>0</v>
      </c>
      <c r="F29" s="817">
        <v>0</v>
      </c>
      <c r="G29" s="817">
        <v>0</v>
      </c>
      <c r="H29" s="817">
        <v>0</v>
      </c>
      <c r="I29" s="816"/>
      <c r="J29" s="815">
        <f t="shared" si="0"/>
        <v>0</v>
      </c>
      <c r="K29" s="814"/>
    </row>
    <row r="30" spans="1:11" ht="13.15" customHeight="1">
      <c r="A30" s="1418"/>
      <c r="B30" s="1450" t="s">
        <v>324</v>
      </c>
      <c r="C30" s="1451"/>
      <c r="D30" s="787">
        <v>1</v>
      </c>
      <c r="E30" s="786">
        <v>1</v>
      </c>
      <c r="F30" s="786">
        <v>1</v>
      </c>
      <c r="G30" s="786">
        <v>1</v>
      </c>
      <c r="H30" s="786">
        <v>1</v>
      </c>
      <c r="I30" s="785"/>
      <c r="J30" s="784">
        <f t="shared" si="0"/>
        <v>5</v>
      </c>
      <c r="K30" s="814"/>
    </row>
    <row r="31" spans="1:11" ht="13.15" customHeight="1">
      <c r="A31" s="1418"/>
      <c r="B31" s="1452"/>
      <c r="C31" s="1453"/>
      <c r="D31" s="809">
        <v>1</v>
      </c>
      <c r="E31" s="808">
        <v>1</v>
      </c>
      <c r="F31" s="808">
        <v>1</v>
      </c>
      <c r="G31" s="808">
        <v>1</v>
      </c>
      <c r="H31" s="808">
        <v>1</v>
      </c>
      <c r="I31" s="807"/>
      <c r="J31" s="780">
        <f t="shared" si="0"/>
        <v>5</v>
      </c>
      <c r="K31" s="757"/>
    </row>
    <row r="32" spans="1:11" ht="13.15" customHeight="1">
      <c r="A32" s="1418"/>
      <c r="B32" s="1454" t="s">
        <v>323</v>
      </c>
      <c r="C32" s="1455"/>
      <c r="D32" s="805">
        <v>1</v>
      </c>
      <c r="E32" s="804">
        <v>1</v>
      </c>
      <c r="F32" s="804">
        <v>1</v>
      </c>
      <c r="G32" s="804">
        <v>1</v>
      </c>
      <c r="H32" s="804">
        <v>1</v>
      </c>
      <c r="I32" s="803"/>
      <c r="J32" s="793">
        <f t="shared" si="0"/>
        <v>5</v>
      </c>
      <c r="K32" s="814"/>
    </row>
    <row r="33" spans="1:11" ht="13.15" customHeight="1">
      <c r="A33" s="1418"/>
      <c r="B33" s="1452"/>
      <c r="C33" s="1453"/>
      <c r="D33" s="802">
        <v>1</v>
      </c>
      <c r="E33" s="801">
        <v>1</v>
      </c>
      <c r="F33" s="801">
        <v>1</v>
      </c>
      <c r="G33" s="801">
        <v>1</v>
      </c>
      <c r="H33" s="801">
        <v>1</v>
      </c>
      <c r="I33" s="800"/>
      <c r="J33" s="806">
        <f t="shared" si="0"/>
        <v>5</v>
      </c>
      <c r="K33" s="814"/>
    </row>
    <row r="34" spans="1:11" ht="13.15" customHeight="1">
      <c r="A34" s="1418"/>
      <c r="B34" s="1450" t="s">
        <v>322</v>
      </c>
      <c r="C34" s="1451"/>
      <c r="D34" s="787">
        <v>1</v>
      </c>
      <c r="E34" s="786">
        <v>1</v>
      </c>
      <c r="F34" s="786">
        <v>1</v>
      </c>
      <c r="G34" s="786">
        <v>1</v>
      </c>
      <c r="H34" s="786">
        <v>1</v>
      </c>
      <c r="I34" s="785"/>
      <c r="J34" s="784">
        <f t="shared" si="0"/>
        <v>5</v>
      </c>
      <c r="K34" s="757"/>
    </row>
    <row r="35" spans="1:11" ht="13.15" customHeight="1">
      <c r="A35" s="1418"/>
      <c r="B35" s="1452"/>
      <c r="C35" s="1453"/>
      <c r="D35" s="809">
        <v>1</v>
      </c>
      <c r="E35" s="808">
        <v>1</v>
      </c>
      <c r="F35" s="808">
        <v>1</v>
      </c>
      <c r="G35" s="808">
        <v>1</v>
      </c>
      <c r="H35" s="808">
        <v>1</v>
      </c>
      <c r="I35" s="807"/>
      <c r="J35" s="780">
        <f t="shared" si="0"/>
        <v>5</v>
      </c>
      <c r="K35" s="757"/>
    </row>
    <row r="36" spans="1:11" ht="13.15" customHeight="1">
      <c r="A36" s="1418"/>
      <c r="B36" s="1454" t="s">
        <v>321</v>
      </c>
      <c r="C36" s="1460"/>
      <c r="D36" s="805">
        <v>1</v>
      </c>
      <c r="E36" s="804">
        <v>1</v>
      </c>
      <c r="F36" s="804">
        <v>1</v>
      </c>
      <c r="G36" s="804">
        <v>1</v>
      </c>
      <c r="H36" s="804">
        <v>1</v>
      </c>
      <c r="I36" s="803"/>
      <c r="J36" s="793">
        <f t="shared" si="0"/>
        <v>5</v>
      </c>
      <c r="K36" s="757"/>
    </row>
    <row r="37" spans="1:11" ht="13.15" customHeight="1">
      <c r="A37" s="1418"/>
      <c r="B37" s="1461"/>
      <c r="C37" s="1462"/>
      <c r="D37" s="802">
        <v>1</v>
      </c>
      <c r="E37" s="801">
        <v>1</v>
      </c>
      <c r="F37" s="801">
        <v>1</v>
      </c>
      <c r="G37" s="801">
        <v>1</v>
      </c>
      <c r="H37" s="801">
        <v>1</v>
      </c>
      <c r="I37" s="800"/>
      <c r="J37" s="806">
        <f t="shared" si="0"/>
        <v>5</v>
      </c>
      <c r="K37" s="757"/>
    </row>
    <row r="38" spans="1:11">
      <c r="A38" s="1418"/>
      <c r="B38" s="1448" t="s">
        <v>320</v>
      </c>
      <c r="C38" s="1449"/>
      <c r="D38" s="778"/>
      <c r="E38" s="777"/>
      <c r="F38" s="777"/>
      <c r="G38" s="777"/>
      <c r="H38" s="777"/>
      <c r="I38" s="776"/>
      <c r="J38" s="775">
        <f t="shared" si="0"/>
        <v>0</v>
      </c>
      <c r="K38" s="757" t="s">
        <v>319</v>
      </c>
    </row>
    <row r="39" spans="1:11">
      <c r="A39" s="1418"/>
      <c r="B39" s="1448" t="s">
        <v>318</v>
      </c>
      <c r="C39" s="1449"/>
      <c r="D39" s="778"/>
      <c r="E39" s="777"/>
      <c r="F39" s="777"/>
      <c r="G39" s="777"/>
      <c r="H39" s="777"/>
      <c r="I39" s="776"/>
      <c r="J39" s="775">
        <f t="shared" ref="J39:J70" si="3">SUM(D39:I39)</f>
        <v>0</v>
      </c>
      <c r="K39" s="757"/>
    </row>
    <row r="40" spans="1:11">
      <c r="A40" s="1418"/>
      <c r="B40" s="1448" t="s">
        <v>317</v>
      </c>
      <c r="C40" s="1449"/>
      <c r="D40" s="765"/>
      <c r="E40" s="764"/>
      <c r="F40" s="764"/>
      <c r="G40" s="764"/>
      <c r="H40" s="764"/>
      <c r="I40" s="763"/>
      <c r="J40" s="762">
        <f t="shared" si="3"/>
        <v>0</v>
      </c>
      <c r="K40" s="757"/>
    </row>
    <row r="41" spans="1:11">
      <c r="A41" s="1418"/>
      <c r="B41" s="1448" t="s">
        <v>316</v>
      </c>
      <c r="C41" s="1449"/>
      <c r="D41" s="765"/>
      <c r="E41" s="764"/>
      <c r="F41" s="764"/>
      <c r="G41" s="764"/>
      <c r="H41" s="764"/>
      <c r="I41" s="763"/>
      <c r="J41" s="762">
        <f t="shared" si="3"/>
        <v>0</v>
      </c>
      <c r="K41" s="757"/>
    </row>
    <row r="42" spans="1:11">
      <c r="A42" s="1418"/>
      <c r="B42" s="1448" t="s">
        <v>315</v>
      </c>
      <c r="C42" s="1449"/>
      <c r="D42" s="765"/>
      <c r="E42" s="764"/>
      <c r="F42" s="764"/>
      <c r="G42" s="764"/>
      <c r="H42" s="764"/>
      <c r="I42" s="763"/>
      <c r="J42" s="762">
        <f t="shared" si="3"/>
        <v>0</v>
      </c>
      <c r="K42" s="757"/>
    </row>
    <row r="43" spans="1:11">
      <c r="A43" s="1418"/>
      <c r="B43" s="1466" t="s">
        <v>314</v>
      </c>
      <c r="C43" s="1467"/>
      <c r="D43" s="761"/>
      <c r="E43" s="760"/>
      <c r="F43" s="760"/>
      <c r="G43" s="760"/>
      <c r="H43" s="760"/>
      <c r="I43" s="759"/>
      <c r="J43" s="758">
        <f t="shared" si="3"/>
        <v>0</v>
      </c>
      <c r="K43" s="757"/>
    </row>
    <row r="44" spans="1:11">
      <c r="A44" s="1419"/>
      <c r="B44" s="1446" t="s">
        <v>176</v>
      </c>
      <c r="C44" s="1447"/>
      <c r="D44" s="774">
        <f t="shared" ref="D44:I44" si="4">SUM(D27,D30,D32,D34,D36,D38:D43)</f>
        <v>5</v>
      </c>
      <c r="E44" s="773">
        <f t="shared" si="4"/>
        <v>5</v>
      </c>
      <c r="F44" s="773">
        <f t="shared" si="4"/>
        <v>5</v>
      </c>
      <c r="G44" s="773">
        <f t="shared" si="4"/>
        <v>5</v>
      </c>
      <c r="H44" s="773">
        <f t="shared" si="4"/>
        <v>5</v>
      </c>
      <c r="I44" s="772">
        <f t="shared" si="4"/>
        <v>0</v>
      </c>
      <c r="J44" s="771">
        <f t="shared" si="3"/>
        <v>25</v>
      </c>
      <c r="K44" s="770"/>
    </row>
    <row r="45" spans="1:11" ht="13.15" customHeight="1">
      <c r="A45" s="1479" t="s">
        <v>313</v>
      </c>
      <c r="B45" s="1468" t="s">
        <v>312</v>
      </c>
      <c r="C45" s="1458"/>
      <c r="D45" s="813">
        <v>1</v>
      </c>
      <c r="E45" s="812"/>
      <c r="F45" s="812"/>
      <c r="G45" s="812"/>
      <c r="H45" s="812"/>
      <c r="I45" s="811"/>
      <c r="J45" s="810">
        <f t="shared" si="3"/>
        <v>1</v>
      </c>
      <c r="K45" s="757"/>
    </row>
    <row r="46" spans="1:11" ht="13.15" customHeight="1">
      <c r="A46" s="1479"/>
      <c r="B46" s="1452"/>
      <c r="C46" s="1453"/>
      <c r="D46" s="809">
        <v>1</v>
      </c>
      <c r="E46" s="808"/>
      <c r="F46" s="808"/>
      <c r="G46" s="808"/>
      <c r="H46" s="808"/>
      <c r="I46" s="807"/>
      <c r="J46" s="806">
        <f t="shared" si="3"/>
        <v>1</v>
      </c>
      <c r="K46" s="757"/>
    </row>
    <row r="47" spans="1:11">
      <c r="A47" s="1479"/>
      <c r="B47" s="1469" t="s">
        <v>311</v>
      </c>
      <c r="C47" s="1451"/>
      <c r="D47" s="787">
        <v>1</v>
      </c>
      <c r="E47" s="786"/>
      <c r="F47" s="786"/>
      <c r="G47" s="786"/>
      <c r="H47" s="786"/>
      <c r="I47" s="785"/>
      <c r="J47" s="784">
        <f t="shared" si="3"/>
        <v>1</v>
      </c>
      <c r="K47" s="757"/>
    </row>
    <row r="48" spans="1:11">
      <c r="A48" s="1479"/>
      <c r="B48" s="1459"/>
      <c r="C48" s="1470"/>
      <c r="D48" s="783">
        <v>1</v>
      </c>
      <c r="E48" s="782"/>
      <c r="F48" s="782"/>
      <c r="G48" s="782"/>
      <c r="H48" s="782"/>
      <c r="I48" s="781"/>
      <c r="J48" s="780">
        <f t="shared" si="3"/>
        <v>1</v>
      </c>
      <c r="K48" s="757"/>
    </row>
    <row r="49" spans="1:11" ht="13.15" customHeight="1">
      <c r="A49" s="1479"/>
      <c r="B49" s="1471"/>
      <c r="C49" s="1472" t="s">
        <v>310</v>
      </c>
      <c r="D49" s="805">
        <v>1</v>
      </c>
      <c r="E49" s="804"/>
      <c r="F49" s="804"/>
      <c r="G49" s="804"/>
      <c r="H49" s="804"/>
      <c r="I49" s="803"/>
      <c r="J49" s="793">
        <f t="shared" si="3"/>
        <v>1</v>
      </c>
      <c r="K49" s="1463" t="s">
        <v>309</v>
      </c>
    </row>
    <row r="50" spans="1:11" ht="13.15" customHeight="1">
      <c r="A50" s="1479"/>
      <c r="B50" s="1471"/>
      <c r="C50" s="1473"/>
      <c r="D50" s="783">
        <v>1</v>
      </c>
      <c r="E50" s="782"/>
      <c r="F50" s="782"/>
      <c r="G50" s="782"/>
      <c r="H50" s="782"/>
      <c r="I50" s="781"/>
      <c r="J50" s="780">
        <f t="shared" si="3"/>
        <v>1</v>
      </c>
      <c r="K50" s="1464"/>
    </row>
    <row r="51" spans="1:11">
      <c r="A51" s="1479"/>
      <c r="B51" s="798"/>
      <c r="C51" s="799" t="s">
        <v>308</v>
      </c>
      <c r="D51" s="802"/>
      <c r="E51" s="801"/>
      <c r="F51" s="801"/>
      <c r="G51" s="801"/>
      <c r="H51" s="801"/>
      <c r="I51" s="800"/>
      <c r="J51" s="793">
        <f t="shared" si="3"/>
        <v>0</v>
      </c>
      <c r="K51" s="1465"/>
    </row>
    <row r="52" spans="1:11">
      <c r="A52" s="1479"/>
      <c r="B52" s="798"/>
      <c r="C52" s="799" t="s">
        <v>307</v>
      </c>
      <c r="D52" s="796"/>
      <c r="E52" s="795"/>
      <c r="F52" s="795"/>
      <c r="G52" s="795"/>
      <c r="H52" s="795"/>
      <c r="I52" s="794"/>
      <c r="J52" s="793">
        <f t="shared" si="3"/>
        <v>0</v>
      </c>
      <c r="K52" s="792"/>
    </row>
    <row r="53" spans="1:11">
      <c r="A53" s="1479"/>
      <c r="B53" s="798"/>
      <c r="C53" s="797" t="s">
        <v>306</v>
      </c>
      <c r="D53" s="796"/>
      <c r="E53" s="795"/>
      <c r="F53" s="795"/>
      <c r="G53" s="795"/>
      <c r="H53" s="795"/>
      <c r="I53" s="794"/>
      <c r="J53" s="793">
        <f t="shared" si="3"/>
        <v>0</v>
      </c>
      <c r="K53" s="792"/>
    </row>
    <row r="54" spans="1:11">
      <c r="A54" s="1479"/>
      <c r="B54" s="1452" t="s">
        <v>305</v>
      </c>
      <c r="C54" s="1449"/>
      <c r="D54" s="765"/>
      <c r="E54" s="764"/>
      <c r="F54" s="764"/>
      <c r="G54" s="764"/>
      <c r="H54" s="764"/>
      <c r="I54" s="763"/>
      <c r="J54" s="762">
        <f t="shared" si="3"/>
        <v>0</v>
      </c>
      <c r="K54" s="757"/>
    </row>
    <row r="55" spans="1:11">
      <c r="A55" s="1479"/>
      <c r="B55" s="1448" t="s">
        <v>304</v>
      </c>
      <c r="C55" s="1449"/>
      <c r="D55" s="765"/>
      <c r="E55" s="764"/>
      <c r="F55" s="764"/>
      <c r="G55" s="764"/>
      <c r="H55" s="764"/>
      <c r="I55" s="763"/>
      <c r="J55" s="762">
        <f t="shared" si="3"/>
        <v>0</v>
      </c>
      <c r="K55" s="757"/>
    </row>
    <row r="56" spans="1:11">
      <c r="A56" s="1479"/>
      <c r="B56" s="1466" t="s">
        <v>303</v>
      </c>
      <c r="C56" s="1467"/>
      <c r="D56" s="761"/>
      <c r="E56" s="760"/>
      <c r="F56" s="760"/>
      <c r="G56" s="760"/>
      <c r="H56" s="760"/>
      <c r="I56" s="759"/>
      <c r="J56" s="758">
        <f t="shared" si="3"/>
        <v>0</v>
      </c>
      <c r="K56" s="757"/>
    </row>
    <row r="57" spans="1:11">
      <c r="A57" s="1479"/>
      <c r="B57" s="1474" t="s">
        <v>176</v>
      </c>
      <c r="C57" s="1475"/>
      <c r="D57" s="791">
        <f t="shared" ref="D57:I57" si="5">SUM(D45,D47,D54,D55,D56)</f>
        <v>2</v>
      </c>
      <c r="E57" s="790">
        <f t="shared" si="5"/>
        <v>0</v>
      </c>
      <c r="F57" s="790">
        <f t="shared" si="5"/>
        <v>0</v>
      </c>
      <c r="G57" s="790">
        <f t="shared" si="5"/>
        <v>0</v>
      </c>
      <c r="H57" s="790">
        <f t="shared" si="5"/>
        <v>0</v>
      </c>
      <c r="I57" s="789">
        <f t="shared" si="5"/>
        <v>0</v>
      </c>
      <c r="J57" s="788">
        <f t="shared" si="3"/>
        <v>2</v>
      </c>
      <c r="K57" s="770"/>
    </row>
    <row r="58" spans="1:11" ht="13.15" customHeight="1">
      <c r="A58" s="1476" t="s">
        <v>302</v>
      </c>
      <c r="B58" s="1477" t="s">
        <v>301</v>
      </c>
      <c r="C58" s="1478"/>
      <c r="D58" s="769"/>
      <c r="E58" s="768"/>
      <c r="F58" s="768"/>
      <c r="G58" s="768"/>
      <c r="H58" s="768"/>
      <c r="I58" s="767"/>
      <c r="J58" s="766">
        <f t="shared" si="3"/>
        <v>0</v>
      </c>
      <c r="K58" s="757"/>
    </row>
    <row r="59" spans="1:11" ht="13.15" customHeight="1">
      <c r="A59" s="1476"/>
      <c r="B59" s="1448" t="s">
        <v>300</v>
      </c>
      <c r="C59" s="1449"/>
      <c r="D59" s="765"/>
      <c r="E59" s="764"/>
      <c r="F59" s="764"/>
      <c r="G59" s="764"/>
      <c r="H59" s="764"/>
      <c r="I59" s="763"/>
      <c r="J59" s="762">
        <f t="shared" si="3"/>
        <v>0</v>
      </c>
      <c r="K59" s="757"/>
    </row>
    <row r="60" spans="1:11">
      <c r="A60" s="1476"/>
      <c r="B60" s="1448" t="s">
        <v>299</v>
      </c>
      <c r="C60" s="1449"/>
      <c r="D60" s="787">
        <v>1</v>
      </c>
      <c r="E60" s="786"/>
      <c r="F60" s="786"/>
      <c r="G60" s="786"/>
      <c r="H60" s="786"/>
      <c r="I60" s="785"/>
      <c r="J60" s="784">
        <f t="shared" si="3"/>
        <v>1</v>
      </c>
      <c r="K60" s="779" t="s">
        <v>298</v>
      </c>
    </row>
    <row r="61" spans="1:11">
      <c r="A61" s="1476"/>
      <c r="B61" s="1448"/>
      <c r="C61" s="1449"/>
      <c r="D61" s="783">
        <v>1</v>
      </c>
      <c r="E61" s="782"/>
      <c r="F61" s="782"/>
      <c r="G61" s="782"/>
      <c r="H61" s="782"/>
      <c r="I61" s="781"/>
      <c r="J61" s="780">
        <f t="shared" si="3"/>
        <v>1</v>
      </c>
      <c r="K61" s="779" t="s">
        <v>297</v>
      </c>
    </row>
    <row r="62" spans="1:11">
      <c r="A62" s="1476"/>
      <c r="B62" s="1448" t="s">
        <v>296</v>
      </c>
      <c r="C62" s="1449"/>
      <c r="D62" s="765">
        <v>1</v>
      </c>
      <c r="E62" s="764"/>
      <c r="F62" s="764"/>
      <c r="G62" s="764"/>
      <c r="H62" s="764"/>
      <c r="I62" s="763"/>
      <c r="J62" s="762">
        <f t="shared" si="3"/>
        <v>1</v>
      </c>
      <c r="K62" s="757"/>
    </row>
    <row r="63" spans="1:11">
      <c r="A63" s="1476"/>
      <c r="B63" s="1448" t="s">
        <v>295</v>
      </c>
      <c r="C63" s="1449"/>
      <c r="D63" s="765">
        <v>1</v>
      </c>
      <c r="E63" s="764"/>
      <c r="F63" s="764"/>
      <c r="G63" s="764"/>
      <c r="H63" s="764"/>
      <c r="I63" s="763"/>
      <c r="J63" s="762">
        <f t="shared" si="3"/>
        <v>1</v>
      </c>
      <c r="K63" s="757"/>
    </row>
    <row r="64" spans="1:11">
      <c r="A64" s="1476"/>
      <c r="B64" s="1448" t="s">
        <v>294</v>
      </c>
      <c r="C64" s="1449"/>
      <c r="D64" s="778">
        <v>1</v>
      </c>
      <c r="E64" s="777"/>
      <c r="F64" s="777"/>
      <c r="G64" s="777"/>
      <c r="H64" s="777"/>
      <c r="I64" s="776"/>
      <c r="J64" s="775">
        <f t="shared" si="3"/>
        <v>1</v>
      </c>
      <c r="K64" s="757"/>
    </row>
    <row r="65" spans="1:11">
      <c r="A65" s="1476"/>
      <c r="B65" s="1448" t="s">
        <v>293</v>
      </c>
      <c r="C65" s="1449"/>
      <c r="D65" s="778">
        <v>1</v>
      </c>
      <c r="E65" s="777"/>
      <c r="F65" s="777"/>
      <c r="G65" s="777"/>
      <c r="H65" s="777"/>
      <c r="I65" s="776"/>
      <c r="J65" s="775">
        <f t="shared" si="3"/>
        <v>1</v>
      </c>
      <c r="K65" s="757"/>
    </row>
    <row r="66" spans="1:11">
      <c r="A66" s="1476"/>
      <c r="B66" s="1448" t="s">
        <v>292</v>
      </c>
      <c r="C66" s="1449"/>
      <c r="D66" s="765">
        <v>1</v>
      </c>
      <c r="E66" s="764"/>
      <c r="F66" s="764"/>
      <c r="G66" s="764"/>
      <c r="H66" s="764"/>
      <c r="I66" s="763"/>
      <c r="J66" s="762">
        <f t="shared" si="3"/>
        <v>1</v>
      </c>
      <c r="K66" s="757"/>
    </row>
    <row r="67" spans="1:11">
      <c r="A67" s="1476"/>
      <c r="B67" s="1448" t="s">
        <v>291</v>
      </c>
      <c r="C67" s="1449"/>
      <c r="D67" s="765">
        <v>1</v>
      </c>
      <c r="E67" s="764">
        <v>1</v>
      </c>
      <c r="F67" s="764">
        <v>1</v>
      </c>
      <c r="G67" s="764">
        <v>1</v>
      </c>
      <c r="H67" s="764">
        <v>1</v>
      </c>
      <c r="I67" s="763">
        <v>1</v>
      </c>
      <c r="J67" s="762">
        <f t="shared" si="3"/>
        <v>6</v>
      </c>
      <c r="K67" s="757"/>
    </row>
    <row r="68" spans="1:11">
      <c r="A68" s="1476"/>
      <c r="B68" s="1448" t="s">
        <v>290</v>
      </c>
      <c r="C68" s="1449"/>
      <c r="D68" s="765">
        <v>1</v>
      </c>
      <c r="E68" s="764">
        <v>1</v>
      </c>
      <c r="F68" s="764">
        <v>1</v>
      </c>
      <c r="G68" s="764">
        <v>1</v>
      </c>
      <c r="H68" s="764">
        <v>1</v>
      </c>
      <c r="I68" s="763">
        <v>1</v>
      </c>
      <c r="J68" s="762">
        <f t="shared" si="3"/>
        <v>6</v>
      </c>
      <c r="K68" s="757"/>
    </row>
    <row r="69" spans="1:11">
      <c r="A69" s="1476"/>
      <c r="B69" s="1466" t="s">
        <v>289</v>
      </c>
      <c r="C69" s="1467"/>
      <c r="D69" s="761">
        <v>1</v>
      </c>
      <c r="E69" s="760"/>
      <c r="F69" s="760"/>
      <c r="G69" s="760"/>
      <c r="H69" s="760"/>
      <c r="I69" s="759"/>
      <c r="J69" s="758">
        <f t="shared" si="3"/>
        <v>1</v>
      </c>
      <c r="K69" s="757"/>
    </row>
    <row r="70" spans="1:11">
      <c r="A70" s="1476"/>
      <c r="B70" s="1446" t="s">
        <v>176</v>
      </c>
      <c r="C70" s="1447"/>
      <c r="D70" s="774">
        <f t="shared" ref="D70:I70" si="6">SUM(D58,D59,D60,D62:D69)</f>
        <v>9</v>
      </c>
      <c r="E70" s="773">
        <f t="shared" si="6"/>
        <v>2</v>
      </c>
      <c r="F70" s="773">
        <f t="shared" si="6"/>
        <v>2</v>
      </c>
      <c r="G70" s="773">
        <f t="shared" si="6"/>
        <v>2</v>
      </c>
      <c r="H70" s="773">
        <f t="shared" si="6"/>
        <v>2</v>
      </c>
      <c r="I70" s="772">
        <f t="shared" si="6"/>
        <v>2</v>
      </c>
      <c r="J70" s="771">
        <f t="shared" si="3"/>
        <v>19</v>
      </c>
      <c r="K70" s="770"/>
    </row>
    <row r="71" spans="1:11" ht="13.15" customHeight="1">
      <c r="A71" s="1483" t="s">
        <v>288</v>
      </c>
      <c r="B71" s="1477" t="s">
        <v>287</v>
      </c>
      <c r="C71" s="1478"/>
      <c r="D71" s="769">
        <v>1</v>
      </c>
      <c r="E71" s="768"/>
      <c r="F71" s="768"/>
      <c r="G71" s="768"/>
      <c r="H71" s="768"/>
      <c r="I71" s="767"/>
      <c r="J71" s="766">
        <f t="shared" ref="J71:J84" si="7">SUM(D71:I71)</f>
        <v>1</v>
      </c>
      <c r="K71" s="757"/>
    </row>
    <row r="72" spans="1:11" ht="13.15" customHeight="1">
      <c r="A72" s="1483"/>
      <c r="B72" s="1448" t="s">
        <v>286</v>
      </c>
      <c r="C72" s="1449"/>
      <c r="D72" s="765">
        <v>1</v>
      </c>
      <c r="E72" s="764"/>
      <c r="F72" s="764"/>
      <c r="G72" s="764"/>
      <c r="H72" s="764"/>
      <c r="I72" s="763"/>
      <c r="J72" s="762">
        <f t="shared" si="7"/>
        <v>1</v>
      </c>
      <c r="K72" s="757"/>
    </row>
    <row r="73" spans="1:11">
      <c r="A73" s="1483"/>
      <c r="B73" s="1448" t="s">
        <v>285</v>
      </c>
      <c r="C73" s="1449"/>
      <c r="D73" s="765">
        <v>1</v>
      </c>
      <c r="E73" s="764"/>
      <c r="F73" s="764"/>
      <c r="G73" s="764"/>
      <c r="H73" s="764"/>
      <c r="I73" s="763"/>
      <c r="J73" s="762">
        <f t="shared" si="7"/>
        <v>1</v>
      </c>
      <c r="K73" s="757"/>
    </row>
    <row r="74" spans="1:11">
      <c r="A74" s="1483"/>
      <c r="B74" s="1466" t="s">
        <v>284</v>
      </c>
      <c r="C74" s="1467"/>
      <c r="D74" s="761">
        <v>1</v>
      </c>
      <c r="E74" s="760"/>
      <c r="F74" s="760"/>
      <c r="G74" s="760"/>
      <c r="H74" s="760"/>
      <c r="I74" s="759"/>
      <c r="J74" s="758">
        <f t="shared" si="7"/>
        <v>1</v>
      </c>
      <c r="K74" s="757"/>
    </row>
    <row r="75" spans="1:11">
      <c r="A75" s="1483"/>
      <c r="B75" s="1446" t="s">
        <v>176</v>
      </c>
      <c r="C75" s="1447"/>
      <c r="D75" s="774">
        <f t="shared" ref="D75:I75" si="8">SUM(D71:D74)</f>
        <v>4</v>
      </c>
      <c r="E75" s="773">
        <f t="shared" si="8"/>
        <v>0</v>
      </c>
      <c r="F75" s="773">
        <f t="shared" si="8"/>
        <v>0</v>
      </c>
      <c r="G75" s="773">
        <f t="shared" si="8"/>
        <v>0</v>
      </c>
      <c r="H75" s="773">
        <f t="shared" si="8"/>
        <v>0</v>
      </c>
      <c r="I75" s="772">
        <f t="shared" si="8"/>
        <v>0</v>
      </c>
      <c r="J75" s="771">
        <f t="shared" si="7"/>
        <v>4</v>
      </c>
      <c r="K75" s="770"/>
    </row>
    <row r="76" spans="1:11" ht="13.15" customHeight="1">
      <c r="A76" s="1476" t="s">
        <v>283</v>
      </c>
      <c r="B76" s="1477" t="s">
        <v>282</v>
      </c>
      <c r="C76" s="1478"/>
      <c r="D76" s="769">
        <v>1</v>
      </c>
      <c r="E76" s="768">
        <v>1</v>
      </c>
      <c r="F76" s="768">
        <v>1</v>
      </c>
      <c r="G76" s="768">
        <v>1</v>
      </c>
      <c r="H76" s="768">
        <v>1</v>
      </c>
      <c r="I76" s="767">
        <v>1</v>
      </c>
      <c r="J76" s="766">
        <f t="shared" si="7"/>
        <v>6</v>
      </c>
      <c r="K76" s="757" t="s">
        <v>281</v>
      </c>
    </row>
    <row r="77" spans="1:11" ht="13.15" customHeight="1">
      <c r="A77" s="1476"/>
      <c r="B77" s="1448" t="s">
        <v>280</v>
      </c>
      <c r="C77" s="1449"/>
      <c r="D77" s="765">
        <v>1</v>
      </c>
      <c r="E77" s="764">
        <v>1</v>
      </c>
      <c r="F77" s="764">
        <v>1</v>
      </c>
      <c r="G77" s="764">
        <v>1</v>
      </c>
      <c r="H77" s="764">
        <v>1</v>
      </c>
      <c r="I77" s="763">
        <v>1</v>
      </c>
      <c r="J77" s="762">
        <f t="shared" si="7"/>
        <v>6</v>
      </c>
      <c r="K77" s="757" t="s">
        <v>275</v>
      </c>
    </row>
    <row r="78" spans="1:11">
      <c r="A78" s="1476"/>
      <c r="B78" s="1448" t="s">
        <v>279</v>
      </c>
      <c r="C78" s="1449"/>
      <c r="D78" s="765">
        <v>1</v>
      </c>
      <c r="E78" s="764">
        <v>1</v>
      </c>
      <c r="F78" s="764">
        <v>1</v>
      </c>
      <c r="G78" s="764">
        <v>1</v>
      </c>
      <c r="H78" s="764">
        <v>1</v>
      </c>
      <c r="I78" s="763">
        <v>1</v>
      </c>
      <c r="J78" s="762">
        <f t="shared" si="7"/>
        <v>6</v>
      </c>
      <c r="K78" s="757" t="s">
        <v>274</v>
      </c>
    </row>
    <row r="79" spans="1:11">
      <c r="A79" s="1476"/>
      <c r="B79" s="1448" t="s">
        <v>278</v>
      </c>
      <c r="C79" s="1449"/>
      <c r="D79" s="765">
        <v>1</v>
      </c>
      <c r="E79" s="764">
        <v>1</v>
      </c>
      <c r="F79" s="764">
        <v>1</v>
      </c>
      <c r="G79" s="764">
        <v>1</v>
      </c>
      <c r="H79" s="764">
        <v>1</v>
      </c>
      <c r="I79" s="763">
        <v>1</v>
      </c>
      <c r="J79" s="762">
        <f t="shared" si="7"/>
        <v>6</v>
      </c>
      <c r="K79" s="757" t="s">
        <v>277</v>
      </c>
    </row>
    <row r="80" spans="1:11">
      <c r="A80" s="1476"/>
      <c r="B80" s="1448" t="s">
        <v>276</v>
      </c>
      <c r="C80" s="1449"/>
      <c r="D80" s="765">
        <v>1</v>
      </c>
      <c r="E80" s="764">
        <v>1</v>
      </c>
      <c r="F80" s="764">
        <v>1</v>
      </c>
      <c r="G80" s="764">
        <v>1</v>
      </c>
      <c r="H80" s="764">
        <v>1</v>
      </c>
      <c r="I80" s="763">
        <v>1</v>
      </c>
      <c r="J80" s="762">
        <f t="shared" si="7"/>
        <v>6</v>
      </c>
      <c r="K80" s="757" t="s">
        <v>275</v>
      </c>
    </row>
    <row r="81" spans="1:11">
      <c r="A81" s="1456"/>
      <c r="B81" s="1448"/>
      <c r="C81" s="1449"/>
      <c r="D81" s="765"/>
      <c r="E81" s="764"/>
      <c r="F81" s="764"/>
      <c r="G81" s="764"/>
      <c r="H81" s="764"/>
      <c r="I81" s="763"/>
      <c r="J81" s="762">
        <f t="shared" si="7"/>
        <v>0</v>
      </c>
      <c r="K81" s="757" t="s">
        <v>274</v>
      </c>
    </row>
    <row r="82" spans="1:11">
      <c r="A82" s="1456"/>
      <c r="B82" s="1466"/>
      <c r="C82" s="1467"/>
      <c r="D82" s="761"/>
      <c r="E82" s="760"/>
      <c r="F82" s="760"/>
      <c r="G82" s="760"/>
      <c r="H82" s="760"/>
      <c r="I82" s="759"/>
      <c r="J82" s="758">
        <f t="shared" si="7"/>
        <v>0</v>
      </c>
      <c r="K82" s="757"/>
    </row>
    <row r="83" spans="1:11" ht="14.25" thickBot="1">
      <c r="A83" s="1480"/>
      <c r="B83" s="1481" t="s">
        <v>176</v>
      </c>
      <c r="C83" s="1482"/>
      <c r="D83" s="756">
        <f t="shared" ref="D83:I83" si="9">SUM(D76:D82)</f>
        <v>5</v>
      </c>
      <c r="E83" s="755">
        <f t="shared" si="9"/>
        <v>5</v>
      </c>
      <c r="F83" s="755">
        <f t="shared" si="9"/>
        <v>5</v>
      </c>
      <c r="G83" s="755">
        <f t="shared" si="9"/>
        <v>5</v>
      </c>
      <c r="H83" s="755">
        <f t="shared" si="9"/>
        <v>5</v>
      </c>
      <c r="I83" s="754">
        <f t="shared" si="9"/>
        <v>5</v>
      </c>
      <c r="J83" s="753">
        <f t="shared" si="7"/>
        <v>30</v>
      </c>
      <c r="K83" s="752"/>
    </row>
    <row r="84" spans="1:11" ht="14.25" thickBot="1">
      <c r="A84" s="1487" t="s">
        <v>273</v>
      </c>
      <c r="B84" s="1488"/>
      <c r="C84" s="1489"/>
      <c r="D84" s="736">
        <f t="shared" ref="D84:I84" si="10">D23+D44+D57+D70+D75+D83</f>
        <v>29</v>
      </c>
      <c r="E84" s="735">
        <f t="shared" si="10"/>
        <v>16</v>
      </c>
      <c r="F84" s="735">
        <f t="shared" si="10"/>
        <v>16</v>
      </c>
      <c r="G84" s="735">
        <f t="shared" si="10"/>
        <v>16</v>
      </c>
      <c r="H84" s="735">
        <f t="shared" si="10"/>
        <v>16</v>
      </c>
      <c r="I84" s="734">
        <f t="shared" si="10"/>
        <v>7</v>
      </c>
      <c r="J84" s="733">
        <f t="shared" si="7"/>
        <v>100</v>
      </c>
      <c r="K84" s="751" t="s">
        <v>272</v>
      </c>
    </row>
    <row r="85" spans="1:11" ht="14.25" thickBot="1">
      <c r="A85" s="1490"/>
      <c r="B85" s="1490"/>
      <c r="C85" s="1490"/>
      <c r="D85" s="1490"/>
      <c r="E85" s="1490"/>
      <c r="F85" s="1490"/>
      <c r="G85" s="1490"/>
      <c r="H85" s="1490"/>
      <c r="I85" s="1490"/>
      <c r="J85" s="1490"/>
      <c r="K85" s="1490"/>
    </row>
    <row r="86" spans="1:11" ht="13.15" customHeight="1">
      <c r="A86" s="1491" t="s">
        <v>271</v>
      </c>
      <c r="B86" s="1493" t="s">
        <v>578</v>
      </c>
      <c r="C86" s="1494"/>
      <c r="D86" s="750"/>
      <c r="E86" s="749"/>
      <c r="F86" s="749"/>
      <c r="G86" s="749"/>
      <c r="H86" s="749"/>
      <c r="I86" s="748"/>
      <c r="J86" s="738">
        <f>SUM(D86:I86)</f>
        <v>0</v>
      </c>
      <c r="K86" s="1495"/>
    </row>
    <row r="87" spans="1:11" ht="13.15" customHeight="1">
      <c r="A87" s="1479"/>
      <c r="B87" s="1448" t="s">
        <v>577</v>
      </c>
      <c r="C87" s="1449"/>
      <c r="D87" s="747"/>
      <c r="E87" s="746"/>
      <c r="F87" s="746"/>
      <c r="G87" s="746"/>
      <c r="H87" s="746"/>
      <c r="I87" s="745"/>
      <c r="J87" s="744">
        <f>SUM(D87:I87)</f>
        <v>0</v>
      </c>
      <c r="K87" s="1496"/>
    </row>
    <row r="88" spans="1:11" ht="14.25" thickBot="1">
      <c r="A88" s="1492"/>
      <c r="B88" s="1469" t="s">
        <v>579</v>
      </c>
      <c r="C88" s="1451"/>
      <c r="D88" s="743"/>
      <c r="E88" s="742"/>
      <c r="F88" s="742"/>
      <c r="G88" s="742"/>
      <c r="H88" s="742"/>
      <c r="I88" s="741"/>
      <c r="J88" s="740">
        <f>SUM(D88:I88)</f>
        <v>0</v>
      </c>
      <c r="K88" s="1497"/>
    </row>
    <row r="89" spans="1:11" ht="14.25" thickBot="1">
      <c r="A89" s="1487" t="s">
        <v>270</v>
      </c>
      <c r="B89" s="1488"/>
      <c r="C89" s="1489"/>
      <c r="D89" s="736">
        <f t="shared" ref="D89:I89" si="11">SUM(D86:D88)</f>
        <v>0</v>
      </c>
      <c r="E89" s="735">
        <f t="shared" si="11"/>
        <v>0</v>
      </c>
      <c r="F89" s="735">
        <f t="shared" si="11"/>
        <v>0</v>
      </c>
      <c r="G89" s="735">
        <f t="shared" si="11"/>
        <v>0</v>
      </c>
      <c r="H89" s="735">
        <f t="shared" si="11"/>
        <v>0</v>
      </c>
      <c r="I89" s="734">
        <f t="shared" si="11"/>
        <v>0</v>
      </c>
      <c r="J89" s="733">
        <f>SUM(D89:I89)</f>
        <v>0</v>
      </c>
      <c r="K89" s="739"/>
    </row>
    <row r="90" spans="1:11" ht="14.25" thickBot="1">
      <c r="A90" s="1490"/>
      <c r="B90" s="1490"/>
      <c r="C90" s="1490"/>
      <c r="D90" s="1490"/>
      <c r="E90" s="1490"/>
      <c r="F90" s="1490"/>
      <c r="G90" s="1490"/>
      <c r="H90" s="1490"/>
      <c r="I90" s="1490"/>
      <c r="J90" s="1490"/>
      <c r="K90" s="1490"/>
    </row>
    <row r="91" spans="1:11" ht="13.15" customHeight="1">
      <c r="A91" s="1510" t="s">
        <v>269</v>
      </c>
      <c r="B91" s="1493" t="s">
        <v>268</v>
      </c>
      <c r="C91" s="1494"/>
      <c r="D91" s="750"/>
      <c r="E91" s="749"/>
      <c r="F91" s="749"/>
      <c r="G91" s="749"/>
      <c r="H91" s="749"/>
      <c r="I91" s="748"/>
      <c r="J91" s="738">
        <f>SUM(D91:I91)</f>
        <v>0</v>
      </c>
      <c r="K91" s="1512" t="s">
        <v>267</v>
      </c>
    </row>
    <row r="92" spans="1:11" ht="13.15" customHeight="1" thickBot="1">
      <c r="A92" s="1511"/>
      <c r="B92" s="1515" t="s">
        <v>266</v>
      </c>
      <c r="C92" s="1516"/>
      <c r="D92" s="1077"/>
      <c r="E92" s="1078"/>
      <c r="F92" s="1078"/>
      <c r="G92" s="1078"/>
      <c r="H92" s="1078"/>
      <c r="I92" s="1079"/>
      <c r="J92" s="737">
        <f>SUM(D92:I92)</f>
        <v>0</v>
      </c>
      <c r="K92" s="1513"/>
    </row>
    <row r="93" spans="1:11" ht="14.25" thickBot="1">
      <c r="A93" s="1484" t="s">
        <v>265</v>
      </c>
      <c r="B93" s="1485"/>
      <c r="C93" s="1486"/>
      <c r="D93" s="736">
        <f t="shared" ref="D93:I93" si="12">SUM(D91:D92)</f>
        <v>0</v>
      </c>
      <c r="E93" s="735">
        <f t="shared" si="12"/>
        <v>0</v>
      </c>
      <c r="F93" s="735">
        <f t="shared" si="12"/>
        <v>0</v>
      </c>
      <c r="G93" s="735">
        <f t="shared" si="12"/>
        <v>0</v>
      </c>
      <c r="H93" s="735">
        <f t="shared" si="12"/>
        <v>0</v>
      </c>
      <c r="I93" s="734">
        <f t="shared" si="12"/>
        <v>0</v>
      </c>
      <c r="J93" s="733">
        <f>SUM(D93:I93)</f>
        <v>0</v>
      </c>
      <c r="K93" s="1514"/>
    </row>
    <row r="94" spans="1:11" ht="14.25" thickBot="1">
      <c r="A94" s="1502"/>
      <c r="B94" s="1502"/>
      <c r="C94" s="1502"/>
      <c r="D94" s="1502"/>
      <c r="E94" s="1502"/>
      <c r="F94" s="1502"/>
      <c r="G94" s="1502"/>
      <c r="H94" s="1502"/>
      <c r="I94" s="1502"/>
      <c r="J94" s="1502"/>
      <c r="K94" s="1502"/>
    </row>
    <row r="95" spans="1:11" ht="15" thickTop="1" thickBot="1">
      <c r="A95" s="1503" t="s">
        <v>264</v>
      </c>
      <c r="B95" s="1504"/>
      <c r="C95" s="1505"/>
      <c r="D95" s="732">
        <f t="shared" ref="D95:I95" si="13">D84+D91</f>
        <v>29</v>
      </c>
      <c r="E95" s="731">
        <f t="shared" si="13"/>
        <v>16</v>
      </c>
      <c r="F95" s="731">
        <f t="shared" si="13"/>
        <v>16</v>
      </c>
      <c r="G95" s="731">
        <f t="shared" si="13"/>
        <v>16</v>
      </c>
      <c r="H95" s="731">
        <f t="shared" si="13"/>
        <v>16</v>
      </c>
      <c r="I95" s="730">
        <f t="shared" si="13"/>
        <v>7</v>
      </c>
      <c r="J95" s="729">
        <f>SUM(D95:I95)</f>
        <v>100</v>
      </c>
      <c r="K95" s="728"/>
    </row>
    <row r="96" spans="1:11" ht="15" thickTop="1" thickBot="1">
      <c r="A96" s="1503" t="s">
        <v>263</v>
      </c>
      <c r="B96" s="1504"/>
      <c r="C96" s="1505"/>
      <c r="D96" s="732">
        <f t="shared" ref="D96:I96" si="14">D89+D92</f>
        <v>0</v>
      </c>
      <c r="E96" s="731">
        <f t="shared" si="14"/>
        <v>0</v>
      </c>
      <c r="F96" s="731">
        <f t="shared" si="14"/>
        <v>0</v>
      </c>
      <c r="G96" s="731">
        <f t="shared" si="14"/>
        <v>0</v>
      </c>
      <c r="H96" s="731">
        <f t="shared" si="14"/>
        <v>0</v>
      </c>
      <c r="I96" s="730">
        <f t="shared" si="14"/>
        <v>0</v>
      </c>
      <c r="J96" s="729">
        <f>SUM(D96:I96)</f>
        <v>0</v>
      </c>
      <c r="K96" s="728"/>
    </row>
    <row r="97" spans="1:11" ht="15" thickTop="1" thickBot="1">
      <c r="A97" s="1506" t="s">
        <v>262</v>
      </c>
      <c r="B97" s="1507"/>
      <c r="C97" s="1508"/>
      <c r="D97" s="727">
        <f t="shared" ref="D97:I97" si="15">SUM(D95:D96)</f>
        <v>29</v>
      </c>
      <c r="E97" s="726">
        <f t="shared" si="15"/>
        <v>16</v>
      </c>
      <c r="F97" s="726">
        <f t="shared" si="15"/>
        <v>16</v>
      </c>
      <c r="G97" s="726">
        <f t="shared" si="15"/>
        <v>16</v>
      </c>
      <c r="H97" s="726">
        <f t="shared" si="15"/>
        <v>16</v>
      </c>
      <c r="I97" s="725">
        <f t="shared" si="15"/>
        <v>7</v>
      </c>
      <c r="J97" s="724">
        <f>SUM(D97:I97)</f>
        <v>100</v>
      </c>
      <c r="K97" s="723"/>
    </row>
    <row r="98" spans="1:11">
      <c r="A98" s="721"/>
      <c r="B98" s="721"/>
      <c r="C98" s="722"/>
      <c r="D98" s="721"/>
      <c r="E98" s="721"/>
      <c r="F98" s="721"/>
      <c r="G98" s="721"/>
      <c r="H98" s="721"/>
      <c r="I98" s="721"/>
      <c r="J98" s="721"/>
      <c r="K98" s="721"/>
    </row>
    <row r="99" spans="1:11">
      <c r="A99" s="719" t="s">
        <v>261</v>
      </c>
      <c r="B99" s="719"/>
      <c r="C99" s="720"/>
      <c r="D99" s="719"/>
      <c r="E99" s="719"/>
      <c r="F99" s="719"/>
      <c r="G99" s="719"/>
      <c r="H99" s="719"/>
      <c r="I99" s="719"/>
      <c r="J99" s="719"/>
      <c r="K99" s="719"/>
    </row>
    <row r="100" spans="1:11">
      <c r="A100" s="1509" t="s">
        <v>260</v>
      </c>
      <c r="B100" s="1509"/>
      <c r="C100" s="1509"/>
      <c r="D100" s="1509"/>
      <c r="E100" s="1509"/>
      <c r="F100" s="1509"/>
      <c r="G100" s="1509"/>
      <c r="H100" s="1509"/>
      <c r="I100" s="1509"/>
      <c r="J100" s="1509"/>
      <c r="K100" s="1509"/>
    </row>
    <row r="101" spans="1:11" ht="26.45" customHeight="1">
      <c r="A101" s="717" t="s">
        <v>259</v>
      </c>
      <c r="B101" s="1500" t="s">
        <v>258</v>
      </c>
      <c r="C101" s="1500"/>
      <c r="D101" s="1500"/>
      <c r="E101" s="1500"/>
      <c r="F101" s="1500"/>
      <c r="G101" s="1500"/>
      <c r="H101" s="1500"/>
      <c r="I101" s="1500"/>
      <c r="J101" s="1500"/>
      <c r="K101" s="1500"/>
    </row>
    <row r="102" spans="1:11" ht="26.45" customHeight="1">
      <c r="A102" s="717" t="s">
        <v>257</v>
      </c>
      <c r="B102" s="1498" t="s">
        <v>256</v>
      </c>
      <c r="C102" s="1498"/>
      <c r="D102" s="1499"/>
      <c r="E102" s="1499"/>
      <c r="F102" s="1499"/>
      <c r="G102" s="1499"/>
      <c r="H102" s="1499"/>
      <c r="I102" s="1499"/>
      <c r="J102" s="1499"/>
      <c r="K102" s="1499"/>
    </row>
    <row r="103" spans="1:11" ht="13.15" customHeight="1">
      <c r="A103" s="717" t="s">
        <v>254</v>
      </c>
      <c r="B103" s="1498" t="s">
        <v>255</v>
      </c>
      <c r="C103" s="1498"/>
      <c r="D103" s="1500"/>
      <c r="E103" s="1500"/>
      <c r="F103" s="1500"/>
      <c r="G103" s="1500"/>
      <c r="H103" s="1500"/>
      <c r="I103" s="1500"/>
      <c r="J103" s="1500"/>
      <c r="K103" s="1500"/>
    </row>
    <row r="104" spans="1:11" ht="13.15" customHeight="1">
      <c r="A104" s="716" t="s">
        <v>254</v>
      </c>
      <c r="B104" s="1501" t="s">
        <v>253</v>
      </c>
      <c r="C104" s="1501"/>
      <c r="D104" s="1501"/>
      <c r="E104" s="1501"/>
      <c r="F104" s="1501"/>
      <c r="G104" s="1501"/>
      <c r="H104" s="1501"/>
      <c r="I104" s="1501"/>
      <c r="J104" s="1501"/>
      <c r="K104" s="1501"/>
    </row>
  </sheetData>
  <mergeCells count="87">
    <mergeCell ref="B102:K102"/>
    <mergeCell ref="B103:K103"/>
    <mergeCell ref="B104:K104"/>
    <mergeCell ref="A94:K94"/>
    <mergeCell ref="A95:C95"/>
    <mergeCell ref="A96:C96"/>
    <mergeCell ref="A97:C97"/>
    <mergeCell ref="A100:K100"/>
    <mergeCell ref="B101:K101"/>
    <mergeCell ref="A93:C93"/>
    <mergeCell ref="A84:C84"/>
    <mergeCell ref="A85:K85"/>
    <mergeCell ref="A86:A88"/>
    <mergeCell ref="B86:C86"/>
    <mergeCell ref="K86:K88"/>
    <mergeCell ref="B87:C87"/>
    <mergeCell ref="B88:C88"/>
    <mergeCell ref="A89:C89"/>
    <mergeCell ref="A90:K90"/>
    <mergeCell ref="A91:A92"/>
    <mergeCell ref="B91:C91"/>
    <mergeCell ref="K91:K93"/>
    <mergeCell ref="B92:C92"/>
    <mergeCell ref="B75:C75"/>
    <mergeCell ref="A76:A83"/>
    <mergeCell ref="B76:C76"/>
    <mergeCell ref="B77:C77"/>
    <mergeCell ref="B78:C78"/>
    <mergeCell ref="B79:C79"/>
    <mergeCell ref="B80:C80"/>
    <mergeCell ref="B81:C81"/>
    <mergeCell ref="B82:C82"/>
    <mergeCell ref="B83:C83"/>
    <mergeCell ref="A71:A75"/>
    <mergeCell ref="B71:C71"/>
    <mergeCell ref="B72:C72"/>
    <mergeCell ref="B73:C73"/>
    <mergeCell ref="B74:C74"/>
    <mergeCell ref="B56:C56"/>
    <mergeCell ref="B57:C57"/>
    <mergeCell ref="A58:A70"/>
    <mergeCell ref="B58:C58"/>
    <mergeCell ref="B59:C59"/>
    <mergeCell ref="B60:C61"/>
    <mergeCell ref="B62:C62"/>
    <mergeCell ref="B63:C63"/>
    <mergeCell ref="B64:C64"/>
    <mergeCell ref="B65:C65"/>
    <mergeCell ref="A45:A57"/>
    <mergeCell ref="B66:C66"/>
    <mergeCell ref="B67:C67"/>
    <mergeCell ref="B68:C68"/>
    <mergeCell ref="B69:C69"/>
    <mergeCell ref="B70:C70"/>
    <mergeCell ref="B55:C55"/>
    <mergeCell ref="K49:K51"/>
    <mergeCell ref="B54:C54"/>
    <mergeCell ref="B42:C42"/>
    <mergeCell ref="B43:C43"/>
    <mergeCell ref="B44:C44"/>
    <mergeCell ref="B45:C46"/>
    <mergeCell ref="B47:C48"/>
    <mergeCell ref="B49:B50"/>
    <mergeCell ref="C49:C50"/>
    <mergeCell ref="B38:C38"/>
    <mergeCell ref="B39:C39"/>
    <mergeCell ref="B30:C31"/>
    <mergeCell ref="B32:C33"/>
    <mergeCell ref="A27:A44"/>
    <mergeCell ref="B27:C29"/>
    <mergeCell ref="B34:C35"/>
    <mergeCell ref="B36:C37"/>
    <mergeCell ref="B40:C40"/>
    <mergeCell ref="B41:C41"/>
    <mergeCell ref="A7:A26"/>
    <mergeCell ref="B7:C10"/>
    <mergeCell ref="A2:G2"/>
    <mergeCell ref="H2:K3"/>
    <mergeCell ref="A5:A6"/>
    <mergeCell ref="B5:C6"/>
    <mergeCell ref="D5:J5"/>
    <mergeCell ref="K5:K6"/>
    <mergeCell ref="B11:C14"/>
    <mergeCell ref="B15:C18"/>
    <mergeCell ref="B19:C22"/>
    <mergeCell ref="B23:C26"/>
    <mergeCell ref="C3:D3"/>
  </mergeCells>
  <phoneticPr fontId="2"/>
  <pageMargins left="0.7" right="0.7" top="0.75" bottom="0.75" header="0.3" footer="0.3"/>
  <pageSetup paperSize="9" scale="8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B21B3-FC1A-4411-8D06-ADF3F93F9054}">
  <dimension ref="A1:R34"/>
  <sheetViews>
    <sheetView zoomScale="85" zoomScaleNormal="100" zoomScaleSheetLayoutView="85" workbookViewId="0">
      <selection activeCell="L14" sqref="L14"/>
    </sheetView>
  </sheetViews>
  <sheetFormatPr defaultRowHeight="13.5"/>
  <cols>
    <col min="1" max="1" width="14.75" style="718" customWidth="1"/>
    <col min="2" max="2" width="12.625" style="718" customWidth="1"/>
    <col min="3" max="3" width="11.25" style="718" customWidth="1"/>
    <col min="4" max="4" width="14.625" style="718" customWidth="1"/>
    <col min="5" max="6" width="12.625" style="718" customWidth="1"/>
    <col min="7" max="7" width="11.75" style="718" customWidth="1"/>
    <col min="8" max="8" width="14" style="718" customWidth="1"/>
    <col min="9" max="9" width="1.125" style="718" customWidth="1"/>
    <col min="10" max="10" width="13.625" style="718" customWidth="1"/>
    <col min="11" max="11" width="1.125" style="718" customWidth="1"/>
    <col min="12" max="12" width="15" style="718" customWidth="1"/>
  </cols>
  <sheetData>
    <row r="1" spans="1:18" ht="17.25">
      <c r="A1" s="1519" t="s">
        <v>369</v>
      </c>
      <c r="B1" s="1519"/>
      <c r="C1" s="1519"/>
      <c r="D1" s="1519"/>
      <c r="E1" s="1519"/>
      <c r="F1" s="1519"/>
      <c r="G1" s="1519"/>
      <c r="H1" s="1519"/>
      <c r="I1" s="1519"/>
      <c r="J1" s="1519"/>
      <c r="K1" s="1519"/>
      <c r="L1" s="1519"/>
      <c r="M1" s="854"/>
      <c r="N1" s="857"/>
      <c r="O1" s="854"/>
      <c r="P1" s="854"/>
      <c r="Q1" s="854"/>
      <c r="R1" s="854"/>
    </row>
    <row r="2" spans="1:18" ht="14.25" thickBot="1">
      <c r="A2" s="854" t="s">
        <v>368</v>
      </c>
      <c r="B2" s="854"/>
      <c r="C2" s="854"/>
      <c r="D2" s="854"/>
      <c r="E2" s="854"/>
      <c r="F2" s="854"/>
      <c r="G2" s="854"/>
      <c r="H2" s="854"/>
      <c r="I2" s="854"/>
      <c r="J2" s="854"/>
      <c r="K2" s="854"/>
      <c r="L2" s="854"/>
      <c r="M2" s="854"/>
      <c r="N2" s="857"/>
      <c r="O2" s="854"/>
      <c r="P2" s="854"/>
      <c r="Q2" s="854"/>
      <c r="R2" s="854"/>
    </row>
    <row r="3" spans="1:18" ht="14.25" thickTop="1">
      <c r="A3" s="1520" t="s">
        <v>367</v>
      </c>
      <c r="B3" s="1520" t="s">
        <v>366</v>
      </c>
      <c r="C3" s="1523"/>
      <c r="D3" s="1523"/>
      <c r="E3" s="1523"/>
      <c r="F3" s="1523"/>
      <c r="G3" s="1523"/>
      <c r="H3" s="1524"/>
      <c r="I3" s="856"/>
      <c r="J3" s="1525" t="s">
        <v>365</v>
      </c>
      <c r="K3" s="856"/>
      <c r="L3" s="1528" t="s">
        <v>55</v>
      </c>
      <c r="M3" s="854"/>
      <c r="N3" s="857"/>
      <c r="O3" s="854"/>
      <c r="P3" s="854"/>
      <c r="Q3" s="854"/>
      <c r="R3" s="854"/>
    </row>
    <row r="4" spans="1:18">
      <c r="A4" s="1521"/>
      <c r="B4" s="1531" t="s">
        <v>364</v>
      </c>
      <c r="C4" s="1532"/>
      <c r="D4" s="1533"/>
      <c r="E4" s="1534" t="str">
        <f>'27部門別面積表'!B86</f>
        <v>○○事業専用</v>
      </c>
      <c r="F4" s="1534" t="str">
        <f>'27部門別面積表'!B87</f>
        <v>●●事業専用</v>
      </c>
      <c r="G4" s="1534" t="str">
        <f>'27部門別面積表'!B88</f>
        <v>△△事業専用</v>
      </c>
      <c r="H4" s="1536" t="s">
        <v>46</v>
      </c>
      <c r="I4" s="856"/>
      <c r="J4" s="1526"/>
      <c r="K4" s="856"/>
      <c r="L4" s="1529"/>
      <c r="M4" s="854"/>
      <c r="N4" s="857"/>
      <c r="O4" s="854"/>
      <c r="P4" s="854"/>
      <c r="Q4" s="854"/>
      <c r="R4" s="854"/>
    </row>
    <row r="5" spans="1:18">
      <c r="A5" s="1522"/>
      <c r="B5" s="908" t="s">
        <v>363</v>
      </c>
      <c r="C5" s="907" t="s">
        <v>362</v>
      </c>
      <c r="D5" s="906" t="s">
        <v>176</v>
      </c>
      <c r="E5" s="1535"/>
      <c r="F5" s="1535"/>
      <c r="G5" s="1535"/>
      <c r="H5" s="1537"/>
      <c r="I5" s="856"/>
      <c r="J5" s="1527"/>
      <c r="K5" s="856"/>
      <c r="L5" s="1530"/>
      <c r="M5" s="856"/>
      <c r="N5" s="856"/>
      <c r="O5" s="856"/>
      <c r="P5" s="856"/>
      <c r="Q5" s="856"/>
      <c r="R5" s="856"/>
    </row>
    <row r="6" spans="1:18">
      <c r="A6" s="905" t="s">
        <v>361</v>
      </c>
      <c r="B6" s="1553">
        <f>'27部門別面積表'!I84-C6</f>
        <v>7</v>
      </c>
      <c r="C6" s="1554">
        <f>'27部門別面積表'!I47</f>
        <v>0</v>
      </c>
      <c r="D6" s="901">
        <f t="shared" ref="D6:D11" si="0">SUM(B6:C6)</f>
        <v>7</v>
      </c>
      <c r="E6" s="1559">
        <f>'27部門別面積表'!I86</f>
        <v>0</v>
      </c>
      <c r="F6" s="1559">
        <f>'27部門別面積表'!I87</f>
        <v>0</v>
      </c>
      <c r="G6" s="1560">
        <f>'27部門別面積表'!I88</f>
        <v>0</v>
      </c>
      <c r="H6" s="903">
        <f t="shared" ref="H6:H11" si="1">SUM(D6:G6)</f>
        <v>7</v>
      </c>
      <c r="I6" s="862"/>
      <c r="J6" s="904"/>
      <c r="K6" s="869"/>
      <c r="L6" s="903">
        <f t="shared" ref="L6:L11" si="2">H6+J6</f>
        <v>7</v>
      </c>
      <c r="M6" s="860"/>
      <c r="N6" s="861"/>
      <c r="O6" s="860"/>
      <c r="P6" s="860"/>
      <c r="Q6" s="860"/>
      <c r="R6" s="860"/>
    </row>
    <row r="7" spans="1:18">
      <c r="A7" s="902">
        <v>4</v>
      </c>
      <c r="B7" s="1555">
        <f>'27部門別面積表'!H84-C7</f>
        <v>16</v>
      </c>
      <c r="C7" s="1556">
        <f>'27部門別面積表'!H47</f>
        <v>0</v>
      </c>
      <c r="D7" s="901">
        <f t="shared" si="0"/>
        <v>16</v>
      </c>
      <c r="E7" s="1561">
        <f>'27部門別面積表'!H86</f>
        <v>0</v>
      </c>
      <c r="F7" s="1561">
        <f>'27部門別面積表'!H87</f>
        <v>0</v>
      </c>
      <c r="G7" s="1562">
        <f>'27部門別面積表'!H88</f>
        <v>0</v>
      </c>
      <c r="H7" s="899">
        <f t="shared" si="1"/>
        <v>16</v>
      </c>
      <c r="I7" s="862"/>
      <c r="J7" s="900"/>
      <c r="K7" s="869"/>
      <c r="L7" s="899">
        <f t="shared" si="2"/>
        <v>16</v>
      </c>
      <c r="M7" s="860"/>
      <c r="N7" s="861"/>
      <c r="O7" s="860"/>
      <c r="P7" s="860"/>
      <c r="Q7" s="860"/>
      <c r="R7" s="860"/>
    </row>
    <row r="8" spans="1:18">
      <c r="A8" s="902">
        <v>3</v>
      </c>
      <c r="B8" s="1555">
        <f>'27部門別面積表'!G84-C8</f>
        <v>16</v>
      </c>
      <c r="C8" s="1556">
        <f>'27部門別面積表'!G47</f>
        <v>0</v>
      </c>
      <c r="D8" s="901">
        <f t="shared" si="0"/>
        <v>16</v>
      </c>
      <c r="E8" s="1561">
        <f>'27部門別面積表'!G86</f>
        <v>0</v>
      </c>
      <c r="F8" s="1561">
        <f>'27部門別面積表'!G87</f>
        <v>0</v>
      </c>
      <c r="G8" s="1562">
        <f>'27部門別面積表'!G88</f>
        <v>0</v>
      </c>
      <c r="H8" s="899">
        <f t="shared" si="1"/>
        <v>16</v>
      </c>
      <c r="I8" s="862"/>
      <c r="J8" s="900"/>
      <c r="K8" s="869"/>
      <c r="L8" s="899">
        <f t="shared" si="2"/>
        <v>16</v>
      </c>
      <c r="M8" s="860"/>
      <c r="N8" s="861"/>
      <c r="O8" s="860"/>
      <c r="P8" s="860"/>
      <c r="Q8" s="860"/>
      <c r="R8" s="860"/>
    </row>
    <row r="9" spans="1:18">
      <c r="A9" s="902">
        <v>2</v>
      </c>
      <c r="B9" s="1555">
        <f>'27部門別面積表'!F84-C9</f>
        <v>16</v>
      </c>
      <c r="C9" s="1556">
        <f>'27部門別面積表'!F47</f>
        <v>0</v>
      </c>
      <c r="D9" s="901">
        <f t="shared" si="0"/>
        <v>16</v>
      </c>
      <c r="E9" s="1561">
        <f>'27部門別面積表'!F86</f>
        <v>0</v>
      </c>
      <c r="F9" s="1561">
        <f>'27部門別面積表'!F87</f>
        <v>0</v>
      </c>
      <c r="G9" s="1562">
        <f>'27部門別面積表'!F88</f>
        <v>0</v>
      </c>
      <c r="H9" s="899">
        <f t="shared" si="1"/>
        <v>16</v>
      </c>
      <c r="I9" s="862"/>
      <c r="J9" s="900"/>
      <c r="K9" s="869"/>
      <c r="L9" s="899">
        <f t="shared" si="2"/>
        <v>16</v>
      </c>
      <c r="M9" s="860"/>
      <c r="N9" s="861"/>
      <c r="O9" s="860"/>
      <c r="P9" s="860"/>
      <c r="Q9" s="860"/>
      <c r="R9" s="860"/>
    </row>
    <row r="10" spans="1:18">
      <c r="A10" s="902">
        <v>1</v>
      </c>
      <c r="B10" s="1555">
        <f>'27部門別面積表'!E84-C10</f>
        <v>16</v>
      </c>
      <c r="C10" s="1556">
        <f>'27部門別面積表'!E47</f>
        <v>0</v>
      </c>
      <c r="D10" s="901">
        <f t="shared" si="0"/>
        <v>16</v>
      </c>
      <c r="E10" s="1561">
        <f>'27部門別面積表'!E86</f>
        <v>0</v>
      </c>
      <c r="F10" s="1561">
        <f>'27部門別面積表'!E87</f>
        <v>0</v>
      </c>
      <c r="G10" s="1562">
        <f>'27部門別面積表'!E88</f>
        <v>0</v>
      </c>
      <c r="H10" s="899">
        <f t="shared" si="1"/>
        <v>16</v>
      </c>
      <c r="I10" s="862"/>
      <c r="J10" s="900"/>
      <c r="K10" s="869"/>
      <c r="L10" s="899">
        <f t="shared" si="2"/>
        <v>16</v>
      </c>
      <c r="M10" s="860"/>
      <c r="N10" s="861"/>
      <c r="O10" s="860"/>
      <c r="P10" s="860"/>
      <c r="Q10" s="860"/>
      <c r="R10" s="860"/>
    </row>
    <row r="11" spans="1:18">
      <c r="A11" s="898" t="s">
        <v>360</v>
      </c>
      <c r="B11" s="1557">
        <f>'27部門別面積表'!D84-C11</f>
        <v>28</v>
      </c>
      <c r="C11" s="1558">
        <f>'27部門別面積表'!D47</f>
        <v>1</v>
      </c>
      <c r="D11" s="897">
        <f t="shared" si="0"/>
        <v>29</v>
      </c>
      <c r="E11" s="1563">
        <f>'27部門別面積表'!D86</f>
        <v>0</v>
      </c>
      <c r="F11" s="1563">
        <f>'27部門別面積表'!D87</f>
        <v>0</v>
      </c>
      <c r="G11" s="1564">
        <f>'27部門別面積表'!D88</f>
        <v>0</v>
      </c>
      <c r="H11" s="895">
        <f t="shared" si="1"/>
        <v>29</v>
      </c>
      <c r="I11" s="862"/>
      <c r="J11" s="896"/>
      <c r="K11" s="869"/>
      <c r="L11" s="895">
        <f t="shared" si="2"/>
        <v>29</v>
      </c>
      <c r="M11" s="860"/>
      <c r="N11" s="861"/>
      <c r="O11" s="860"/>
      <c r="P11" s="860"/>
      <c r="Q11" s="860"/>
      <c r="R11" s="860"/>
    </row>
    <row r="12" spans="1:18" ht="14.25" thickBot="1">
      <c r="A12" s="894" t="s">
        <v>46</v>
      </c>
      <c r="B12" s="893">
        <f t="shared" ref="B12:H12" si="3">SUM(B6:B11)</f>
        <v>99</v>
      </c>
      <c r="C12" s="892">
        <f t="shared" si="3"/>
        <v>1</v>
      </c>
      <c r="D12" s="891">
        <f t="shared" si="3"/>
        <v>100</v>
      </c>
      <c r="E12" s="890">
        <f t="shared" si="3"/>
        <v>0</v>
      </c>
      <c r="F12" s="890">
        <f t="shared" si="3"/>
        <v>0</v>
      </c>
      <c r="G12" s="889">
        <f t="shared" si="3"/>
        <v>0</v>
      </c>
      <c r="H12" s="888">
        <f t="shared" si="3"/>
        <v>100</v>
      </c>
      <c r="I12" s="862"/>
      <c r="J12" s="887">
        <f>SUM(J6:J11)</f>
        <v>0</v>
      </c>
      <c r="K12" s="869"/>
      <c r="L12" s="886">
        <f>SUM(L6:L11)</f>
        <v>100</v>
      </c>
      <c r="M12" s="860"/>
      <c r="N12" s="861" t="str">
        <f>IF(J12='27部門別面積表'!J93,"共有部分合計→合致","共有部分合計→確認ください")</f>
        <v>共有部分合計→合致</v>
      </c>
      <c r="O12" s="860"/>
      <c r="P12" s="860"/>
      <c r="Q12" s="860"/>
      <c r="R12" s="860"/>
    </row>
    <row r="13" spans="1:18" ht="14.25" thickTop="1">
      <c r="A13" s="885"/>
      <c r="B13" s="885"/>
      <c r="C13" s="885"/>
      <c r="D13" s="884"/>
      <c r="E13" s="884"/>
      <c r="F13" s="884"/>
      <c r="G13" s="884"/>
      <c r="H13" s="884"/>
      <c r="I13" s="862"/>
      <c r="J13" s="862"/>
      <c r="K13" s="862"/>
      <c r="L13" s="862"/>
      <c r="M13" s="860"/>
      <c r="N13" s="860"/>
      <c r="O13" s="860"/>
      <c r="P13" s="860"/>
      <c r="Q13" s="860"/>
      <c r="R13" s="860"/>
    </row>
    <row r="14" spans="1:18" ht="40.5">
      <c r="A14" s="883" t="s">
        <v>359</v>
      </c>
      <c r="B14" s="882">
        <f>B12/H12</f>
        <v>0.99</v>
      </c>
      <c r="C14" s="881">
        <f>C12/H12</f>
        <v>0.01</v>
      </c>
      <c r="D14" s="880">
        <f>D12/H12</f>
        <v>1</v>
      </c>
      <c r="E14" s="879">
        <f>E12/H12</f>
        <v>0</v>
      </c>
      <c r="F14" s="879">
        <f>F12/H12</f>
        <v>0</v>
      </c>
      <c r="G14" s="878">
        <f>G12/H12</f>
        <v>0</v>
      </c>
      <c r="H14" s="877">
        <f>SUM(D14:G14)</f>
        <v>1</v>
      </c>
      <c r="I14" s="876"/>
      <c r="J14" s="876"/>
      <c r="K14" s="876"/>
      <c r="L14" s="862"/>
      <c r="M14" s="860"/>
      <c r="N14" s="861"/>
      <c r="O14" s="860"/>
      <c r="P14" s="860"/>
      <c r="Q14" s="860"/>
      <c r="R14" s="860"/>
    </row>
    <row r="15" spans="1:18" ht="27">
      <c r="A15" s="875" t="s">
        <v>358</v>
      </c>
      <c r="B15" s="874">
        <f>J12*B14</f>
        <v>0</v>
      </c>
      <c r="C15" s="873">
        <f>J12*C14</f>
        <v>0</v>
      </c>
      <c r="D15" s="872">
        <f>J12*D14</f>
        <v>0</v>
      </c>
      <c r="E15" s="871">
        <f>J12*E14</f>
        <v>0</v>
      </c>
      <c r="F15" s="871">
        <f>J12*F14</f>
        <v>0</v>
      </c>
      <c r="G15" s="871">
        <f>J12*G14</f>
        <v>0</v>
      </c>
      <c r="H15" s="870">
        <f>SUM(D15:G15)</f>
        <v>0</v>
      </c>
      <c r="I15" s="862"/>
      <c r="J15" s="862"/>
      <c r="K15" s="862"/>
      <c r="L15" s="862"/>
      <c r="M15" s="860"/>
      <c r="N15" s="861"/>
      <c r="O15" s="860"/>
      <c r="P15" s="860"/>
      <c r="Q15" s="860"/>
      <c r="R15" s="860"/>
    </row>
    <row r="16" spans="1:18" ht="14.25" thickBot="1">
      <c r="A16" s="859"/>
      <c r="B16" s="859"/>
      <c r="C16" s="859"/>
      <c r="D16" s="869"/>
      <c r="E16" s="869"/>
      <c r="F16" s="869"/>
      <c r="G16" s="869"/>
      <c r="H16" s="869"/>
      <c r="I16" s="862"/>
      <c r="J16" s="862"/>
      <c r="K16" s="862"/>
      <c r="L16" s="862"/>
      <c r="M16" s="860"/>
      <c r="N16" s="860"/>
      <c r="O16" s="860"/>
      <c r="P16" s="860"/>
      <c r="Q16" s="860"/>
      <c r="R16" s="860"/>
    </row>
    <row r="17" spans="1:18" ht="28.5" thickTop="1" thickBot="1">
      <c r="A17" s="868" t="s">
        <v>357</v>
      </c>
      <c r="B17" s="867">
        <f t="shared" ref="B17:G17" si="4">B12+B15</f>
        <v>99</v>
      </c>
      <c r="C17" s="866">
        <f t="shared" si="4"/>
        <v>1</v>
      </c>
      <c r="D17" s="865">
        <f t="shared" si="4"/>
        <v>100</v>
      </c>
      <c r="E17" s="865">
        <f t="shared" si="4"/>
        <v>0</v>
      </c>
      <c r="F17" s="865">
        <f t="shared" si="4"/>
        <v>0</v>
      </c>
      <c r="G17" s="864">
        <f t="shared" si="4"/>
        <v>0</v>
      </c>
      <c r="H17" s="863">
        <f>SUM(D17:G17)</f>
        <v>100</v>
      </c>
      <c r="I17" s="862"/>
      <c r="J17" s="862"/>
      <c r="K17" s="862"/>
      <c r="L17" s="862"/>
      <c r="M17" s="860"/>
      <c r="N17" s="861"/>
      <c r="O17" s="860"/>
      <c r="P17" s="860"/>
      <c r="Q17" s="860"/>
      <c r="R17" s="860"/>
    </row>
    <row r="18" spans="1:18" ht="14.25" thickTop="1">
      <c r="A18" s="859"/>
      <c r="B18" s="859"/>
      <c r="C18" s="859"/>
      <c r="D18" s="858"/>
      <c r="E18" s="858"/>
      <c r="F18" s="858"/>
      <c r="G18" s="858"/>
      <c r="H18" s="858"/>
      <c r="I18" s="858"/>
      <c r="J18" s="858"/>
      <c r="K18" s="858"/>
      <c r="L18" s="858"/>
      <c r="M18" s="854"/>
      <c r="N18" s="857"/>
      <c r="O18" s="854"/>
      <c r="P18" s="854"/>
      <c r="Q18" s="854"/>
      <c r="R18" s="854"/>
    </row>
    <row r="19" spans="1:18">
      <c r="A19" s="1538" t="s">
        <v>356</v>
      </c>
      <c r="B19" s="1538"/>
      <c r="C19" s="1538"/>
      <c r="D19" s="1538"/>
      <c r="E19" s="1538"/>
      <c r="F19" s="1538"/>
      <c r="G19" s="1538"/>
      <c r="H19" s="1538"/>
      <c r="I19" s="1538"/>
      <c r="J19" s="1538"/>
      <c r="K19" s="1538"/>
      <c r="L19" s="1538"/>
      <c r="M19" s="854"/>
      <c r="N19" s="852"/>
      <c r="O19" s="854"/>
      <c r="P19" s="854"/>
      <c r="Q19" s="854"/>
      <c r="R19" s="854"/>
    </row>
    <row r="20" spans="1:18">
      <c r="A20" s="1538"/>
      <c r="B20" s="1538"/>
      <c r="C20" s="1538"/>
      <c r="D20" s="1538"/>
      <c r="E20" s="1538"/>
      <c r="F20" s="1538"/>
      <c r="G20" s="1538"/>
      <c r="H20" s="1538"/>
      <c r="I20" s="1538"/>
      <c r="J20" s="1538"/>
      <c r="K20" s="1538"/>
      <c r="L20" s="1538"/>
      <c r="M20" s="851"/>
      <c r="N20" s="855"/>
      <c r="O20" s="854"/>
      <c r="P20" s="854"/>
      <c r="Q20" s="854"/>
      <c r="R20" s="854"/>
    </row>
    <row r="21" spans="1:18">
      <c r="A21" s="1538"/>
      <c r="B21" s="1538"/>
      <c r="C21" s="1538"/>
      <c r="D21" s="1538"/>
      <c r="E21" s="1538"/>
      <c r="F21" s="1538"/>
      <c r="G21" s="1538"/>
      <c r="H21" s="1538"/>
      <c r="I21" s="1538"/>
      <c r="J21" s="1538"/>
      <c r="K21" s="1538"/>
      <c r="L21" s="1538"/>
      <c r="M21" s="851"/>
      <c r="N21" s="855"/>
      <c r="O21" s="854"/>
      <c r="P21" s="854"/>
      <c r="Q21" s="854"/>
      <c r="R21" s="854"/>
    </row>
    <row r="22" spans="1:18">
      <c r="A22" s="1538"/>
      <c r="B22" s="1538"/>
      <c r="C22" s="1538"/>
      <c r="D22" s="1538"/>
      <c r="E22" s="1538"/>
      <c r="F22" s="1538"/>
      <c r="G22" s="1538"/>
      <c r="H22" s="1538"/>
      <c r="I22" s="1538"/>
      <c r="J22" s="1538"/>
      <c r="K22" s="1538"/>
      <c r="L22" s="1538"/>
      <c r="M22" s="851"/>
      <c r="N22" s="855"/>
      <c r="O22" s="854"/>
      <c r="P22" s="854"/>
      <c r="Q22" s="854"/>
      <c r="R22" s="854"/>
    </row>
    <row r="23" spans="1:18">
      <c r="A23" s="1538"/>
      <c r="B23" s="1538"/>
      <c r="C23" s="1538"/>
      <c r="D23" s="1538"/>
      <c r="E23" s="1538"/>
      <c r="F23" s="1538"/>
      <c r="G23" s="1538"/>
      <c r="H23" s="1538"/>
      <c r="I23" s="1538"/>
      <c r="J23" s="1538"/>
      <c r="K23" s="1538"/>
      <c r="L23" s="1538"/>
      <c r="M23" s="851"/>
      <c r="N23" s="855"/>
      <c r="O23" s="854"/>
      <c r="P23" s="854"/>
      <c r="Q23" s="854"/>
      <c r="R23" s="854"/>
    </row>
    <row r="24" spans="1:18">
      <c r="A24" s="1538"/>
      <c r="B24" s="1538"/>
      <c r="C24" s="1538"/>
      <c r="D24" s="1538"/>
      <c r="E24" s="1538"/>
      <c r="F24" s="1538"/>
      <c r="G24" s="1538"/>
      <c r="H24" s="1538"/>
      <c r="I24" s="1538"/>
      <c r="J24" s="1538"/>
      <c r="K24" s="1538"/>
      <c r="L24" s="1538"/>
      <c r="M24" s="851"/>
      <c r="N24" s="855"/>
      <c r="O24" s="854"/>
      <c r="P24" s="854"/>
      <c r="Q24" s="854"/>
      <c r="R24" s="854"/>
    </row>
    <row r="25" spans="1:18">
      <c r="A25" s="1538"/>
      <c r="B25" s="1538"/>
      <c r="C25" s="1538"/>
      <c r="D25" s="1538"/>
      <c r="E25" s="1538"/>
      <c r="F25" s="1538"/>
      <c r="G25" s="1538"/>
      <c r="H25" s="1538"/>
      <c r="I25" s="1538"/>
      <c r="J25" s="1538"/>
      <c r="K25" s="1538"/>
      <c r="L25" s="1538"/>
      <c r="M25" s="851"/>
      <c r="N25" s="855"/>
      <c r="O25" s="854"/>
      <c r="P25" s="854"/>
      <c r="Q25" s="854"/>
      <c r="R25" s="854"/>
    </row>
    <row r="26" spans="1:18">
      <c r="A26" s="1538"/>
      <c r="B26" s="1538"/>
      <c r="C26" s="1538"/>
      <c r="D26" s="1538"/>
      <c r="E26" s="1538"/>
      <c r="F26" s="1538"/>
      <c r="G26" s="1538"/>
      <c r="H26" s="1538"/>
      <c r="I26" s="1538"/>
      <c r="J26" s="1538"/>
      <c r="K26" s="1538"/>
      <c r="L26" s="1538"/>
      <c r="M26" s="851"/>
      <c r="N26" s="855"/>
      <c r="O26" s="854"/>
      <c r="P26" s="854"/>
      <c r="Q26" s="854"/>
      <c r="R26" s="854"/>
    </row>
    <row r="27" spans="1:18">
      <c r="A27" s="1538"/>
      <c r="B27" s="1538"/>
      <c r="C27" s="1538"/>
      <c r="D27" s="1538"/>
      <c r="E27" s="1538"/>
      <c r="F27" s="1538"/>
      <c r="G27" s="1538"/>
      <c r="H27" s="1538"/>
      <c r="I27" s="1538"/>
      <c r="J27" s="1538"/>
      <c r="K27" s="1538"/>
      <c r="L27" s="1538"/>
      <c r="M27" s="851"/>
      <c r="N27" s="855"/>
      <c r="O27" s="854"/>
      <c r="P27" s="854"/>
      <c r="Q27" s="854"/>
      <c r="R27" s="854"/>
    </row>
    <row r="28" spans="1:18">
      <c r="A28" s="856"/>
      <c r="B28" s="856"/>
      <c r="C28" s="856"/>
      <c r="D28" s="854"/>
      <c r="E28" s="852"/>
      <c r="F28" s="852"/>
      <c r="G28" s="852"/>
      <c r="H28" s="854"/>
      <c r="I28" s="854"/>
      <c r="J28" s="854"/>
      <c r="K28" s="854"/>
      <c r="L28" s="854"/>
      <c r="M28" s="851"/>
      <c r="N28" s="850"/>
      <c r="O28" s="849"/>
      <c r="P28" s="849"/>
      <c r="Q28" s="849"/>
      <c r="R28" s="849"/>
    </row>
    <row r="29" spans="1:18" ht="13.15" customHeight="1">
      <c r="A29" s="1518" t="s">
        <v>355</v>
      </c>
      <c r="B29" s="1518"/>
      <c r="C29" s="853"/>
      <c r="D29" s="1518" t="s">
        <v>354</v>
      </c>
      <c r="E29" s="1518"/>
      <c r="F29" s="1518"/>
      <c r="G29" s="1518"/>
      <c r="H29" s="1518"/>
      <c r="I29" s="1518"/>
      <c r="J29" s="1518"/>
      <c r="K29" s="1518"/>
      <c r="L29" s="1518"/>
      <c r="M29" s="851"/>
      <c r="N29" s="850"/>
      <c r="O29" s="854"/>
      <c r="P29" s="854"/>
      <c r="Q29" s="854"/>
      <c r="R29" s="854"/>
    </row>
    <row r="30" spans="1:18">
      <c r="A30" s="1518" t="s">
        <v>353</v>
      </c>
      <c r="B30" s="1518"/>
      <c r="C30" s="853"/>
      <c r="D30" s="1517" t="s">
        <v>352</v>
      </c>
      <c r="E30" s="1517"/>
      <c r="F30" s="1517"/>
      <c r="G30" s="1517"/>
      <c r="H30" s="1517"/>
      <c r="I30" s="1517"/>
      <c r="J30" s="1517"/>
      <c r="K30" s="1517"/>
      <c r="L30" s="1517"/>
      <c r="M30" s="851"/>
      <c r="N30" s="850"/>
      <c r="O30" s="854"/>
      <c r="P30" s="854"/>
      <c r="Q30" s="854"/>
      <c r="R30" s="854"/>
    </row>
    <row r="31" spans="1:18">
      <c r="A31" s="1517" t="s">
        <v>351</v>
      </c>
      <c r="B31" s="1517"/>
      <c r="C31" s="853"/>
      <c r="D31" s="1518" t="s">
        <v>350</v>
      </c>
      <c r="E31" s="1518"/>
      <c r="F31" s="1518"/>
      <c r="G31" s="1518"/>
      <c r="H31" s="1518"/>
      <c r="I31" s="1518"/>
      <c r="J31" s="1518"/>
      <c r="K31" s="1518"/>
      <c r="L31" s="1518"/>
      <c r="M31" s="851"/>
      <c r="N31" s="850"/>
      <c r="O31" s="854"/>
      <c r="P31" s="854"/>
      <c r="Q31" s="854"/>
      <c r="R31" s="854"/>
    </row>
    <row r="32" spans="1:18" ht="13.15" customHeight="1">
      <c r="A32" s="1518" t="s">
        <v>349</v>
      </c>
      <c r="B32" s="1518"/>
      <c r="C32" s="853"/>
      <c r="D32" s="1518" t="s">
        <v>348</v>
      </c>
      <c r="E32" s="1518"/>
      <c r="F32" s="1518"/>
      <c r="G32" s="1518"/>
      <c r="H32" s="1518"/>
      <c r="I32" s="1518"/>
      <c r="J32" s="1518"/>
      <c r="K32" s="1518"/>
      <c r="L32" s="1518"/>
      <c r="M32" s="851"/>
      <c r="N32" s="850"/>
      <c r="O32" s="849"/>
      <c r="P32" s="849"/>
      <c r="Q32" s="849"/>
      <c r="R32" s="849"/>
    </row>
    <row r="33" spans="1:8">
      <c r="A33" s="848"/>
      <c r="H33" s="847"/>
    </row>
    <row r="34" spans="1:8">
      <c r="A34" s="848"/>
      <c r="H34" s="847"/>
    </row>
  </sheetData>
  <mergeCells count="19">
    <mergeCell ref="A19:L27"/>
    <mergeCell ref="A29:B29"/>
    <mergeCell ref="D29:L29"/>
    <mergeCell ref="A31:B31"/>
    <mergeCell ref="D31:L31"/>
    <mergeCell ref="A32:B32"/>
    <mergeCell ref="D32:L32"/>
    <mergeCell ref="A1:L1"/>
    <mergeCell ref="A3:A5"/>
    <mergeCell ref="B3:H3"/>
    <mergeCell ref="J3:J5"/>
    <mergeCell ref="L3:L5"/>
    <mergeCell ref="B4:D4"/>
    <mergeCell ref="A30:B30"/>
    <mergeCell ref="D30:L30"/>
    <mergeCell ref="E4:E5"/>
    <mergeCell ref="F4:F5"/>
    <mergeCell ref="G4:G5"/>
    <mergeCell ref="H4:H5"/>
  </mergeCells>
  <phoneticPr fontId="2"/>
  <pageMargins left="0.7" right="0.7"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M72"/>
  <sheetViews>
    <sheetView showGridLines="0" view="pageBreakPreview" zoomScaleNormal="100" zoomScaleSheetLayoutView="100" workbookViewId="0">
      <selection activeCell="F25" sqref="F25"/>
    </sheetView>
  </sheetViews>
  <sheetFormatPr defaultColWidth="9" defaultRowHeight="13.5"/>
  <cols>
    <col min="1" max="1" width="0.875" style="262" customWidth="1"/>
    <col min="2" max="2" width="3.625" style="262" customWidth="1"/>
    <col min="3" max="3" width="15.625" style="262" customWidth="1"/>
    <col min="4" max="4" width="11.625" style="262" customWidth="1"/>
    <col min="5" max="5" width="25.625" style="262" customWidth="1"/>
    <col min="6" max="6" width="15.625" style="262" customWidth="1"/>
    <col min="7" max="7" width="14.625" style="262" customWidth="1"/>
    <col min="8" max="8" width="12.125" style="253" customWidth="1"/>
    <col min="9" max="9" width="12.625" style="262" customWidth="1"/>
    <col min="10" max="16384" width="9" style="262"/>
  </cols>
  <sheetData>
    <row r="1" spans="2:10" s="272" customFormat="1" ht="30" customHeight="1">
      <c r="B1" s="1140" t="s">
        <v>107</v>
      </c>
      <c r="C1" s="1140"/>
      <c r="D1" s="1140"/>
      <c r="E1" s="1140"/>
      <c r="F1" s="1140"/>
      <c r="G1" s="1140"/>
      <c r="H1" s="271"/>
    </row>
    <row r="2" spans="2:10" s="272" customFormat="1" ht="2.25" customHeight="1">
      <c r="B2" s="273"/>
      <c r="C2" s="273"/>
      <c r="D2" s="273"/>
      <c r="E2" s="273"/>
      <c r="F2" s="273"/>
      <c r="G2" s="273"/>
      <c r="H2" s="271"/>
    </row>
    <row r="3" spans="2:10" ht="10.5" customHeight="1" thickBot="1">
      <c r="F3" s="253"/>
      <c r="I3" s="268"/>
    </row>
    <row r="4" spans="2:10" ht="16.5" customHeight="1" thickBot="1">
      <c r="B4" s="1141"/>
      <c r="C4" s="1142"/>
      <c r="D4" s="1142"/>
      <c r="E4" s="1143"/>
      <c r="F4" s="274" t="s">
        <v>108</v>
      </c>
      <c r="G4" s="275" t="s">
        <v>109</v>
      </c>
      <c r="H4" s="254"/>
      <c r="I4" s="276"/>
    </row>
    <row r="5" spans="2:10" ht="16.5" customHeight="1">
      <c r="B5" s="1144" t="s">
        <v>110</v>
      </c>
      <c r="C5" s="1134" t="s">
        <v>111</v>
      </c>
      <c r="D5" s="1147"/>
      <c r="E5" s="1135"/>
      <c r="F5" s="1539">
        <f>'10事業費等一覧（事業別）'!G5</f>
        <v>0</v>
      </c>
      <c r="G5" s="313" t="e">
        <f>F5/$F$18</f>
        <v>#DIV/0!</v>
      </c>
      <c r="H5" s="254"/>
      <c r="I5" s="255"/>
      <c r="J5" s="278"/>
    </row>
    <row r="6" spans="2:10" ht="16.5" customHeight="1">
      <c r="B6" s="1145"/>
      <c r="C6" s="1126" t="s">
        <v>112</v>
      </c>
      <c r="D6" s="1148" t="s">
        <v>113</v>
      </c>
      <c r="E6" s="279" t="s">
        <v>114</v>
      </c>
      <c r="F6" s="1540" t="e">
        <f>'10事業費等一覧（事業別）'!G6</f>
        <v>#DIV/0!</v>
      </c>
      <c r="G6" s="281"/>
      <c r="H6" s="254"/>
      <c r="I6" s="255"/>
      <c r="J6" s="278"/>
    </row>
    <row r="7" spans="2:10" ht="16.5" customHeight="1">
      <c r="B7" s="1145"/>
      <c r="C7" s="1096"/>
      <c r="D7" s="1149"/>
      <c r="E7" s="282" t="s">
        <v>115</v>
      </c>
      <c r="F7" s="1541">
        <f>'10事業費等一覧（事業別）'!G7</f>
        <v>0</v>
      </c>
      <c r="G7" s="283"/>
      <c r="H7" s="254"/>
      <c r="I7" s="255"/>
      <c r="J7" s="278"/>
    </row>
    <row r="8" spans="2:10" ht="16.5" customHeight="1">
      <c r="B8" s="1145"/>
      <c r="C8" s="1096"/>
      <c r="D8" s="1150"/>
      <c r="E8" s="284" t="s">
        <v>46</v>
      </c>
      <c r="F8" s="367" t="e">
        <f>SUM(F6:F7)</f>
        <v>#DIV/0!</v>
      </c>
      <c r="G8" s="314" t="e">
        <f>F8/F18</f>
        <v>#DIV/0!</v>
      </c>
      <c r="H8" s="254"/>
      <c r="I8" s="255"/>
      <c r="J8" s="278"/>
    </row>
    <row r="9" spans="2:10" ht="16.5" customHeight="1">
      <c r="B9" s="1145"/>
      <c r="C9" s="1096"/>
      <c r="D9" s="1148" t="s">
        <v>116</v>
      </c>
      <c r="E9" s="285" t="s">
        <v>114</v>
      </c>
      <c r="F9" s="1541" t="e">
        <f>'10事業費等一覧（事業別）'!G9</f>
        <v>#DIV/0!</v>
      </c>
      <c r="G9" s="283"/>
      <c r="H9" s="254"/>
      <c r="I9" s="255"/>
      <c r="J9" s="278"/>
    </row>
    <row r="10" spans="2:10" ht="16.5" customHeight="1">
      <c r="B10" s="1145"/>
      <c r="C10" s="1096"/>
      <c r="D10" s="1149"/>
      <c r="E10" s="286" t="s">
        <v>115</v>
      </c>
      <c r="F10" s="1542">
        <f>'10事業費等一覧（事業別）'!G10</f>
        <v>0</v>
      </c>
      <c r="G10" s="287"/>
      <c r="H10" s="254"/>
      <c r="I10" s="255"/>
      <c r="J10" s="278"/>
    </row>
    <row r="11" spans="2:10" ht="16.5" customHeight="1">
      <c r="B11" s="1145"/>
      <c r="C11" s="1096"/>
      <c r="D11" s="1150"/>
      <c r="E11" s="288" t="s">
        <v>46</v>
      </c>
      <c r="F11" s="440" t="e">
        <f>SUM(F9:F10)</f>
        <v>#DIV/0!</v>
      </c>
      <c r="G11" s="315" t="e">
        <f>F11/F18</f>
        <v>#DIV/0!</v>
      </c>
      <c r="H11" s="254"/>
      <c r="I11" s="255"/>
      <c r="J11" s="278"/>
    </row>
    <row r="12" spans="2:10" ht="16.5" customHeight="1">
      <c r="B12" s="1145"/>
      <c r="C12" s="1096"/>
      <c r="D12" s="1151" t="s">
        <v>117</v>
      </c>
      <c r="E12" s="289" t="s">
        <v>114</v>
      </c>
      <c r="F12" s="371" t="e">
        <f>F6+F9</f>
        <v>#DIV/0!</v>
      </c>
      <c r="G12" s="316" t="e">
        <f>F12/F18</f>
        <v>#DIV/0!</v>
      </c>
      <c r="H12" s="254"/>
      <c r="I12" s="255"/>
      <c r="J12" s="278"/>
    </row>
    <row r="13" spans="2:10" ht="16.5" customHeight="1">
      <c r="B13" s="1145"/>
      <c r="C13" s="1096"/>
      <c r="D13" s="1152"/>
      <c r="E13" s="290" t="s">
        <v>115</v>
      </c>
      <c r="F13" s="440">
        <f>F7+F10</f>
        <v>0</v>
      </c>
      <c r="G13" s="315" t="e">
        <f>F13/F18</f>
        <v>#DIV/0!</v>
      </c>
      <c r="H13" s="254"/>
      <c r="I13" s="255"/>
      <c r="J13" s="278"/>
    </row>
    <row r="14" spans="2:10" ht="16.5" customHeight="1">
      <c r="B14" s="1145"/>
      <c r="C14" s="1097"/>
      <c r="D14" s="1153"/>
      <c r="E14" s="291" t="s">
        <v>46</v>
      </c>
      <c r="F14" s="390" t="e">
        <f>SUM(F12:F13)</f>
        <v>#DIV/0!</v>
      </c>
      <c r="G14" s="317" t="e">
        <f>F14/$F$18</f>
        <v>#DIV/0!</v>
      </c>
      <c r="H14" s="254"/>
      <c r="I14" s="255"/>
      <c r="J14" s="278"/>
    </row>
    <row r="15" spans="2:10" ht="16.5" customHeight="1">
      <c r="B15" s="1145"/>
      <c r="C15" s="1154" t="s">
        <v>118</v>
      </c>
      <c r="D15" s="1155"/>
      <c r="E15" s="1156"/>
      <c r="F15" s="292"/>
      <c r="G15" s="314" t="e">
        <f>F15/$F$18</f>
        <v>#DIV/0!</v>
      </c>
      <c r="H15" s="254"/>
      <c r="I15" s="255"/>
      <c r="J15" s="278"/>
    </row>
    <row r="16" spans="2:10" ht="16.5" customHeight="1">
      <c r="B16" s="1145"/>
      <c r="C16" s="1154" t="s">
        <v>119</v>
      </c>
      <c r="D16" s="1155"/>
      <c r="E16" s="1156"/>
      <c r="F16" s="293"/>
      <c r="G16" s="317" t="e">
        <f>F16/$F$18</f>
        <v>#DIV/0!</v>
      </c>
      <c r="H16" s="254"/>
      <c r="I16" s="255"/>
      <c r="J16" s="278"/>
    </row>
    <row r="17" spans="2:10" ht="16.5" customHeight="1">
      <c r="B17" s="1145"/>
      <c r="C17" s="1125" t="s">
        <v>120</v>
      </c>
      <c r="D17" s="1125"/>
      <c r="E17" s="1125"/>
      <c r="F17" s="293"/>
      <c r="G17" s="317" t="e">
        <f>F17/$F$18</f>
        <v>#DIV/0!</v>
      </c>
      <c r="H17" s="254"/>
      <c r="I17" s="255"/>
      <c r="J17" s="278"/>
    </row>
    <row r="18" spans="2:10" ht="16.5" customHeight="1" thickBot="1">
      <c r="B18" s="1146"/>
      <c r="C18" s="1091" t="s">
        <v>121</v>
      </c>
      <c r="D18" s="1092"/>
      <c r="E18" s="1093"/>
      <c r="F18" s="375" t="e">
        <f>F5+F14+F15+F16+F17</f>
        <v>#DIV/0!</v>
      </c>
      <c r="G18" s="318" t="e">
        <f>F18/$F$18</f>
        <v>#DIV/0!</v>
      </c>
      <c r="H18" s="254"/>
      <c r="I18" s="256"/>
    </row>
    <row r="19" spans="2:10" ht="6.75" customHeight="1" thickBot="1">
      <c r="B19" s="257"/>
      <c r="C19" s="258"/>
      <c r="D19" s="258"/>
      <c r="E19" s="258"/>
      <c r="F19" s="259"/>
      <c r="G19" s="259"/>
      <c r="H19" s="260"/>
      <c r="I19" s="261"/>
    </row>
    <row r="20" spans="2:10" ht="16.5" customHeight="1" thickBot="1">
      <c r="B20" s="1121" t="s">
        <v>122</v>
      </c>
      <c r="C20" s="1124" t="s">
        <v>111</v>
      </c>
      <c r="D20" s="1127" t="s">
        <v>123</v>
      </c>
      <c r="E20" s="1128"/>
      <c r="F20" s="294"/>
      <c r="G20" s="319" t="e">
        <f t="shared" ref="G20:G40" si="0">F20/$F$40</f>
        <v>#DIV/0!</v>
      </c>
      <c r="H20" s="263"/>
      <c r="I20" s="255"/>
    </row>
    <row r="21" spans="2:10" ht="16.5" customHeight="1">
      <c r="B21" s="1122"/>
      <c r="C21" s="1097"/>
      <c r="D21" s="1129" t="s">
        <v>124</v>
      </c>
      <c r="E21" s="1130"/>
      <c r="F21" s="255"/>
      <c r="G21" s="319" t="e">
        <f t="shared" si="0"/>
        <v>#DIV/0!</v>
      </c>
      <c r="H21" s="263"/>
      <c r="I21" s="255"/>
    </row>
    <row r="22" spans="2:10" ht="16.5" customHeight="1">
      <c r="B22" s="1122"/>
      <c r="C22" s="1125"/>
      <c r="D22" s="1116" t="s">
        <v>125</v>
      </c>
      <c r="E22" s="1117"/>
      <c r="F22" s="295"/>
      <c r="G22" s="320" t="e">
        <f t="shared" si="0"/>
        <v>#DIV/0!</v>
      </c>
      <c r="H22" s="263"/>
      <c r="I22" s="255"/>
    </row>
    <row r="23" spans="2:10" ht="16.5" customHeight="1">
      <c r="B23" s="1122"/>
      <c r="C23" s="1125"/>
      <c r="D23" s="1118" t="s">
        <v>126</v>
      </c>
      <c r="E23" s="1119"/>
      <c r="F23" s="296"/>
      <c r="G23" s="321" t="e">
        <f t="shared" si="0"/>
        <v>#DIV/0!</v>
      </c>
      <c r="H23" s="263"/>
      <c r="I23" s="255"/>
    </row>
    <row r="24" spans="2:10" ht="16.5" customHeight="1" thickBot="1">
      <c r="B24" s="1122"/>
      <c r="C24" s="1126"/>
      <c r="D24" s="1120" t="s">
        <v>66</v>
      </c>
      <c r="E24" s="1104"/>
      <c r="F24" s="391">
        <f>SUM(F20:F23)</f>
        <v>0</v>
      </c>
      <c r="G24" s="322" t="e">
        <f t="shared" si="0"/>
        <v>#DIV/0!</v>
      </c>
      <c r="H24" s="263" t="str">
        <f>IF(F5=F24,"ＯＫ","違います")</f>
        <v>ＯＫ</v>
      </c>
      <c r="I24" s="255"/>
    </row>
    <row r="25" spans="2:10" ht="16.5" customHeight="1">
      <c r="B25" s="1122"/>
      <c r="C25" s="1131" t="s">
        <v>112</v>
      </c>
      <c r="D25" s="1136" t="s">
        <v>123</v>
      </c>
      <c r="E25" s="1137"/>
      <c r="F25" s="1543" t="e">
        <f>'10事業費等一覧（事業別）'!G25</f>
        <v>#DIV/0!</v>
      </c>
      <c r="G25" s="319" t="e">
        <f t="shared" si="0"/>
        <v>#DIV/0!</v>
      </c>
      <c r="H25" s="263"/>
      <c r="I25" s="255"/>
    </row>
    <row r="26" spans="2:10" ht="16.5" customHeight="1">
      <c r="B26" s="1122"/>
      <c r="C26" s="1096"/>
      <c r="D26" s="1138" t="s">
        <v>127</v>
      </c>
      <c r="E26" s="1139"/>
      <c r="F26" s="297"/>
      <c r="G26" s="315" t="e">
        <f t="shared" si="0"/>
        <v>#DIV/0!</v>
      </c>
      <c r="H26" s="263"/>
      <c r="I26" s="255"/>
    </row>
    <row r="27" spans="2:10" ht="16.5" customHeight="1">
      <c r="B27" s="1122"/>
      <c r="C27" s="1096"/>
      <c r="D27" s="1114" t="s">
        <v>128</v>
      </c>
      <c r="E27" s="1115"/>
      <c r="F27" s="298"/>
      <c r="G27" s="316" t="e">
        <f t="shared" si="0"/>
        <v>#DIV/0!</v>
      </c>
      <c r="H27" s="263"/>
      <c r="I27" s="255"/>
    </row>
    <row r="28" spans="2:10" ht="16.5" customHeight="1">
      <c r="B28" s="1122"/>
      <c r="C28" s="1096"/>
      <c r="D28" s="1116" t="s">
        <v>125</v>
      </c>
      <c r="E28" s="1117"/>
      <c r="F28" s="295"/>
      <c r="G28" s="320" t="e">
        <f t="shared" si="0"/>
        <v>#DIV/0!</v>
      </c>
      <c r="H28" s="263"/>
      <c r="I28" s="255"/>
    </row>
    <row r="29" spans="2:10" ht="16.5" customHeight="1">
      <c r="B29" s="1122"/>
      <c r="C29" s="1096"/>
      <c r="D29" s="1118" t="s">
        <v>126</v>
      </c>
      <c r="E29" s="1119"/>
      <c r="F29" s="296"/>
      <c r="G29" s="321" t="e">
        <f t="shared" si="0"/>
        <v>#DIV/0!</v>
      </c>
      <c r="H29" s="263"/>
      <c r="I29" s="255"/>
    </row>
    <row r="30" spans="2:10" ht="16.5" customHeight="1" thickBot="1">
      <c r="B30" s="1122"/>
      <c r="C30" s="1132"/>
      <c r="D30" s="1113" t="s">
        <v>66</v>
      </c>
      <c r="E30" s="1093"/>
      <c r="F30" s="402" t="e">
        <f>SUM(F25:F29)</f>
        <v>#DIV/0!</v>
      </c>
      <c r="G30" s="318" t="e">
        <f t="shared" si="0"/>
        <v>#DIV/0!</v>
      </c>
      <c r="H30" s="263" t="e">
        <f>IF(F14=F30,"ＯＫ","違います")</f>
        <v>#DIV/0!</v>
      </c>
      <c r="I30" s="255"/>
    </row>
    <row r="31" spans="2:10" ht="16.5" customHeight="1">
      <c r="B31" s="1122"/>
      <c r="C31" s="1096" t="s">
        <v>118</v>
      </c>
      <c r="D31" s="1114" t="s">
        <v>128</v>
      </c>
      <c r="E31" s="1115"/>
      <c r="F31" s="298"/>
      <c r="G31" s="316" t="e">
        <f t="shared" si="0"/>
        <v>#DIV/0!</v>
      </c>
      <c r="H31" s="263"/>
      <c r="I31" s="255"/>
    </row>
    <row r="32" spans="2:10" ht="16.5" customHeight="1">
      <c r="B32" s="1122"/>
      <c r="C32" s="1096"/>
      <c r="D32" s="1116" t="s">
        <v>125</v>
      </c>
      <c r="E32" s="1117"/>
      <c r="F32" s="295"/>
      <c r="G32" s="320" t="e">
        <f t="shared" si="0"/>
        <v>#DIV/0!</v>
      </c>
      <c r="H32" s="263"/>
      <c r="I32" s="255"/>
    </row>
    <row r="33" spans="2:9" ht="16.5" customHeight="1">
      <c r="B33" s="1122"/>
      <c r="C33" s="1096"/>
      <c r="D33" s="1118" t="s">
        <v>126</v>
      </c>
      <c r="E33" s="1119"/>
      <c r="F33" s="299"/>
      <c r="G33" s="322" t="e">
        <f t="shared" si="0"/>
        <v>#DIV/0!</v>
      </c>
      <c r="H33" s="263"/>
      <c r="I33" s="255"/>
    </row>
    <row r="34" spans="2:9" ht="16.5" customHeight="1" thickBot="1">
      <c r="B34" s="1122"/>
      <c r="C34" s="1096"/>
      <c r="D34" s="1120" t="s">
        <v>66</v>
      </c>
      <c r="E34" s="1104"/>
      <c r="F34" s="391">
        <f>SUM(F31:F33)</f>
        <v>0</v>
      </c>
      <c r="G34" s="322" t="e">
        <f t="shared" si="0"/>
        <v>#DIV/0!</v>
      </c>
      <c r="H34" s="263" t="str">
        <f>IF(F15=F34,"ＯＫ","違います")</f>
        <v>ＯＫ</v>
      </c>
      <c r="I34" s="255"/>
    </row>
    <row r="35" spans="2:9" ht="16.5" customHeight="1">
      <c r="B35" s="1122"/>
      <c r="C35" s="1133" t="s">
        <v>129</v>
      </c>
      <c r="D35" s="1134" t="s">
        <v>126</v>
      </c>
      <c r="E35" s="1135"/>
      <c r="F35" s="300"/>
      <c r="G35" s="323" t="e">
        <f t="shared" si="0"/>
        <v>#DIV/0!</v>
      </c>
      <c r="H35" s="263"/>
      <c r="I35" s="255"/>
    </row>
    <row r="36" spans="2:9" ht="16.5" customHeight="1" thickBot="1">
      <c r="B36" s="1122"/>
      <c r="C36" s="1132"/>
      <c r="D36" s="1091" t="s">
        <v>66</v>
      </c>
      <c r="E36" s="1093"/>
      <c r="F36" s="402">
        <f>SUM(F35)</f>
        <v>0</v>
      </c>
      <c r="G36" s="318" t="e">
        <f t="shared" si="0"/>
        <v>#DIV/0!</v>
      </c>
      <c r="H36" s="263" t="str">
        <f>IF(F16=F36,"ＯＫ","違います")</f>
        <v>ＯＫ</v>
      </c>
      <c r="I36" s="255"/>
    </row>
    <row r="37" spans="2:9" ht="16.5" customHeight="1">
      <c r="B37" s="1122"/>
      <c r="C37" s="1096" t="s">
        <v>120</v>
      </c>
      <c r="D37" s="301" t="s">
        <v>126</v>
      </c>
      <c r="E37" s="302"/>
      <c r="F37" s="441">
        <f>'10事業費等一覧（事業別）'!G37</f>
        <v>0</v>
      </c>
      <c r="G37" s="324" t="e">
        <f t="shared" si="0"/>
        <v>#DIV/0!</v>
      </c>
      <c r="H37" s="263"/>
      <c r="I37" s="255"/>
    </row>
    <row r="38" spans="2:9" ht="16.5" customHeight="1">
      <c r="B38" s="1122"/>
      <c r="C38" s="1096"/>
      <c r="D38" s="1098"/>
      <c r="E38" s="1099"/>
      <c r="F38" s="303"/>
      <c r="G38" s="325" t="e">
        <f t="shared" si="0"/>
        <v>#DIV/0!</v>
      </c>
      <c r="H38" s="263"/>
      <c r="I38" s="255"/>
    </row>
    <row r="39" spans="2:9" ht="16.5" customHeight="1">
      <c r="B39" s="1122"/>
      <c r="C39" s="1097"/>
      <c r="D39" s="1100" t="s">
        <v>66</v>
      </c>
      <c r="E39" s="1101"/>
      <c r="F39" s="403">
        <f>SUM(F37:F38)</f>
        <v>0</v>
      </c>
      <c r="G39" s="317" t="e">
        <f t="shared" si="0"/>
        <v>#DIV/0!</v>
      </c>
      <c r="H39" s="263" t="str">
        <f>IF(F17=F39,"ＯＫ","違います")</f>
        <v>ＯＫ</v>
      </c>
      <c r="I39" s="255"/>
    </row>
    <row r="40" spans="2:9" ht="16.5" customHeight="1" thickBot="1">
      <c r="B40" s="1122"/>
      <c r="C40" s="1102" t="s">
        <v>121</v>
      </c>
      <c r="D40" s="1103"/>
      <c r="E40" s="1104"/>
      <c r="F40" s="391" t="e">
        <f>F24+F30+F34+F36+F39</f>
        <v>#DIV/0!</v>
      </c>
      <c r="G40" s="322" t="e">
        <f t="shared" si="0"/>
        <v>#DIV/0!</v>
      </c>
      <c r="H40" s="263" t="e">
        <f>IF(F18=F40,"ＯＫ","違います")</f>
        <v>#DIV/0!</v>
      </c>
      <c r="I40" s="264"/>
    </row>
    <row r="41" spans="2:9" ht="16.5" customHeight="1" thickTop="1">
      <c r="B41" s="1122"/>
      <c r="C41" s="1105" t="s">
        <v>130</v>
      </c>
      <c r="D41" s="1106"/>
      <c r="E41" s="265" t="s">
        <v>131</v>
      </c>
      <c r="F41" s="404" t="e">
        <f>F20+F25</f>
        <v>#DIV/0!</v>
      </c>
      <c r="G41" s="326" t="e">
        <f>G20+G25</f>
        <v>#DIV/0!</v>
      </c>
      <c r="H41" s="263"/>
      <c r="I41" s="261"/>
    </row>
    <row r="42" spans="2:9" ht="16.5" customHeight="1">
      <c r="B42" s="1122"/>
      <c r="C42" s="1107"/>
      <c r="D42" s="1108"/>
      <c r="E42" s="266" t="s">
        <v>127</v>
      </c>
      <c r="F42" s="405">
        <f>F26</f>
        <v>0</v>
      </c>
      <c r="G42" s="327" t="e">
        <f>G26</f>
        <v>#DIV/0!</v>
      </c>
      <c r="H42" s="263"/>
      <c r="I42" s="261"/>
    </row>
    <row r="43" spans="2:9" ht="16.5" customHeight="1">
      <c r="B43" s="1122"/>
      <c r="C43" s="1109"/>
      <c r="D43" s="1110"/>
      <c r="E43" s="304" t="s">
        <v>46</v>
      </c>
      <c r="F43" s="391" t="e">
        <f>SUM(F41:F42)</f>
        <v>#DIV/0!</v>
      </c>
      <c r="G43" s="322" t="e">
        <f>SUM(G41:G42)</f>
        <v>#DIV/0!</v>
      </c>
      <c r="H43" s="263"/>
      <c r="I43" s="261"/>
    </row>
    <row r="44" spans="2:9" ht="16.5" customHeight="1">
      <c r="B44" s="1122"/>
      <c r="C44" s="1111" t="s">
        <v>132</v>
      </c>
      <c r="D44" s="1112"/>
      <c r="E44" s="305" t="s">
        <v>128</v>
      </c>
      <c r="F44" s="406">
        <f>F20+F27+F31</f>
        <v>0</v>
      </c>
      <c r="G44" s="321" t="e">
        <f>G20+G27+G31</f>
        <v>#DIV/0!</v>
      </c>
      <c r="H44" s="254"/>
      <c r="I44" s="267"/>
    </row>
    <row r="45" spans="2:9" ht="16.5" customHeight="1" thickBot="1">
      <c r="B45" s="1122"/>
      <c r="C45" s="1107"/>
      <c r="D45" s="1108"/>
      <c r="E45" s="266" t="s">
        <v>133</v>
      </c>
      <c r="F45" s="407">
        <f>F22+F28+F32</f>
        <v>0</v>
      </c>
      <c r="G45" s="324" t="e">
        <f>G22+G28+G32</f>
        <v>#DIV/0!</v>
      </c>
      <c r="H45" s="254"/>
      <c r="I45" s="267"/>
    </row>
    <row r="46" spans="2:9" ht="16.5" customHeight="1" thickBot="1">
      <c r="B46" s="1122"/>
      <c r="C46" s="1109"/>
      <c r="D46" s="1110"/>
      <c r="E46" s="304" t="s">
        <v>46</v>
      </c>
      <c r="F46" s="403">
        <f>SUM(F44:F45)</f>
        <v>0</v>
      </c>
      <c r="G46" s="328" t="e">
        <f>SUM(G44:G45)</f>
        <v>#DIV/0!</v>
      </c>
      <c r="H46" s="263"/>
      <c r="I46" s="255"/>
    </row>
    <row r="47" spans="2:9" ht="16.5" customHeight="1" thickBot="1">
      <c r="B47" s="1122"/>
      <c r="C47" s="306" t="s">
        <v>134</v>
      </c>
      <c r="D47" s="307"/>
      <c r="E47" s="308"/>
      <c r="F47" s="391">
        <f>F23+F29+F33+F35+F37</f>
        <v>0</v>
      </c>
      <c r="G47" s="328" t="e">
        <f>G23+G29+G33+G35+G37</f>
        <v>#DIV/0!</v>
      </c>
      <c r="H47" s="263"/>
      <c r="I47" s="255"/>
    </row>
    <row r="48" spans="2:9" ht="16.5" customHeight="1" thickBot="1">
      <c r="B48" s="1123"/>
      <c r="C48" s="1091" t="s">
        <v>121</v>
      </c>
      <c r="D48" s="1092"/>
      <c r="E48" s="1093"/>
      <c r="F48" s="402" t="e">
        <f>F43+F46+F47</f>
        <v>#DIV/0!</v>
      </c>
      <c r="G48" s="329" t="e">
        <f>G43+G46+G47</f>
        <v>#DIV/0!</v>
      </c>
      <c r="H48" s="263" t="e">
        <f>IF(F40=F48,"ＯＫ","違います")</f>
        <v>#DIV/0!</v>
      </c>
      <c r="I48" s="264"/>
    </row>
    <row r="49" spans="2:8" ht="2.25" customHeight="1"/>
    <row r="50" spans="2:8" s="310" customFormat="1" ht="13.5" customHeight="1">
      <c r="B50" s="309" t="s">
        <v>135</v>
      </c>
      <c r="H50" s="311"/>
    </row>
    <row r="51" spans="2:8" s="310" customFormat="1" ht="11.25">
      <c r="C51" s="1094" t="s">
        <v>136</v>
      </c>
      <c r="D51" s="1094"/>
      <c r="E51" s="1094"/>
      <c r="F51" s="1094"/>
      <c r="G51" s="1094"/>
      <c r="H51" s="311"/>
    </row>
    <row r="52" spans="2:8" s="310" customFormat="1" ht="37.5" customHeight="1">
      <c r="C52" s="1095" t="s">
        <v>137</v>
      </c>
      <c r="D52" s="1095"/>
      <c r="E52" s="1095"/>
      <c r="F52" s="1095"/>
      <c r="G52" s="1095"/>
      <c r="H52" s="311"/>
    </row>
    <row r="53" spans="2:8" s="310" customFormat="1" ht="11.25">
      <c r="C53" s="310" t="s">
        <v>138</v>
      </c>
      <c r="H53" s="311"/>
    </row>
    <row r="54" spans="2:8" s="310" customFormat="1" ht="11.25">
      <c r="C54" s="310" t="s">
        <v>139</v>
      </c>
      <c r="H54" s="311"/>
    </row>
    <row r="55" spans="2:8">
      <c r="C55" s="312"/>
      <c r="D55" s="312"/>
      <c r="E55" s="312"/>
      <c r="F55" s="312"/>
      <c r="G55" s="312"/>
    </row>
    <row r="68" spans="11:13">
      <c r="K68" s="253"/>
      <c r="L68" s="253"/>
      <c r="M68" s="253"/>
    </row>
    <row r="69" spans="11:13">
      <c r="K69" s="253"/>
      <c r="L69" s="253"/>
      <c r="M69" s="253"/>
    </row>
    <row r="70" spans="11:13">
      <c r="K70" s="253"/>
      <c r="L70" s="253"/>
      <c r="M70" s="253"/>
    </row>
    <row r="71" spans="11:13">
      <c r="K71" s="253"/>
      <c r="L71" s="253"/>
      <c r="M71" s="253"/>
    </row>
    <row r="72" spans="11:13">
      <c r="K72" s="253"/>
      <c r="L72" s="253"/>
      <c r="M72" s="253"/>
    </row>
  </sheetData>
  <mergeCells count="43">
    <mergeCell ref="B1:G1"/>
    <mergeCell ref="B4:E4"/>
    <mergeCell ref="B5:B18"/>
    <mergeCell ref="C5:E5"/>
    <mergeCell ref="C6:C14"/>
    <mergeCell ref="D6:D8"/>
    <mergeCell ref="D9:D11"/>
    <mergeCell ref="D12:D14"/>
    <mergeCell ref="C15:E15"/>
    <mergeCell ref="C16:E16"/>
    <mergeCell ref="C17:E17"/>
    <mergeCell ref="C18:E18"/>
    <mergeCell ref="B20:B48"/>
    <mergeCell ref="C20:C24"/>
    <mergeCell ref="D20:E20"/>
    <mergeCell ref="D21:E21"/>
    <mergeCell ref="D22:E22"/>
    <mergeCell ref="D23:E23"/>
    <mergeCell ref="D24:E24"/>
    <mergeCell ref="C25:C30"/>
    <mergeCell ref="C35:C36"/>
    <mergeCell ref="D35:E35"/>
    <mergeCell ref="D36:E36"/>
    <mergeCell ref="D25:E25"/>
    <mergeCell ref="D26:E26"/>
    <mergeCell ref="D27:E27"/>
    <mergeCell ref="D28:E28"/>
    <mergeCell ref="D29:E29"/>
    <mergeCell ref="D30:E30"/>
    <mergeCell ref="C31:C34"/>
    <mergeCell ref="D31:E31"/>
    <mergeCell ref="D32:E32"/>
    <mergeCell ref="D33:E33"/>
    <mergeCell ref="D34:E34"/>
    <mergeCell ref="C48:E48"/>
    <mergeCell ref="C51:G51"/>
    <mergeCell ref="C52:G52"/>
    <mergeCell ref="C37:C39"/>
    <mergeCell ref="D38:E38"/>
    <mergeCell ref="D39:E39"/>
    <mergeCell ref="C40:E40"/>
    <mergeCell ref="C41:D43"/>
    <mergeCell ref="C44:D46"/>
  </mergeCells>
  <phoneticPr fontId="2"/>
  <printOptions horizontalCentered="1" verticalCentered="1"/>
  <pageMargins left="0.69" right="0.39370078740157483" top="0.31" bottom="0.3" header="0.33" footer="0.21"/>
  <pageSetup paperSize="9" scale="95" orientation="portrait" horizontalDpi="300" r:id="rId1"/>
  <headerFooter alignWithMargins="0">
    <oddHeader>&amp;R&amp;"ＭＳ ゴシック,標準"&amp;12（様式７）</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70"/>
  <sheetViews>
    <sheetView showGridLines="0" view="pageBreakPreview" zoomScaleNormal="75" zoomScaleSheetLayoutView="100" workbookViewId="0">
      <selection activeCell="G25" sqref="G25"/>
    </sheetView>
  </sheetViews>
  <sheetFormatPr defaultColWidth="9" defaultRowHeight="13.5"/>
  <cols>
    <col min="1" max="1" width="2.875" style="262" customWidth="1"/>
    <col min="2" max="2" width="3.625" style="262" customWidth="1"/>
    <col min="3" max="3" width="17.5" style="262" customWidth="1"/>
    <col min="4" max="4" width="11.625" style="262" customWidth="1"/>
    <col min="5" max="5" width="25.625" style="262" customWidth="1"/>
    <col min="6" max="10" width="15.625" style="262" customWidth="1"/>
    <col min="11" max="12" width="9" style="262"/>
    <col min="13" max="13" width="13.25" style="262" customWidth="1"/>
    <col min="14" max="16384" width="9" style="262"/>
  </cols>
  <sheetData>
    <row r="1" spans="2:10" s="272" customFormat="1" ht="18" customHeight="1">
      <c r="B1" s="330" t="s">
        <v>140</v>
      </c>
      <c r="C1" s="330"/>
      <c r="D1" s="330"/>
      <c r="E1" s="330"/>
      <c r="F1" s="331"/>
      <c r="H1" s="330"/>
      <c r="I1" s="330"/>
      <c r="J1" s="330"/>
    </row>
    <row r="2" spans="2:10" s="272" customFormat="1" ht="18" customHeight="1">
      <c r="B2" s="273"/>
      <c r="C2" s="273"/>
      <c r="D2" s="273"/>
      <c r="F2" s="273"/>
      <c r="G2" s="273"/>
      <c r="H2" s="273"/>
      <c r="I2" s="273"/>
      <c r="J2" s="273"/>
    </row>
    <row r="3" spans="2:10" ht="17.25" customHeight="1" thickBot="1">
      <c r="F3" s="253"/>
      <c r="G3" s="253"/>
      <c r="H3" s="253"/>
      <c r="I3" s="268"/>
      <c r="J3" s="268" t="s">
        <v>23</v>
      </c>
    </row>
    <row r="4" spans="2:10" ht="29.25" customHeight="1" thickBot="1">
      <c r="B4" s="1141"/>
      <c r="C4" s="1142"/>
      <c r="D4" s="1142"/>
      <c r="E4" s="1142"/>
      <c r="F4" s="332" t="s">
        <v>55</v>
      </c>
      <c r="G4" s="400" t="str">
        <f>'13事業費目別内訳'!F5</f>
        <v>介護医療院</v>
      </c>
      <c r="H4" s="401" t="str">
        <f>'13事業費目別内訳'!J5</f>
        <v>○○事業専用</v>
      </c>
      <c r="I4" s="409" t="str">
        <f>'13事業費目別内訳'!N5</f>
        <v>●●事業専用</v>
      </c>
      <c r="J4" s="408" t="str">
        <f>'13事業費目別内訳'!R5</f>
        <v>△△事業専用</v>
      </c>
    </row>
    <row r="5" spans="2:10" ht="15" customHeight="1">
      <c r="B5" s="1169" t="s">
        <v>110</v>
      </c>
      <c r="C5" s="1147" t="s">
        <v>111</v>
      </c>
      <c r="D5" s="1147"/>
      <c r="E5" s="1147"/>
      <c r="F5" s="359">
        <f>SUM(G5:J5)</f>
        <v>0</v>
      </c>
      <c r="G5" s="333"/>
      <c r="H5" s="277"/>
      <c r="I5" s="277"/>
      <c r="J5" s="410"/>
    </row>
    <row r="6" spans="2:10" ht="15" customHeight="1">
      <c r="B6" s="1170"/>
      <c r="C6" s="1119" t="s">
        <v>112</v>
      </c>
      <c r="D6" s="1178" t="s">
        <v>113</v>
      </c>
      <c r="E6" s="334" t="s">
        <v>114</v>
      </c>
      <c r="F6" s="360" t="e">
        <f>SUM(G6:J6)</f>
        <v>#DIV/0!</v>
      </c>
      <c r="G6" s="1544" t="e">
        <f>'13事業費目別内訳'!F19</f>
        <v>#DIV/0!</v>
      </c>
      <c r="H6" s="1540" t="e">
        <f>'13事業費目別内訳'!J19</f>
        <v>#DIV/0!</v>
      </c>
      <c r="I6" s="1540" t="e">
        <f>'13事業費目別内訳'!N19</f>
        <v>#DIV/0!</v>
      </c>
      <c r="J6" s="1540" t="e">
        <f>'13事業費目別内訳'!R19</f>
        <v>#DIV/0!</v>
      </c>
    </row>
    <row r="7" spans="2:10" ht="15" customHeight="1">
      <c r="B7" s="1170"/>
      <c r="C7" s="1162"/>
      <c r="D7" s="1179"/>
      <c r="E7" s="335" t="s">
        <v>115</v>
      </c>
      <c r="F7" s="361">
        <f t="shared" ref="F7:F14" si="0">SUM(G7:J7)</f>
        <v>0</v>
      </c>
      <c r="G7" s="1545">
        <f>'13事業費目別内訳'!F20</f>
        <v>0</v>
      </c>
      <c r="H7" s="1541">
        <f>'13事業費目別内訳'!J20</f>
        <v>0</v>
      </c>
      <c r="I7" s="1541">
        <f>'13事業費目別内訳'!N20</f>
        <v>0</v>
      </c>
      <c r="J7" s="1541">
        <f>'13事業費目別内訳'!R20</f>
        <v>0</v>
      </c>
    </row>
    <row r="8" spans="2:10" ht="15" customHeight="1">
      <c r="B8" s="1170"/>
      <c r="C8" s="1162"/>
      <c r="D8" s="1180"/>
      <c r="E8" s="336" t="s">
        <v>46</v>
      </c>
      <c r="F8" s="362" t="e">
        <f>SUM(G8:J8)</f>
        <v>#DIV/0!</v>
      </c>
      <c r="G8" s="366" t="e">
        <f>SUM(G6:G7)</f>
        <v>#DIV/0!</v>
      </c>
      <c r="H8" s="367" t="e">
        <f>SUM(H6:H7)</f>
        <v>#DIV/0!</v>
      </c>
      <c r="I8" s="367" t="e">
        <f>SUM(I6:I7)</f>
        <v>#DIV/0!</v>
      </c>
      <c r="J8" s="412" t="e">
        <f>SUM(J6:J7)</f>
        <v>#DIV/0!</v>
      </c>
    </row>
    <row r="9" spans="2:10" ht="15" customHeight="1">
      <c r="B9" s="1170"/>
      <c r="C9" s="1162"/>
      <c r="D9" s="1178" t="s">
        <v>141</v>
      </c>
      <c r="E9" s="334" t="s">
        <v>114</v>
      </c>
      <c r="F9" s="360" t="e">
        <f t="shared" si="0"/>
        <v>#DIV/0!</v>
      </c>
      <c r="G9" s="1544" t="e">
        <f>'13事業費目別内訳'!F27</f>
        <v>#DIV/0!</v>
      </c>
      <c r="H9" s="1546" t="e">
        <f>'13事業費目別内訳'!J27</f>
        <v>#DIV/0!</v>
      </c>
      <c r="I9" s="1540" t="e">
        <f>'13事業費目別内訳'!N27</f>
        <v>#DIV/0!</v>
      </c>
      <c r="J9" s="1546" t="e">
        <f>'13事業費目別内訳'!R27</f>
        <v>#DIV/0!</v>
      </c>
    </row>
    <row r="10" spans="2:10" ht="15" customHeight="1">
      <c r="B10" s="1170"/>
      <c r="C10" s="1162"/>
      <c r="D10" s="1179"/>
      <c r="E10" s="335" t="s">
        <v>115</v>
      </c>
      <c r="F10" s="361">
        <f t="shared" si="0"/>
        <v>0</v>
      </c>
      <c r="G10" s="1545">
        <f>'13事業費目別内訳'!F28</f>
        <v>0</v>
      </c>
      <c r="H10" s="1542">
        <f>'13事業費目別内訳'!J28</f>
        <v>0</v>
      </c>
      <c r="I10" s="1547">
        <f>'13事業費目別内訳'!N28</f>
        <v>0</v>
      </c>
      <c r="J10" s="1542">
        <f>'13事業費目別内訳'!R28</f>
        <v>0</v>
      </c>
    </row>
    <row r="11" spans="2:10" ht="15" customHeight="1">
      <c r="B11" s="1170"/>
      <c r="C11" s="1162"/>
      <c r="D11" s="1180"/>
      <c r="E11" s="336" t="s">
        <v>46</v>
      </c>
      <c r="F11" s="363" t="e">
        <f t="shared" si="0"/>
        <v>#DIV/0!</v>
      </c>
      <c r="G11" s="368" t="e">
        <f>SUM(G9:G10)</f>
        <v>#DIV/0!</v>
      </c>
      <c r="H11" s="369" t="e">
        <f>SUM(H9:H10)</f>
        <v>#DIV/0!</v>
      </c>
      <c r="I11" s="369" t="e">
        <f>SUM(I9:I10)</f>
        <v>#DIV/0!</v>
      </c>
      <c r="J11" s="413" t="e">
        <f>SUM(J9:J10)</f>
        <v>#DIV/0!</v>
      </c>
    </row>
    <row r="12" spans="2:10" ht="15" customHeight="1">
      <c r="B12" s="1170"/>
      <c r="C12" s="1162"/>
      <c r="D12" s="1178" t="s">
        <v>117</v>
      </c>
      <c r="E12" s="334" t="s">
        <v>114</v>
      </c>
      <c r="F12" s="360" t="e">
        <f t="shared" si="0"/>
        <v>#DIV/0!</v>
      </c>
      <c r="G12" s="370" t="e">
        <f t="shared" ref="G12:J13" si="1">G6+G9</f>
        <v>#DIV/0!</v>
      </c>
      <c r="H12" s="371" t="e">
        <f t="shared" si="1"/>
        <v>#DIV/0!</v>
      </c>
      <c r="I12" s="371" t="e">
        <f t="shared" ref="I12" si="2">I6+I9</f>
        <v>#DIV/0!</v>
      </c>
      <c r="J12" s="414" t="e">
        <f t="shared" si="1"/>
        <v>#DIV/0!</v>
      </c>
    </row>
    <row r="13" spans="2:10" ht="15" customHeight="1">
      <c r="B13" s="1170"/>
      <c r="C13" s="1162"/>
      <c r="D13" s="1179"/>
      <c r="E13" s="335" t="s">
        <v>115</v>
      </c>
      <c r="F13" s="361">
        <f t="shared" si="0"/>
        <v>0</v>
      </c>
      <c r="G13" s="372">
        <f>G7+G10</f>
        <v>0</v>
      </c>
      <c r="H13" s="373">
        <f t="shared" si="1"/>
        <v>0</v>
      </c>
      <c r="I13" s="373">
        <f t="shared" ref="I13" si="3">I7+I10</f>
        <v>0</v>
      </c>
      <c r="J13" s="415">
        <f t="shared" si="1"/>
        <v>0</v>
      </c>
    </row>
    <row r="14" spans="2:10" ht="15" customHeight="1">
      <c r="B14" s="1170"/>
      <c r="C14" s="1162"/>
      <c r="D14" s="1180"/>
      <c r="E14" s="336" t="s">
        <v>46</v>
      </c>
      <c r="F14" s="363" t="e">
        <f t="shared" si="0"/>
        <v>#DIV/0!</v>
      </c>
      <c r="G14" s="368" t="e">
        <f>SUM(G12:G13)</f>
        <v>#DIV/0!</v>
      </c>
      <c r="H14" s="369" t="e">
        <f>SUM(H12:H13)</f>
        <v>#DIV/0!</v>
      </c>
      <c r="I14" s="369" t="e">
        <f>SUM(I12:I13)</f>
        <v>#DIV/0!</v>
      </c>
      <c r="J14" s="413" t="e">
        <f>SUM(J12:J13)</f>
        <v>#DIV/0!</v>
      </c>
    </row>
    <row r="15" spans="2:10" ht="15" customHeight="1">
      <c r="B15" s="1170"/>
      <c r="C15" s="1155" t="s">
        <v>118</v>
      </c>
      <c r="D15" s="1181"/>
      <c r="E15" s="1181"/>
      <c r="F15" s="362">
        <f>SUM(G15:J15)</f>
        <v>0</v>
      </c>
      <c r="G15" s="337"/>
      <c r="H15" s="292"/>
      <c r="I15" s="292"/>
      <c r="J15" s="416"/>
    </row>
    <row r="16" spans="2:10" ht="15" customHeight="1">
      <c r="B16" s="1170"/>
      <c r="C16" s="1155" t="s">
        <v>119</v>
      </c>
      <c r="D16" s="1155"/>
      <c r="E16" s="1155"/>
      <c r="F16" s="364">
        <f>SUM(G16:J16)</f>
        <v>0</v>
      </c>
      <c r="G16" s="338"/>
      <c r="H16" s="293"/>
      <c r="I16" s="293"/>
      <c r="J16" s="417"/>
    </row>
    <row r="17" spans="2:10" ht="15" customHeight="1">
      <c r="B17" s="1170"/>
      <c r="C17" s="1156" t="s">
        <v>120</v>
      </c>
      <c r="D17" s="1125"/>
      <c r="E17" s="1154"/>
      <c r="F17" s="364">
        <f>SUM(G17:J17)</f>
        <v>0</v>
      </c>
      <c r="G17" s="433">
        <f>'10法人事務費'!E22</f>
        <v>0</v>
      </c>
      <c r="H17" s="438">
        <f>'10法人事務費'!F22</f>
        <v>0</v>
      </c>
      <c r="I17" s="439">
        <f>'10法人事務費'!G22</f>
        <v>0</v>
      </c>
      <c r="J17" s="438">
        <f>'10法人事務費'!H22</f>
        <v>0</v>
      </c>
    </row>
    <row r="18" spans="2:10" ht="15" customHeight="1" thickBot="1">
      <c r="B18" s="1171"/>
      <c r="C18" s="1092" t="s">
        <v>121</v>
      </c>
      <c r="D18" s="1092"/>
      <c r="E18" s="1092"/>
      <c r="F18" s="365" t="e">
        <f>SUM(G18:J18)</f>
        <v>#DIV/0!</v>
      </c>
      <c r="G18" s="374" t="e">
        <f>SUM(G5,G14:G17)</f>
        <v>#DIV/0!</v>
      </c>
      <c r="H18" s="375" t="e">
        <f>SUM(H5,H14:H17)</f>
        <v>#DIV/0!</v>
      </c>
      <c r="I18" s="375" t="e">
        <f>SUM(I5,I14:I17)</f>
        <v>#DIV/0!</v>
      </c>
      <c r="J18" s="418" t="e">
        <f>SUM(J5,J14:J17)</f>
        <v>#DIV/0!</v>
      </c>
    </row>
    <row r="19" spans="2:10" ht="7.5" customHeight="1" thickBot="1">
      <c r="B19" s="257"/>
      <c r="C19" s="258"/>
      <c r="D19" s="258"/>
      <c r="E19" s="258"/>
      <c r="F19" s="259"/>
      <c r="G19" s="259"/>
      <c r="H19" s="259"/>
      <c r="I19" s="259"/>
      <c r="J19" s="259"/>
    </row>
    <row r="20" spans="2:10" ht="15" customHeight="1">
      <c r="B20" s="1169" t="s">
        <v>142</v>
      </c>
      <c r="C20" s="1135" t="s">
        <v>111</v>
      </c>
      <c r="D20" s="1127" t="s">
        <v>123</v>
      </c>
      <c r="E20" s="1172"/>
      <c r="F20" s="376">
        <f>SUM(G20:J20)</f>
        <v>0</v>
      </c>
      <c r="G20" s="339"/>
      <c r="H20" s="340"/>
      <c r="I20" s="340"/>
      <c r="J20" s="419"/>
    </row>
    <row r="21" spans="2:10" ht="15" customHeight="1">
      <c r="B21" s="1170"/>
      <c r="C21" s="1163"/>
      <c r="D21" s="1129" t="s">
        <v>124</v>
      </c>
      <c r="E21" s="1173"/>
      <c r="F21" s="341"/>
      <c r="G21" s="342"/>
      <c r="H21" s="343"/>
      <c r="I21" s="343"/>
      <c r="J21" s="420"/>
    </row>
    <row r="22" spans="2:10" ht="15" customHeight="1">
      <c r="B22" s="1170"/>
      <c r="C22" s="1156"/>
      <c r="D22" s="1116" t="s">
        <v>125</v>
      </c>
      <c r="E22" s="1166"/>
      <c r="F22" s="363">
        <f t="shared" ref="F22:F48" si="4">SUM(G22:J22)</f>
        <v>0</v>
      </c>
      <c r="G22" s="344"/>
      <c r="H22" s="345"/>
      <c r="I22" s="345"/>
      <c r="J22" s="421"/>
    </row>
    <row r="23" spans="2:10" ht="15" customHeight="1">
      <c r="B23" s="1170"/>
      <c r="C23" s="1156"/>
      <c r="D23" s="1118" t="s">
        <v>126</v>
      </c>
      <c r="E23" s="1167"/>
      <c r="F23" s="377">
        <f t="shared" si="4"/>
        <v>0</v>
      </c>
      <c r="G23" s="346"/>
      <c r="H23" s="347"/>
      <c r="I23" s="347"/>
      <c r="J23" s="422"/>
    </row>
    <row r="24" spans="2:10" ht="15" customHeight="1" thickBot="1">
      <c r="B24" s="1170"/>
      <c r="C24" s="1119"/>
      <c r="D24" s="1120" t="s">
        <v>66</v>
      </c>
      <c r="E24" s="1103"/>
      <c r="F24" s="378">
        <f>SUM(G24:J24)</f>
        <v>0</v>
      </c>
      <c r="G24" s="386">
        <f>SUM(G20:G23)</f>
        <v>0</v>
      </c>
      <c r="H24" s="387">
        <f>SUM(H20:H23)</f>
        <v>0</v>
      </c>
      <c r="I24" s="387">
        <f>SUM(I20:I23)</f>
        <v>0</v>
      </c>
      <c r="J24" s="423">
        <f>SUM(J20:J23)</f>
        <v>0</v>
      </c>
    </row>
    <row r="25" spans="2:10" ht="15" customHeight="1">
      <c r="B25" s="1170"/>
      <c r="C25" s="1174" t="s">
        <v>112</v>
      </c>
      <c r="D25" s="1136" t="s">
        <v>123</v>
      </c>
      <c r="E25" s="1175"/>
      <c r="F25" s="376" t="e">
        <f t="shared" si="4"/>
        <v>#DIV/0!</v>
      </c>
      <c r="G25" s="1548" t="e">
        <f>'10算出内訳（ユニット型）'!AC12+'10算出内訳（従来型）'!AC14</f>
        <v>#DIV/0!</v>
      </c>
      <c r="H25" s="340"/>
      <c r="I25" s="340"/>
      <c r="J25" s="419"/>
    </row>
    <row r="26" spans="2:10" ht="15" customHeight="1">
      <c r="B26" s="1170"/>
      <c r="C26" s="1162"/>
      <c r="D26" s="1138" t="s">
        <v>127</v>
      </c>
      <c r="E26" s="1177"/>
      <c r="F26" s="379">
        <f t="shared" si="4"/>
        <v>0</v>
      </c>
      <c r="G26" s="348"/>
      <c r="H26" s="349"/>
      <c r="I26" s="349"/>
      <c r="J26" s="424"/>
    </row>
    <row r="27" spans="2:10" ht="15" customHeight="1">
      <c r="B27" s="1170"/>
      <c r="C27" s="1162"/>
      <c r="D27" s="1114" t="s">
        <v>128</v>
      </c>
      <c r="E27" s="1176"/>
      <c r="F27" s="360">
        <f t="shared" si="4"/>
        <v>0</v>
      </c>
      <c r="G27" s="350"/>
      <c r="H27" s="280"/>
      <c r="I27" s="280"/>
      <c r="J27" s="411"/>
    </row>
    <row r="28" spans="2:10" ht="15" customHeight="1">
      <c r="B28" s="1170"/>
      <c r="C28" s="1162"/>
      <c r="D28" s="1116" t="s">
        <v>125</v>
      </c>
      <c r="E28" s="1166"/>
      <c r="F28" s="363">
        <f t="shared" si="4"/>
        <v>0</v>
      </c>
      <c r="G28" s="344"/>
      <c r="H28" s="345"/>
      <c r="I28" s="345"/>
      <c r="J28" s="421"/>
    </row>
    <row r="29" spans="2:10" ht="15" customHeight="1">
      <c r="B29" s="1170"/>
      <c r="C29" s="1162"/>
      <c r="D29" s="1118" t="s">
        <v>126</v>
      </c>
      <c r="E29" s="1167"/>
      <c r="F29" s="377">
        <f t="shared" si="4"/>
        <v>0</v>
      </c>
      <c r="G29" s="346"/>
      <c r="H29" s="347"/>
      <c r="I29" s="347"/>
      <c r="J29" s="422"/>
    </row>
    <row r="30" spans="2:10" ht="15" customHeight="1" thickBot="1">
      <c r="B30" s="1170"/>
      <c r="C30" s="1161"/>
      <c r="D30" s="1113" t="s">
        <v>66</v>
      </c>
      <c r="E30" s="1092"/>
      <c r="F30" s="365" t="e">
        <f t="shared" si="4"/>
        <v>#DIV/0!</v>
      </c>
      <c r="G30" s="388" t="e">
        <f>SUM(G25:G29)</f>
        <v>#DIV/0!</v>
      </c>
      <c r="H30" s="375">
        <f>SUM(H25:H29)</f>
        <v>0</v>
      </c>
      <c r="I30" s="375">
        <f>SUM(I25:I29)</f>
        <v>0</v>
      </c>
      <c r="J30" s="418">
        <f>SUM(J25:J29)</f>
        <v>0</v>
      </c>
    </row>
    <row r="31" spans="2:10" ht="15" customHeight="1">
      <c r="B31" s="1170"/>
      <c r="C31" s="1162" t="s">
        <v>118</v>
      </c>
      <c r="D31" s="1114" t="s">
        <v>128</v>
      </c>
      <c r="E31" s="1176"/>
      <c r="F31" s="360">
        <f t="shared" si="4"/>
        <v>0</v>
      </c>
      <c r="G31" s="350"/>
      <c r="H31" s="280"/>
      <c r="I31" s="340"/>
      <c r="J31" s="411"/>
    </row>
    <row r="32" spans="2:10" ht="15" customHeight="1">
      <c r="B32" s="1170"/>
      <c r="C32" s="1162"/>
      <c r="D32" s="1116" t="s">
        <v>125</v>
      </c>
      <c r="E32" s="1166"/>
      <c r="F32" s="363">
        <f t="shared" si="4"/>
        <v>0</v>
      </c>
      <c r="G32" s="344"/>
      <c r="H32" s="345"/>
      <c r="I32" s="345"/>
      <c r="J32" s="421"/>
    </row>
    <row r="33" spans="2:10" ht="15" customHeight="1">
      <c r="B33" s="1170"/>
      <c r="C33" s="1162"/>
      <c r="D33" s="1118" t="s">
        <v>126</v>
      </c>
      <c r="E33" s="1167"/>
      <c r="F33" s="378">
        <f t="shared" si="4"/>
        <v>0</v>
      </c>
      <c r="G33" s="308"/>
      <c r="H33" s="351"/>
      <c r="I33" s="351"/>
      <c r="J33" s="425"/>
    </row>
    <row r="34" spans="2:10" ht="15" customHeight="1" thickBot="1">
      <c r="B34" s="1170"/>
      <c r="C34" s="1162"/>
      <c r="D34" s="1120" t="s">
        <v>66</v>
      </c>
      <c r="E34" s="1103"/>
      <c r="F34" s="378">
        <f t="shared" si="4"/>
        <v>0</v>
      </c>
      <c r="G34" s="386">
        <f>SUM(G31:G33)</f>
        <v>0</v>
      </c>
      <c r="H34" s="387">
        <f>SUM(H31:H33)</f>
        <v>0</v>
      </c>
      <c r="I34" s="387">
        <f>SUM(I31:I33)</f>
        <v>0</v>
      </c>
      <c r="J34" s="423">
        <f>SUM(J31:J33)</f>
        <v>0</v>
      </c>
    </row>
    <row r="35" spans="2:10" ht="15" customHeight="1">
      <c r="B35" s="1170"/>
      <c r="C35" s="1160" t="s">
        <v>129</v>
      </c>
      <c r="D35" s="1134" t="s">
        <v>126</v>
      </c>
      <c r="E35" s="1147"/>
      <c r="F35" s="380">
        <f t="shared" si="4"/>
        <v>0</v>
      </c>
      <c r="G35" s="352"/>
      <c r="H35" s="353"/>
      <c r="I35" s="353"/>
      <c r="J35" s="426"/>
    </row>
    <row r="36" spans="2:10" ht="15" customHeight="1" thickBot="1">
      <c r="B36" s="1170"/>
      <c r="C36" s="1161"/>
      <c r="D36" s="1091" t="s">
        <v>66</v>
      </c>
      <c r="E36" s="1092"/>
      <c r="F36" s="365">
        <f t="shared" si="4"/>
        <v>0</v>
      </c>
      <c r="G36" s="388">
        <f>SUM(G35)</f>
        <v>0</v>
      </c>
      <c r="H36" s="375">
        <f>SUM(H35)</f>
        <v>0</v>
      </c>
      <c r="I36" s="375">
        <f>SUM(I35)</f>
        <v>0</v>
      </c>
      <c r="J36" s="418">
        <f>SUM(J35)</f>
        <v>0</v>
      </c>
    </row>
    <row r="37" spans="2:10" ht="17.25" customHeight="1">
      <c r="B37" s="1170"/>
      <c r="C37" s="1162" t="s">
        <v>120</v>
      </c>
      <c r="D37" s="301" t="s">
        <v>126</v>
      </c>
      <c r="E37" s="354"/>
      <c r="F37" s="381">
        <f t="shared" si="4"/>
        <v>0</v>
      </c>
      <c r="G37" s="437">
        <f>'10法人事務費'!E22</f>
        <v>0</v>
      </c>
      <c r="H37" s="437">
        <f>'10法人事務費'!F22</f>
        <v>0</v>
      </c>
      <c r="I37" s="437">
        <f>'10法人事務費'!G22</f>
        <v>0</v>
      </c>
      <c r="J37" s="437">
        <f>'10法人事務費'!H22</f>
        <v>0</v>
      </c>
    </row>
    <row r="38" spans="2:10" ht="17.25" customHeight="1">
      <c r="B38" s="1170"/>
      <c r="C38" s="1162"/>
      <c r="D38" s="1098"/>
      <c r="E38" s="1164"/>
      <c r="F38" s="382">
        <f t="shared" si="4"/>
        <v>0</v>
      </c>
      <c r="G38" s="355"/>
      <c r="H38" s="356"/>
      <c r="I38" s="356"/>
      <c r="J38" s="427"/>
    </row>
    <row r="39" spans="2:10" ht="15" customHeight="1">
      <c r="B39" s="1170"/>
      <c r="C39" s="1163"/>
      <c r="D39" s="1100" t="s">
        <v>66</v>
      </c>
      <c r="E39" s="1165"/>
      <c r="F39" s="364">
        <f t="shared" si="4"/>
        <v>0</v>
      </c>
      <c r="G39" s="389">
        <f>SUM(G37:G38)</f>
        <v>0</v>
      </c>
      <c r="H39" s="390">
        <f>SUM(H37:H38)</f>
        <v>0</v>
      </c>
      <c r="I39" s="390">
        <f>SUM(I37:I38)</f>
        <v>0</v>
      </c>
      <c r="J39" s="428">
        <f>SUM(J37:J38)</f>
        <v>0</v>
      </c>
    </row>
    <row r="40" spans="2:10" ht="15" customHeight="1" thickBot="1">
      <c r="B40" s="1170"/>
      <c r="C40" s="1103" t="s">
        <v>121</v>
      </c>
      <c r="D40" s="1103"/>
      <c r="E40" s="1103"/>
      <c r="F40" s="378" t="e">
        <f t="shared" si="4"/>
        <v>#DIV/0!</v>
      </c>
      <c r="G40" s="391" t="e">
        <f>G24+G30+G36+G34+G39</f>
        <v>#DIV/0!</v>
      </c>
      <c r="H40" s="387">
        <f>H24+H30+H36+H34+H39</f>
        <v>0</v>
      </c>
      <c r="I40" s="387">
        <f>I24+I30+I36+I34+I39</f>
        <v>0</v>
      </c>
      <c r="J40" s="423">
        <f>J24+J30+J36+J34+J39</f>
        <v>0</v>
      </c>
    </row>
    <row r="41" spans="2:10" ht="15" customHeight="1" thickTop="1">
      <c r="B41" s="1170"/>
      <c r="C41" s="1168" t="s">
        <v>130</v>
      </c>
      <c r="D41" s="1106"/>
      <c r="E41" s="269" t="s">
        <v>131</v>
      </c>
      <c r="F41" s="383" t="e">
        <f t="shared" si="4"/>
        <v>#DIV/0!</v>
      </c>
      <c r="G41" s="392" t="e">
        <f>G20+G25</f>
        <v>#DIV/0!</v>
      </c>
      <c r="H41" s="393">
        <f t="shared" ref="G41:J42" si="5">H25</f>
        <v>0</v>
      </c>
      <c r="I41" s="393">
        <f t="shared" ref="I41" si="6">I25</f>
        <v>0</v>
      </c>
      <c r="J41" s="429">
        <f t="shared" si="5"/>
        <v>0</v>
      </c>
    </row>
    <row r="42" spans="2:10" ht="15" customHeight="1">
      <c r="B42" s="1170"/>
      <c r="C42" s="1158"/>
      <c r="D42" s="1108"/>
      <c r="E42" s="270" t="s">
        <v>127</v>
      </c>
      <c r="F42" s="384">
        <f t="shared" si="4"/>
        <v>0</v>
      </c>
      <c r="G42" s="394">
        <f t="shared" si="5"/>
        <v>0</v>
      </c>
      <c r="H42" s="395">
        <f t="shared" si="5"/>
        <v>0</v>
      </c>
      <c r="I42" s="395">
        <f t="shared" ref="I42" si="7">I26</f>
        <v>0</v>
      </c>
      <c r="J42" s="430">
        <f t="shared" si="5"/>
        <v>0</v>
      </c>
    </row>
    <row r="43" spans="2:10" ht="15" customHeight="1">
      <c r="B43" s="1170"/>
      <c r="C43" s="1159"/>
      <c r="D43" s="1110"/>
      <c r="E43" s="307" t="s">
        <v>46</v>
      </c>
      <c r="F43" s="378" t="e">
        <f t="shared" si="4"/>
        <v>#DIV/0!</v>
      </c>
      <c r="G43" s="386" t="e">
        <f>SUM(G41:G42)</f>
        <v>#DIV/0!</v>
      </c>
      <c r="H43" s="387">
        <f>SUM(H41:H42)</f>
        <v>0</v>
      </c>
      <c r="I43" s="387">
        <f>SUM(I41:I42)</f>
        <v>0</v>
      </c>
      <c r="J43" s="423">
        <f>SUM(J41:J42)</f>
        <v>0</v>
      </c>
    </row>
    <row r="44" spans="2:10" ht="15" customHeight="1">
      <c r="B44" s="1170"/>
      <c r="C44" s="1157" t="s">
        <v>132</v>
      </c>
      <c r="D44" s="1112"/>
      <c r="E44" s="357" t="s">
        <v>128</v>
      </c>
      <c r="F44" s="377">
        <f t="shared" si="4"/>
        <v>0</v>
      </c>
      <c r="G44" s="396">
        <f>G20+G27+G31</f>
        <v>0</v>
      </c>
      <c r="H44" s="397">
        <f>H20+H27+H31</f>
        <v>0</v>
      </c>
      <c r="I44" s="397">
        <f>I20+I27+I31</f>
        <v>0</v>
      </c>
      <c r="J44" s="431">
        <f>J20+J27+J31</f>
        <v>0</v>
      </c>
    </row>
    <row r="45" spans="2:10" ht="15" customHeight="1">
      <c r="B45" s="1170"/>
      <c r="C45" s="1158"/>
      <c r="D45" s="1108"/>
      <c r="E45" s="270" t="s">
        <v>133</v>
      </c>
      <c r="F45" s="385">
        <f t="shared" si="4"/>
        <v>0</v>
      </c>
      <c r="G45" s="398">
        <f t="shared" ref="G45:J45" si="8">G22+G28+G32</f>
        <v>0</v>
      </c>
      <c r="H45" s="399">
        <f t="shared" si="8"/>
        <v>0</v>
      </c>
      <c r="I45" s="399">
        <f t="shared" ref="I45" si="9">I22+I28+I32</f>
        <v>0</v>
      </c>
      <c r="J45" s="432">
        <f t="shared" si="8"/>
        <v>0</v>
      </c>
    </row>
    <row r="46" spans="2:10" ht="15" customHeight="1">
      <c r="B46" s="1170"/>
      <c r="C46" s="1159"/>
      <c r="D46" s="1110"/>
      <c r="E46" s="358" t="s">
        <v>46</v>
      </c>
      <c r="F46" s="364">
        <f t="shared" si="4"/>
        <v>0</v>
      </c>
      <c r="G46" s="389">
        <f>SUM(G44:G45)</f>
        <v>0</v>
      </c>
      <c r="H46" s="390">
        <f>SUM(H44:H45)</f>
        <v>0</v>
      </c>
      <c r="I46" s="390">
        <f>SUM(I44:I45)</f>
        <v>0</v>
      </c>
      <c r="J46" s="428">
        <f>SUM(J44:J45)</f>
        <v>0</v>
      </c>
    </row>
    <row r="47" spans="2:10" ht="15" customHeight="1">
      <c r="B47" s="1170"/>
      <c r="C47" s="307" t="s">
        <v>143</v>
      </c>
      <c r="D47" s="307"/>
      <c r="E47" s="307"/>
      <c r="F47" s="378">
        <f t="shared" si="4"/>
        <v>0</v>
      </c>
      <c r="G47" s="386">
        <f>G23+G29+G33+G35+G37</f>
        <v>0</v>
      </c>
      <c r="H47" s="387">
        <f>H23+H29+H33+H35+H37</f>
        <v>0</v>
      </c>
      <c r="I47" s="387">
        <f>I23+I29+I33+I35+I37</f>
        <v>0</v>
      </c>
      <c r="J47" s="423">
        <f>J23+J29+J33+J35+J37</f>
        <v>0</v>
      </c>
    </row>
    <row r="48" spans="2:10" ht="15" customHeight="1" thickBot="1">
      <c r="B48" s="1171"/>
      <c r="C48" s="1092" t="s">
        <v>121</v>
      </c>
      <c r="D48" s="1092"/>
      <c r="E48" s="1092"/>
      <c r="F48" s="365" t="e">
        <f t="shared" si="4"/>
        <v>#DIV/0!</v>
      </c>
      <c r="G48" s="388" t="e">
        <f>G43+G46+G47</f>
        <v>#DIV/0!</v>
      </c>
      <c r="H48" s="375">
        <f>H43+H46+H47</f>
        <v>0</v>
      </c>
      <c r="I48" s="375">
        <f>I43+I46+I47</f>
        <v>0</v>
      </c>
      <c r="J48" s="418">
        <f>J43+J46+J47</f>
        <v>0</v>
      </c>
    </row>
    <row r="66" spans="11:12">
      <c r="K66" s="253"/>
      <c r="L66" s="253"/>
    </row>
    <row r="67" spans="11:12">
      <c r="K67" s="253"/>
      <c r="L67" s="253"/>
    </row>
    <row r="68" spans="11:12">
      <c r="K68" s="253"/>
      <c r="L68" s="253"/>
    </row>
    <row r="69" spans="11:12">
      <c r="K69" s="253"/>
      <c r="L69" s="253"/>
    </row>
    <row r="70" spans="11:12">
      <c r="K70" s="253"/>
      <c r="L70" s="253"/>
    </row>
  </sheetData>
  <mergeCells count="40">
    <mergeCell ref="B4:E4"/>
    <mergeCell ref="B5:B18"/>
    <mergeCell ref="C5:E5"/>
    <mergeCell ref="C6:C14"/>
    <mergeCell ref="D6:D8"/>
    <mergeCell ref="D9:D11"/>
    <mergeCell ref="D12:D14"/>
    <mergeCell ref="C15:E15"/>
    <mergeCell ref="C16:E16"/>
    <mergeCell ref="C17:E17"/>
    <mergeCell ref="C18:E18"/>
    <mergeCell ref="B20:B48"/>
    <mergeCell ref="C20:C24"/>
    <mergeCell ref="D20:E20"/>
    <mergeCell ref="D21:E21"/>
    <mergeCell ref="D22:E22"/>
    <mergeCell ref="D23:E23"/>
    <mergeCell ref="D24:E24"/>
    <mergeCell ref="C25:C30"/>
    <mergeCell ref="D25:E25"/>
    <mergeCell ref="C31:C34"/>
    <mergeCell ref="D31:E31"/>
    <mergeCell ref="D32:E32"/>
    <mergeCell ref="D33:E33"/>
    <mergeCell ref="D34:E34"/>
    <mergeCell ref="D26:E26"/>
    <mergeCell ref="D27:E27"/>
    <mergeCell ref="D28:E28"/>
    <mergeCell ref="D29:E29"/>
    <mergeCell ref="D30:E30"/>
    <mergeCell ref="C40:E40"/>
    <mergeCell ref="C41:D43"/>
    <mergeCell ref="C44:D46"/>
    <mergeCell ref="C48:E48"/>
    <mergeCell ref="C35:C36"/>
    <mergeCell ref="D35:E35"/>
    <mergeCell ref="D36:E36"/>
    <mergeCell ref="C37:C39"/>
    <mergeCell ref="D38:E38"/>
    <mergeCell ref="D39:E39"/>
  </mergeCells>
  <phoneticPr fontId="2"/>
  <printOptions horizontalCentered="1" verticalCentered="1"/>
  <pageMargins left="0.98425196850393704" right="0.98425196850393704" top="0.59055118110236227" bottom="0.59055118110236227" header="0.35" footer="0.51181102362204722"/>
  <pageSetup paperSize="9" scale="72" orientation="landscape" horizontalDpi="300" r:id="rId1"/>
  <headerFooter alignWithMargins="0">
    <oddHeader>&amp;R&amp;"ＭＳ ゴシック,標準"&amp;12（様式７ー２）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22"/>
  <sheetViews>
    <sheetView view="pageBreakPreview" zoomScaleNormal="100" zoomScaleSheetLayoutView="100" workbookViewId="0">
      <selection activeCell="E27" sqref="E27"/>
    </sheetView>
  </sheetViews>
  <sheetFormatPr defaultRowHeight="13.5"/>
  <cols>
    <col min="1" max="1" width="1.625" customWidth="1"/>
    <col min="2" max="2" width="13.625" customWidth="1"/>
    <col min="3" max="3" width="26.125" customWidth="1"/>
    <col min="4" max="4" width="16.5" customWidth="1"/>
    <col min="5" max="5" width="18.25" customWidth="1"/>
    <col min="6" max="6" width="14.625" customWidth="1"/>
    <col min="7" max="7" width="15.625" customWidth="1"/>
    <col min="8" max="8" width="14.625" customWidth="1"/>
  </cols>
  <sheetData>
    <row r="1" spans="1:8" ht="18.75">
      <c r="A1" s="182" t="s">
        <v>83</v>
      </c>
      <c r="F1" s="183"/>
      <c r="H1" s="183" t="s">
        <v>84</v>
      </c>
    </row>
    <row r="2" spans="1:8" ht="6" customHeight="1">
      <c r="A2" s="182"/>
    </row>
    <row r="3" spans="1:8">
      <c r="A3" s="102"/>
      <c r="H3" t="s">
        <v>23</v>
      </c>
    </row>
    <row r="4" spans="1:8">
      <c r="A4" s="102"/>
    </row>
    <row r="5" spans="1:8">
      <c r="A5" s="102"/>
      <c r="B5" s="184"/>
      <c r="C5" s="185"/>
      <c r="D5" s="186" t="s">
        <v>55</v>
      </c>
      <c r="E5" s="434" t="str">
        <f>'13事業費目別内訳'!F5</f>
        <v>介護医療院</v>
      </c>
      <c r="F5" s="435" t="str">
        <f>'13事業費目別内訳'!J5</f>
        <v>○○事業専用</v>
      </c>
      <c r="G5" s="434" t="str">
        <f>'13事業費目別内訳'!N5</f>
        <v>●●事業専用</v>
      </c>
      <c r="H5" s="435" t="str">
        <f>'13事業費目別内訳'!R5</f>
        <v>△△事業専用</v>
      </c>
    </row>
    <row r="6" spans="1:8">
      <c r="A6" s="1187"/>
      <c r="B6" s="1186" t="s">
        <v>85</v>
      </c>
      <c r="C6" s="187" t="s">
        <v>86</v>
      </c>
      <c r="D6" s="188">
        <v>2000000</v>
      </c>
      <c r="E6" s="189"/>
      <c r="F6" s="190"/>
      <c r="G6" s="189"/>
      <c r="H6" s="190"/>
    </row>
    <row r="7" spans="1:8">
      <c r="A7" s="1187"/>
      <c r="B7" s="1188"/>
      <c r="C7" s="191" t="s">
        <v>87</v>
      </c>
      <c r="D7" s="192">
        <v>50000000</v>
      </c>
      <c r="E7" s="193"/>
      <c r="F7" s="194"/>
      <c r="G7" s="193"/>
      <c r="H7" s="194"/>
    </row>
    <row r="8" spans="1:8">
      <c r="A8" s="1187"/>
      <c r="B8" s="1188" t="s">
        <v>88</v>
      </c>
      <c r="C8" s="195" t="s">
        <v>89</v>
      </c>
      <c r="D8" s="196">
        <v>200000</v>
      </c>
      <c r="E8" s="197"/>
      <c r="F8" s="198"/>
      <c r="G8" s="197"/>
      <c r="H8" s="198"/>
    </row>
    <row r="9" spans="1:8">
      <c r="A9" s="1187"/>
      <c r="B9" s="1188"/>
      <c r="C9" s="191" t="s">
        <v>90</v>
      </c>
      <c r="D9" s="192">
        <v>100000</v>
      </c>
      <c r="E9" s="193"/>
      <c r="F9" s="194"/>
      <c r="G9" s="193"/>
      <c r="H9" s="194"/>
    </row>
    <row r="10" spans="1:8">
      <c r="A10" s="1187"/>
      <c r="B10" s="1188" t="s">
        <v>91</v>
      </c>
      <c r="C10" s="195" t="s">
        <v>92</v>
      </c>
      <c r="D10" s="196">
        <v>30000000</v>
      </c>
      <c r="E10" s="197"/>
      <c r="F10" s="198"/>
      <c r="G10" s="197"/>
      <c r="H10" s="198"/>
    </row>
    <row r="11" spans="1:8">
      <c r="A11" s="1187"/>
      <c r="B11" s="1188"/>
      <c r="C11" s="191" t="s">
        <v>93</v>
      </c>
      <c r="D11" s="192"/>
      <c r="E11" s="193"/>
      <c r="F11" s="194"/>
      <c r="G11" s="193"/>
      <c r="H11" s="194"/>
    </row>
    <row r="12" spans="1:8">
      <c r="A12" s="102"/>
      <c r="B12" s="1182" t="s">
        <v>94</v>
      </c>
      <c r="C12" s="195" t="s">
        <v>95</v>
      </c>
      <c r="D12" s="196">
        <v>0</v>
      </c>
      <c r="E12" s="197"/>
      <c r="F12" s="198"/>
      <c r="G12" s="197"/>
      <c r="H12" s="198"/>
    </row>
    <row r="13" spans="1:8">
      <c r="A13" s="102"/>
      <c r="B13" s="1186"/>
      <c r="C13" s="199"/>
      <c r="D13" s="200"/>
      <c r="E13" s="201"/>
      <c r="F13" s="202"/>
      <c r="G13" s="201"/>
      <c r="H13" s="202"/>
    </row>
    <row r="14" spans="1:8">
      <c r="A14" s="1187"/>
      <c r="B14" s="1188" t="s">
        <v>96</v>
      </c>
      <c r="C14" s="195" t="s">
        <v>97</v>
      </c>
      <c r="D14" s="196">
        <v>800000</v>
      </c>
      <c r="E14" s="197"/>
      <c r="F14" s="198"/>
      <c r="G14" s="197"/>
      <c r="H14" s="198"/>
    </row>
    <row r="15" spans="1:8">
      <c r="A15" s="1187"/>
      <c r="B15" s="1188"/>
      <c r="C15" s="191" t="s">
        <v>98</v>
      </c>
      <c r="D15" s="192">
        <v>400000</v>
      </c>
      <c r="E15" s="193"/>
      <c r="F15" s="194"/>
      <c r="G15" s="193"/>
      <c r="H15" s="194"/>
    </row>
    <row r="16" spans="1:8">
      <c r="A16" s="1187"/>
      <c r="B16" s="1188" t="s">
        <v>99</v>
      </c>
      <c r="C16" s="195" t="s">
        <v>100</v>
      </c>
      <c r="D16" s="196">
        <v>1000000</v>
      </c>
      <c r="E16" s="197"/>
      <c r="F16" s="198"/>
      <c r="G16" s="197"/>
      <c r="H16" s="198"/>
    </row>
    <row r="17" spans="1:8">
      <c r="A17" s="1187"/>
      <c r="B17" s="1188"/>
      <c r="C17" s="191" t="s">
        <v>101</v>
      </c>
      <c r="D17" s="192">
        <v>500000</v>
      </c>
      <c r="E17" s="193"/>
      <c r="F17" s="194"/>
      <c r="G17" s="193"/>
      <c r="H17" s="194"/>
    </row>
    <row r="18" spans="1:8">
      <c r="A18" s="1187"/>
      <c r="B18" s="1188" t="s">
        <v>102</v>
      </c>
      <c r="C18" s="195" t="s">
        <v>103</v>
      </c>
      <c r="D18" s="196">
        <v>10000000</v>
      </c>
      <c r="E18" s="197"/>
      <c r="F18" s="198"/>
      <c r="G18" s="197"/>
      <c r="H18" s="198"/>
    </row>
    <row r="19" spans="1:8">
      <c r="A19" s="1187"/>
      <c r="B19" s="1188"/>
      <c r="C19" s="191" t="s">
        <v>104</v>
      </c>
      <c r="D19" s="192">
        <v>0</v>
      </c>
      <c r="E19" s="193"/>
      <c r="F19" s="194"/>
      <c r="G19" s="193"/>
      <c r="H19" s="194"/>
    </row>
    <row r="20" spans="1:8">
      <c r="A20" s="102"/>
      <c r="B20" s="1182" t="s">
        <v>105</v>
      </c>
      <c r="C20" s="195" t="s">
        <v>105</v>
      </c>
      <c r="D20" s="196">
        <v>5000000</v>
      </c>
      <c r="E20" s="197"/>
      <c r="F20" s="198"/>
      <c r="G20" s="197"/>
      <c r="H20" s="198"/>
    </row>
    <row r="21" spans="1:8" ht="14.25" thickBot="1">
      <c r="A21" s="102"/>
      <c r="B21" s="1183"/>
      <c r="C21" s="203"/>
      <c r="D21" s="204"/>
      <c r="E21" s="205"/>
      <c r="F21" s="206"/>
      <c r="G21" s="205"/>
      <c r="H21" s="206"/>
    </row>
    <row r="22" spans="1:8" ht="14.25" thickBot="1">
      <c r="A22" s="102"/>
      <c r="B22" s="1184" t="s">
        <v>106</v>
      </c>
      <c r="C22" s="1185"/>
      <c r="D22" s="207">
        <f>SUM(D6:D20)</f>
        <v>100000000</v>
      </c>
      <c r="E22" s="436">
        <f>SUM(E6:E21)</f>
        <v>0</v>
      </c>
      <c r="F22" s="436">
        <f t="shared" ref="F22:H22" si="0">SUM(F6:F21)</f>
        <v>0</v>
      </c>
      <c r="G22" s="436">
        <f t="shared" si="0"/>
        <v>0</v>
      </c>
      <c r="H22" s="436">
        <f t="shared" si="0"/>
        <v>0</v>
      </c>
    </row>
  </sheetData>
  <mergeCells count="15">
    <mergeCell ref="A6:A7"/>
    <mergeCell ref="B6:B7"/>
    <mergeCell ref="A8:A9"/>
    <mergeCell ref="B8:B9"/>
    <mergeCell ref="A10:A11"/>
    <mergeCell ref="B10:B11"/>
    <mergeCell ref="B20:B21"/>
    <mergeCell ref="B22:C22"/>
    <mergeCell ref="B12:B13"/>
    <mergeCell ref="A14:A15"/>
    <mergeCell ref="B14:B15"/>
    <mergeCell ref="A16:A17"/>
    <mergeCell ref="B16:B17"/>
    <mergeCell ref="A18:A19"/>
    <mergeCell ref="B18:B19"/>
  </mergeCells>
  <phoneticPr fontId="2"/>
  <pageMargins left="0.70866141732283472" right="0.70866141732283472" top="0.74803149606299213" bottom="0.74803149606299213" header="0.31496062992125984" footer="0.31496062992125984"/>
  <pageSetup paperSize="9" scale="72" orientation="portrait" r:id="rId1"/>
  <colBreaks count="1" manualBreakCount="1">
    <brk id="8"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80"/>
  <sheetViews>
    <sheetView view="pageBreakPreview" zoomScale="73" zoomScaleNormal="75" zoomScaleSheetLayoutView="50" workbookViewId="0"/>
  </sheetViews>
  <sheetFormatPr defaultColWidth="9" defaultRowHeight="13.5"/>
  <cols>
    <col min="1" max="1" width="4.5" style="445" customWidth="1"/>
    <col min="2" max="2" width="20.25" style="445" customWidth="1"/>
    <col min="3" max="3" width="12.5" style="445" customWidth="1"/>
    <col min="4" max="4" width="13.625" style="530" customWidth="1"/>
    <col min="5" max="5" width="17.875" style="530" customWidth="1"/>
    <col min="6" max="6" width="5.25" style="445" customWidth="1"/>
    <col min="7" max="8" width="15.625" style="445" customWidth="1"/>
    <col min="9" max="9" width="12.125" style="445" customWidth="1"/>
    <col min="10" max="10" width="15.375" style="445" customWidth="1"/>
    <col min="11" max="11" width="2.75" style="445" customWidth="1"/>
    <col min="12" max="12" width="11.875" style="445" customWidth="1"/>
    <col min="13" max="15" width="2.875" style="445" customWidth="1"/>
    <col min="16" max="16" width="5.375" style="445" customWidth="1"/>
    <col min="17" max="17" width="2.875" style="445" customWidth="1"/>
    <col min="18" max="18" width="2.625" style="445" customWidth="1"/>
    <col min="19" max="19" width="6" style="445" customWidth="1"/>
    <col min="20" max="20" width="3.875" style="445" customWidth="1"/>
    <col min="21" max="21" width="2.875" style="445" customWidth="1"/>
    <col min="22" max="22" width="5.25" style="445" customWidth="1"/>
    <col min="23" max="24" width="2.875" style="445" customWidth="1"/>
    <col min="25" max="25" width="14.625" style="445" bestFit="1" customWidth="1"/>
    <col min="26" max="26" width="3.125" style="445" customWidth="1"/>
    <col min="27" max="27" width="15" style="445" customWidth="1"/>
    <col min="28" max="28" width="10.625" style="526" bestFit="1" customWidth="1"/>
    <col min="29" max="29" width="16" style="445" customWidth="1"/>
    <col min="30" max="30" width="1" style="445" customWidth="1"/>
    <col min="31" max="31" width="15" style="445" customWidth="1"/>
    <col min="32" max="32" width="13.375" style="445" customWidth="1"/>
    <col min="33" max="33" width="15.625" style="445" customWidth="1"/>
    <col min="34" max="34" width="16.125" style="445" customWidth="1"/>
    <col min="35" max="38" width="9" style="445"/>
    <col min="39" max="39" width="10" style="445" bestFit="1" customWidth="1"/>
    <col min="40" max="16384" width="9" style="445"/>
  </cols>
  <sheetData>
    <row r="1" spans="1:39" ht="24.95" customHeight="1" thickTop="1" thickBot="1">
      <c r="A1" s="442"/>
      <c r="B1" s="573" t="s">
        <v>214</v>
      </c>
      <c r="C1" s="1294" t="s">
        <v>217</v>
      </c>
      <c r="D1" s="1295"/>
      <c r="E1" s="442" t="s">
        <v>248</v>
      </c>
      <c r="F1" s="442"/>
      <c r="G1" s="442"/>
      <c r="H1" s="442"/>
      <c r="I1" s="442"/>
      <c r="J1" s="442"/>
      <c r="K1" s="442"/>
      <c r="L1" s="442"/>
      <c r="M1" s="443"/>
      <c r="N1" s="443"/>
      <c r="O1" s="443"/>
      <c r="P1" s="443"/>
      <c r="Q1" s="443"/>
      <c r="R1" s="443"/>
      <c r="S1" s="443"/>
      <c r="T1" s="443"/>
      <c r="U1" s="443"/>
      <c r="V1" s="443"/>
      <c r="W1" s="443"/>
      <c r="X1" s="443"/>
      <c r="Y1" s="443"/>
      <c r="Z1" s="443"/>
      <c r="AA1" s="1292" t="s">
        <v>144</v>
      </c>
      <c r="AB1" s="1293"/>
      <c r="AF1" s="446"/>
    </row>
    <row r="2" spans="1:39" ht="24.95" customHeight="1" thickTop="1" thickBot="1">
      <c r="A2" s="447"/>
      <c r="B2" s="447"/>
      <c r="C2" s="447"/>
      <c r="D2" s="447"/>
      <c r="E2" s="447"/>
      <c r="F2" s="447"/>
      <c r="G2" s="447"/>
      <c r="H2" s="447"/>
      <c r="I2" s="447"/>
      <c r="J2" s="447"/>
      <c r="K2" s="447"/>
      <c r="L2" s="447"/>
      <c r="M2" s="577"/>
      <c r="N2" s="577"/>
      <c r="O2" s="577"/>
      <c r="P2" s="577"/>
      <c r="Q2" s="443"/>
      <c r="R2" s="443"/>
      <c r="S2" s="443"/>
      <c r="T2" s="443"/>
      <c r="U2" s="443"/>
      <c r="V2" s="443"/>
      <c r="W2" s="443"/>
      <c r="X2" s="443"/>
      <c r="Y2" s="443"/>
      <c r="Z2" s="443"/>
      <c r="AA2" s="443"/>
      <c r="AB2" s="444"/>
      <c r="AC2" s="443"/>
      <c r="AD2" s="443"/>
      <c r="AE2" s="448"/>
      <c r="AF2" s="449"/>
      <c r="AK2" s="445" t="s">
        <v>217</v>
      </c>
      <c r="AL2" s="1054" t="s">
        <v>571</v>
      </c>
      <c r="AM2" s="1061">
        <v>6110000</v>
      </c>
    </row>
    <row r="3" spans="1:39" s="443" customFormat="1" ht="42.75" customHeight="1">
      <c r="A3" s="1249"/>
      <c r="B3" s="1251" t="s">
        <v>145</v>
      </c>
      <c r="C3" s="1252"/>
      <c r="D3" s="1255" t="s">
        <v>44</v>
      </c>
      <c r="E3" s="1256"/>
      <c r="F3" s="1257" t="s">
        <v>146</v>
      </c>
      <c r="G3" s="450" t="s">
        <v>147</v>
      </c>
      <c r="H3" s="451" t="s">
        <v>148</v>
      </c>
      <c r="I3" s="452" t="s">
        <v>149</v>
      </c>
      <c r="J3" s="453" t="s">
        <v>150</v>
      </c>
      <c r="K3" s="1259" t="s">
        <v>151</v>
      </c>
      <c r="L3" s="1260"/>
      <c r="M3" s="1260"/>
      <c r="N3" s="1260"/>
      <c r="O3" s="1260"/>
      <c r="P3" s="1260"/>
      <c r="Q3" s="1260"/>
      <c r="R3" s="1260"/>
      <c r="S3" s="1260"/>
      <c r="T3" s="1260"/>
      <c r="U3" s="1260"/>
      <c r="V3" s="1260"/>
      <c r="W3" s="1260"/>
      <c r="X3" s="1260"/>
      <c r="Y3" s="1260"/>
      <c r="Z3" s="1261"/>
      <c r="AA3" s="450" t="s">
        <v>152</v>
      </c>
      <c r="AB3" s="454" t="s">
        <v>153</v>
      </c>
      <c r="AC3" s="455" t="s">
        <v>154</v>
      </c>
      <c r="AD3" s="456"/>
      <c r="AE3" s="448"/>
      <c r="AF3" s="457"/>
      <c r="AK3" s="443" t="s">
        <v>218</v>
      </c>
      <c r="AL3" s="1055" t="s">
        <v>572</v>
      </c>
      <c r="AM3" s="1062">
        <v>6110000</v>
      </c>
    </row>
    <row r="4" spans="1:39" s="443" customFormat="1" ht="51.75" customHeight="1" thickBot="1">
      <c r="A4" s="1250"/>
      <c r="B4" s="1253"/>
      <c r="C4" s="1254"/>
      <c r="D4" s="607" t="s">
        <v>155</v>
      </c>
      <c r="E4" s="459" t="s">
        <v>156</v>
      </c>
      <c r="F4" s="1258"/>
      <c r="G4" s="460" t="s">
        <v>157</v>
      </c>
      <c r="H4" s="461" t="s">
        <v>158</v>
      </c>
      <c r="I4" s="462" t="s">
        <v>159</v>
      </c>
      <c r="J4" s="463" t="s">
        <v>160</v>
      </c>
      <c r="K4" s="464"/>
      <c r="L4" s="465" t="s">
        <v>161</v>
      </c>
      <c r="M4" s="465"/>
      <c r="N4" s="465"/>
      <c r="O4" s="465"/>
      <c r="P4" s="465" t="s">
        <v>162</v>
      </c>
      <c r="Q4" s="465"/>
      <c r="R4" s="1283" t="s">
        <v>215</v>
      </c>
      <c r="S4" s="1283"/>
      <c r="T4" s="1283"/>
      <c r="U4" s="465"/>
      <c r="V4" s="465" t="s">
        <v>164</v>
      </c>
      <c r="W4" s="465"/>
      <c r="X4" s="466"/>
      <c r="Y4" s="467" t="s">
        <v>165</v>
      </c>
      <c r="Z4" s="467"/>
      <c r="AA4" s="468" t="s">
        <v>166</v>
      </c>
      <c r="AB4" s="469" t="s">
        <v>167</v>
      </c>
      <c r="AC4" s="470" t="s">
        <v>168</v>
      </c>
      <c r="AD4" s="456"/>
      <c r="AE4" s="448"/>
      <c r="AF4" s="457"/>
      <c r="AK4" s="443" t="s">
        <v>219</v>
      </c>
      <c r="AL4" s="1055" t="s">
        <v>573</v>
      </c>
      <c r="AM4" s="1062">
        <v>7340000</v>
      </c>
    </row>
    <row r="5" spans="1:39" s="443" customFormat="1" ht="30" customHeight="1" thickTop="1">
      <c r="A5" s="471"/>
      <c r="B5" s="472" t="s">
        <v>249</v>
      </c>
      <c r="C5" s="603"/>
      <c r="D5" s="1288"/>
      <c r="E5" s="605" t="s">
        <v>169</v>
      </c>
      <c r="F5" s="1074"/>
      <c r="G5" s="1265"/>
      <c r="H5" s="1266"/>
      <c r="I5" s="1266"/>
      <c r="J5" s="1267"/>
      <c r="K5" s="475"/>
      <c r="L5" s="476">
        <v>5000000</v>
      </c>
      <c r="M5" s="477" t="s">
        <v>170</v>
      </c>
      <c r="N5" s="477"/>
      <c r="O5" s="478" t="s">
        <v>171</v>
      </c>
      <c r="P5" s="555">
        <f>F5</f>
        <v>0</v>
      </c>
      <c r="Q5" s="479" t="s">
        <v>172</v>
      </c>
      <c r="R5" s="478" t="s">
        <v>171</v>
      </c>
      <c r="S5" s="1290">
        <v>0</v>
      </c>
      <c r="T5" s="1291"/>
      <c r="U5" s="478" t="s">
        <v>171</v>
      </c>
      <c r="V5" s="1191">
        <f>A9</f>
        <v>0</v>
      </c>
      <c r="W5" s="1192"/>
      <c r="X5" s="478" t="s">
        <v>174</v>
      </c>
      <c r="Y5" s="557">
        <f>L5*V5*P5*S5</f>
        <v>0</v>
      </c>
      <c r="Z5" s="477" t="s">
        <v>170</v>
      </c>
      <c r="AA5" s="509"/>
      <c r="AB5" s="480"/>
      <c r="AC5" s="481"/>
      <c r="AD5" s="482"/>
      <c r="AF5" s="482"/>
      <c r="AL5" s="1055" t="s">
        <v>574</v>
      </c>
      <c r="AM5" s="1062">
        <v>4590000</v>
      </c>
    </row>
    <row r="6" spans="1:39" s="443" customFormat="1" ht="30" customHeight="1" thickBot="1">
      <c r="A6" s="471" t="s">
        <v>175</v>
      </c>
      <c r="B6" s="483"/>
      <c r="C6" s="604"/>
      <c r="D6" s="1289"/>
      <c r="E6" s="606" t="s">
        <v>176</v>
      </c>
      <c r="F6" s="587">
        <f>SUM(F5:F5)</f>
        <v>0</v>
      </c>
      <c r="G6" s="1268"/>
      <c r="H6" s="1269"/>
      <c r="I6" s="1269"/>
      <c r="J6" s="1270"/>
      <c r="K6" s="1273"/>
      <c r="L6" s="1274"/>
      <c r="M6" s="1274"/>
      <c r="N6" s="1274"/>
      <c r="O6" s="1243"/>
      <c r="P6" s="1244"/>
      <c r="Q6" s="1245"/>
      <c r="R6" s="1243"/>
      <c r="S6" s="1244"/>
      <c r="T6" s="1245"/>
      <c r="U6" s="1243"/>
      <c r="V6" s="1244"/>
      <c r="W6" s="1245"/>
      <c r="X6" s="485"/>
      <c r="Y6" s="558">
        <f>SUM(Y5:Y5)</f>
        <v>0</v>
      </c>
      <c r="Z6" s="486" t="s">
        <v>170</v>
      </c>
      <c r="AA6" s="487"/>
      <c r="AB6" s="488"/>
      <c r="AC6" s="489"/>
      <c r="AD6" s="482"/>
      <c r="AF6" s="482"/>
      <c r="AL6" s="1055" t="s">
        <v>575</v>
      </c>
      <c r="AM6" s="1062">
        <v>3050000</v>
      </c>
    </row>
    <row r="7" spans="1:39" s="443" customFormat="1" ht="30" customHeight="1" thickTop="1" thickBot="1">
      <c r="A7" s="490" t="s">
        <v>177</v>
      </c>
      <c r="B7" s="483"/>
      <c r="C7" s="484"/>
      <c r="D7" s="1276"/>
      <c r="E7" s="586" t="s">
        <v>178</v>
      </c>
      <c r="F7" s="588"/>
      <c r="G7" s="1269"/>
      <c r="H7" s="1269"/>
      <c r="I7" s="1269"/>
      <c r="J7" s="1270"/>
      <c r="K7" s="492"/>
      <c r="L7" s="553">
        <f>E53</f>
        <v>0</v>
      </c>
      <c r="M7" s="493" t="s">
        <v>170</v>
      </c>
      <c r="N7" s="486"/>
      <c r="O7" s="494" t="s">
        <v>171</v>
      </c>
      <c r="P7" s="556">
        <f>F7</f>
        <v>0</v>
      </c>
      <c r="Q7" s="495" t="s">
        <v>172</v>
      </c>
      <c r="R7" s="485" t="s">
        <v>171</v>
      </c>
      <c r="S7" s="1278">
        <f>S5</f>
        <v>0</v>
      </c>
      <c r="T7" s="1279"/>
      <c r="U7" s="494" t="s">
        <v>171</v>
      </c>
      <c r="V7" s="1193">
        <f>A9</f>
        <v>0</v>
      </c>
      <c r="W7" s="1194"/>
      <c r="X7" s="494" t="s">
        <v>174</v>
      </c>
      <c r="Y7" s="559">
        <f>L7*V7*P7*S7</f>
        <v>0</v>
      </c>
      <c r="Z7" s="486" t="s">
        <v>170</v>
      </c>
      <c r="AA7" s="496"/>
      <c r="AB7" s="488"/>
      <c r="AC7" s="497"/>
      <c r="AD7" s="482"/>
      <c r="AF7" s="482"/>
      <c r="AL7" s="1055" t="s">
        <v>576</v>
      </c>
      <c r="AM7" s="1062">
        <v>4590000</v>
      </c>
    </row>
    <row r="8" spans="1:39" s="443" customFormat="1" ht="30" customHeight="1" thickTop="1" thickBot="1">
      <c r="A8" s="490"/>
      <c r="B8" s="483"/>
      <c r="C8" s="484"/>
      <c r="D8" s="1276"/>
      <c r="E8" s="589" t="s">
        <v>581</v>
      </c>
      <c r="F8" s="601"/>
      <c r="G8" s="1269"/>
      <c r="H8" s="1269"/>
      <c r="I8" s="1269"/>
      <c r="J8" s="1270"/>
      <c r="K8" s="499"/>
      <c r="L8" s="500">
        <v>1250000</v>
      </c>
      <c r="M8" s="500" t="s">
        <v>170</v>
      </c>
      <c r="N8" s="501"/>
      <c r="O8" s="494" t="s">
        <v>171</v>
      </c>
      <c r="P8" s="556">
        <f>F8</f>
        <v>0</v>
      </c>
      <c r="Q8" s="486" t="s">
        <v>172</v>
      </c>
      <c r="R8" s="1280" t="s">
        <v>216</v>
      </c>
      <c r="S8" s="1281"/>
      <c r="T8" s="1282"/>
      <c r="U8" s="486" t="s">
        <v>171</v>
      </c>
      <c r="V8" s="1193">
        <f>A9</f>
        <v>0</v>
      </c>
      <c r="W8" s="1194"/>
      <c r="X8" s="494" t="s">
        <v>174</v>
      </c>
      <c r="Y8" s="558">
        <f>L8*P8</f>
        <v>0</v>
      </c>
      <c r="Z8" s="486" t="s">
        <v>170</v>
      </c>
      <c r="AA8" s="496"/>
      <c r="AB8" s="488"/>
      <c r="AC8" s="502"/>
      <c r="AD8" s="482"/>
      <c r="AF8" s="482"/>
    </row>
    <row r="9" spans="1:39" s="443" customFormat="1" ht="30" customHeight="1" thickTop="1" thickBot="1">
      <c r="A9" s="1286">
        <f>SUM(A22,A33,A41)</f>
        <v>0</v>
      </c>
      <c r="B9" s="503"/>
      <c r="C9" s="504"/>
      <c r="D9" s="1277"/>
      <c r="E9" s="571" t="s">
        <v>180</v>
      </c>
      <c r="F9" s="602"/>
      <c r="G9" s="1238"/>
      <c r="H9" s="1239"/>
      <c r="I9" s="1239"/>
      <c r="J9" s="1240"/>
      <c r="K9" s="1241"/>
      <c r="L9" s="1242"/>
      <c r="M9" s="1242"/>
      <c r="N9" s="1242"/>
      <c r="O9" s="1243"/>
      <c r="P9" s="1244"/>
      <c r="Q9" s="1245"/>
      <c r="R9" s="1246"/>
      <c r="S9" s="1247"/>
      <c r="T9" s="1248"/>
      <c r="U9" s="1243"/>
      <c r="V9" s="1244"/>
      <c r="W9" s="1245"/>
      <c r="X9" s="506"/>
      <c r="Y9" s="560">
        <f>SUM(Y6:Y8)</f>
        <v>0</v>
      </c>
      <c r="Z9" s="507" t="s">
        <v>170</v>
      </c>
      <c r="AA9" s="561">
        <f>Y9</f>
        <v>0</v>
      </c>
      <c r="AB9" s="508"/>
      <c r="AC9" s="562">
        <f>ROUNDDOWN(AA9,-3)</f>
        <v>0</v>
      </c>
      <c r="AD9" s="482"/>
      <c r="AE9" s="482"/>
      <c r="AF9" s="482"/>
    </row>
    <row r="10" spans="1:39" s="443" customFormat="1" ht="30" customHeight="1">
      <c r="A10" s="1287"/>
      <c r="B10" s="1222" t="s">
        <v>181</v>
      </c>
      <c r="C10" s="1223"/>
      <c r="D10" s="1223"/>
      <c r="E10" s="1223"/>
      <c r="F10" s="1223"/>
      <c r="G10" s="578" t="e">
        <f>'13事業費目別内訳'!F30</f>
        <v>#DIV/0!</v>
      </c>
      <c r="H10" s="579" t="e">
        <f>'13事業費目別内訳'!F19</f>
        <v>#DIV/0!</v>
      </c>
      <c r="I10" s="1224"/>
      <c r="J10" s="1262"/>
      <c r="K10" s="1227"/>
      <c r="L10" s="1228"/>
      <c r="M10" s="1228"/>
      <c r="N10" s="1228"/>
      <c r="O10" s="1228"/>
      <c r="P10" s="1228"/>
      <c r="Q10" s="1228"/>
      <c r="R10" s="1228"/>
      <c r="S10" s="1228"/>
      <c r="T10" s="1228"/>
      <c r="U10" s="1228"/>
      <c r="V10" s="1228"/>
      <c r="W10" s="1228"/>
      <c r="X10" s="1230"/>
      <c r="Y10" s="1233"/>
      <c r="Z10" s="1234"/>
      <c r="AA10" s="1236"/>
      <c r="AB10" s="1211"/>
      <c r="AC10" s="1213"/>
      <c r="AD10" s="510"/>
      <c r="AE10" s="1215"/>
      <c r="AF10" s="1216"/>
    </row>
    <row r="11" spans="1:39" s="443" customFormat="1" ht="30" customHeight="1" thickBot="1">
      <c r="A11" s="490"/>
      <c r="B11" s="1217" t="s">
        <v>182</v>
      </c>
      <c r="C11" s="1218"/>
      <c r="D11" s="1218"/>
      <c r="E11" s="1218"/>
      <c r="F11" s="1218"/>
      <c r="G11" s="580">
        <f>'13事業費目別内訳'!F31</f>
        <v>0</v>
      </c>
      <c r="H11" s="579">
        <f>'13事業費目別内訳'!F20</f>
        <v>0</v>
      </c>
      <c r="I11" s="1224"/>
      <c r="J11" s="1226"/>
      <c r="K11" s="1229"/>
      <c r="L11" s="1230"/>
      <c r="M11" s="1230"/>
      <c r="N11" s="1230"/>
      <c r="O11" s="1230"/>
      <c r="P11" s="1230"/>
      <c r="Q11" s="1230"/>
      <c r="R11" s="1230"/>
      <c r="S11" s="1230"/>
      <c r="T11" s="1230"/>
      <c r="U11" s="1230"/>
      <c r="V11" s="1230"/>
      <c r="W11" s="1230"/>
      <c r="X11" s="1230"/>
      <c r="Y11" s="1235"/>
      <c r="Z11" s="1234"/>
      <c r="AA11" s="1237"/>
      <c r="AB11" s="1212"/>
      <c r="AC11" s="1214"/>
      <c r="AD11" s="510"/>
      <c r="AE11" s="1216"/>
      <c r="AF11" s="1216"/>
    </row>
    <row r="12" spans="1:39" s="443" customFormat="1" ht="30" customHeight="1" thickBot="1">
      <c r="A12" s="511"/>
      <c r="B12" s="1219" t="s">
        <v>121</v>
      </c>
      <c r="C12" s="1219"/>
      <c r="D12" s="1219"/>
      <c r="E12" s="1219"/>
      <c r="F12" s="1219"/>
      <c r="G12" s="550" t="e">
        <f>SUM(G10:G11)</f>
        <v>#DIV/0!</v>
      </c>
      <c r="H12" s="551" t="e">
        <f>SUM(H10:H11)</f>
        <v>#DIV/0!</v>
      </c>
      <c r="I12" s="569">
        <f>SUM(I23,I34,I41)</f>
        <v>0</v>
      </c>
      <c r="J12" s="552" t="e">
        <f>G12-I12</f>
        <v>#DIV/0!</v>
      </c>
      <c r="K12" s="1231"/>
      <c r="L12" s="1232"/>
      <c r="M12" s="1232"/>
      <c r="N12" s="1232"/>
      <c r="O12" s="1232"/>
      <c r="P12" s="1232"/>
      <c r="Q12" s="1232"/>
      <c r="R12" s="1232"/>
      <c r="S12" s="1232"/>
      <c r="T12" s="1232"/>
      <c r="U12" s="1232"/>
      <c r="V12" s="1232"/>
      <c r="W12" s="1232"/>
      <c r="X12" s="1232"/>
      <c r="Y12" s="565">
        <f>Y9</f>
        <v>0</v>
      </c>
      <c r="Z12" s="512" t="s">
        <v>170</v>
      </c>
      <c r="AA12" s="564" t="e">
        <f>MIN(H12,J12,Y12)</f>
        <v>#DIV/0!</v>
      </c>
      <c r="AB12" s="513">
        <v>0</v>
      </c>
      <c r="AC12" s="563" t="e">
        <f>MIN(ROUNDDOWN(AA12-AB12,-3),SUM(AC6:AC9))</f>
        <v>#DIV/0!</v>
      </c>
      <c r="AD12" s="482"/>
      <c r="AE12" s="482"/>
      <c r="AF12" s="482"/>
    </row>
    <row r="13" spans="1:39" s="443" customFormat="1" ht="12" customHeight="1" thickBot="1">
      <c r="A13" s="514"/>
      <c r="B13" s="448"/>
      <c r="C13" s="448"/>
      <c r="D13" s="448"/>
      <c r="E13" s="448"/>
      <c r="F13" s="448"/>
      <c r="G13" s="449"/>
      <c r="H13" s="449"/>
      <c r="I13" s="449"/>
      <c r="J13" s="449"/>
      <c r="K13" s="510"/>
      <c r="L13" s="510"/>
      <c r="M13" s="510"/>
      <c r="N13" s="510"/>
      <c r="O13" s="510"/>
      <c r="P13" s="510"/>
      <c r="Q13" s="510"/>
      <c r="R13" s="510"/>
      <c r="S13" s="510"/>
      <c r="T13" s="510"/>
      <c r="U13" s="510"/>
      <c r="V13" s="510"/>
      <c r="W13" s="510"/>
      <c r="X13" s="510"/>
      <c r="Y13" s="510"/>
      <c r="Z13" s="510"/>
      <c r="AA13" s="515"/>
      <c r="AB13" s="516"/>
      <c r="AC13" s="482"/>
      <c r="AD13" s="482"/>
      <c r="AE13" s="482"/>
      <c r="AF13" s="482"/>
    </row>
    <row r="14" spans="1:39" s="443" customFormat="1" ht="42.75" customHeight="1">
      <c r="A14" s="1249" t="s">
        <v>183</v>
      </c>
      <c r="B14" s="1251" t="s">
        <v>145</v>
      </c>
      <c r="C14" s="1252"/>
      <c r="D14" s="1255" t="s">
        <v>44</v>
      </c>
      <c r="E14" s="1256"/>
      <c r="F14" s="1257" t="s">
        <v>146</v>
      </c>
      <c r="G14" s="450" t="s">
        <v>147</v>
      </c>
      <c r="H14" s="451" t="s">
        <v>148</v>
      </c>
      <c r="I14" s="452" t="s">
        <v>149</v>
      </c>
      <c r="J14" s="453" t="s">
        <v>150</v>
      </c>
      <c r="K14" s="1259" t="s">
        <v>151</v>
      </c>
      <c r="L14" s="1260"/>
      <c r="M14" s="1260"/>
      <c r="N14" s="1260"/>
      <c r="O14" s="1260"/>
      <c r="P14" s="1260"/>
      <c r="Q14" s="1260"/>
      <c r="R14" s="1260"/>
      <c r="S14" s="1260"/>
      <c r="T14" s="1260"/>
      <c r="U14" s="1260"/>
      <c r="V14" s="1260"/>
      <c r="W14" s="1260"/>
      <c r="X14" s="1260"/>
      <c r="Y14" s="1260"/>
      <c r="Z14" s="1261"/>
      <c r="AA14" s="450" t="s">
        <v>152</v>
      </c>
      <c r="AB14" s="454" t="s">
        <v>153</v>
      </c>
      <c r="AC14" s="455" t="s">
        <v>154</v>
      </c>
      <c r="AD14" s="456"/>
      <c r="AE14" s="448"/>
      <c r="AF14" s="457"/>
    </row>
    <row r="15" spans="1:39" s="443" customFormat="1" ht="29.25" customHeight="1" thickBot="1">
      <c r="A15" s="1250"/>
      <c r="B15" s="1253"/>
      <c r="C15" s="1254"/>
      <c r="D15" s="458" t="s">
        <v>155</v>
      </c>
      <c r="E15" s="459" t="s">
        <v>156</v>
      </c>
      <c r="F15" s="1258"/>
      <c r="G15" s="460" t="s">
        <v>157</v>
      </c>
      <c r="H15" s="461" t="s">
        <v>158</v>
      </c>
      <c r="I15" s="462" t="s">
        <v>159</v>
      </c>
      <c r="J15" s="463" t="s">
        <v>160</v>
      </c>
      <c r="K15" s="464"/>
      <c r="L15" s="465" t="s">
        <v>161</v>
      </c>
      <c r="M15" s="465"/>
      <c r="N15" s="465"/>
      <c r="O15" s="465"/>
      <c r="P15" s="465" t="s">
        <v>162</v>
      </c>
      <c r="Q15" s="465"/>
      <c r="R15" s="1283" t="s">
        <v>215</v>
      </c>
      <c r="S15" s="1283"/>
      <c r="T15" s="1283"/>
      <c r="U15" s="465"/>
      <c r="V15" s="465" t="s">
        <v>164</v>
      </c>
      <c r="W15" s="465"/>
      <c r="X15" s="466"/>
      <c r="Y15" s="467" t="s">
        <v>165</v>
      </c>
      <c r="Z15" s="467"/>
      <c r="AA15" s="468" t="s">
        <v>166</v>
      </c>
      <c r="AB15" s="469" t="s">
        <v>167</v>
      </c>
      <c r="AC15" s="470" t="s">
        <v>168</v>
      </c>
      <c r="AD15" s="456"/>
      <c r="AE15" s="448"/>
      <c r="AF15" s="457"/>
    </row>
    <row r="16" spans="1:39" s="443" customFormat="1" ht="30" customHeight="1">
      <c r="A16" s="1296" t="str">
        <f>'13事業費目別内訳'!G6</f>
        <v>令和〇年度</v>
      </c>
      <c r="B16" s="472" t="s">
        <v>249</v>
      </c>
      <c r="C16" s="473"/>
      <c r="D16" s="1263">
        <f>D5</f>
        <v>0</v>
      </c>
      <c r="E16" s="474" t="s">
        <v>169</v>
      </c>
      <c r="F16" s="566">
        <f>F5</f>
        <v>0</v>
      </c>
      <c r="G16" s="1265"/>
      <c r="H16" s="1266"/>
      <c r="I16" s="1266"/>
      <c r="J16" s="1267"/>
      <c r="K16" s="475"/>
      <c r="L16" s="574">
        <f>L5</f>
        <v>5000000</v>
      </c>
      <c r="M16" s="477" t="s">
        <v>170</v>
      </c>
      <c r="N16" s="477"/>
      <c r="O16" s="478" t="s">
        <v>171</v>
      </c>
      <c r="P16" s="555">
        <f>F6</f>
        <v>0</v>
      </c>
      <c r="Q16" s="479" t="s">
        <v>172</v>
      </c>
      <c r="R16" s="478" t="s">
        <v>171</v>
      </c>
      <c r="S16" s="1271">
        <f>S5</f>
        <v>0</v>
      </c>
      <c r="T16" s="1272"/>
      <c r="U16" s="478" t="s">
        <v>171</v>
      </c>
      <c r="V16" s="1191">
        <f>A22</f>
        <v>0</v>
      </c>
      <c r="W16" s="1192"/>
      <c r="X16" s="478" t="s">
        <v>174</v>
      </c>
      <c r="Y16" s="557">
        <f>L16*V16*P16*S16</f>
        <v>0</v>
      </c>
      <c r="Z16" s="477" t="s">
        <v>170</v>
      </c>
      <c r="AA16" s="509"/>
      <c r="AB16" s="480"/>
      <c r="AC16" s="481"/>
      <c r="AD16" s="482"/>
      <c r="AF16" s="482"/>
    </row>
    <row r="17" spans="1:32" s="443" customFormat="1" ht="30" customHeight="1">
      <c r="A17" s="1297"/>
      <c r="B17" s="483"/>
      <c r="C17" s="484"/>
      <c r="D17" s="1264"/>
      <c r="E17" s="570" t="s">
        <v>176</v>
      </c>
      <c r="F17" s="549">
        <f>SUM(F16:F16)</f>
        <v>0</v>
      </c>
      <c r="G17" s="1268"/>
      <c r="H17" s="1269"/>
      <c r="I17" s="1269"/>
      <c r="J17" s="1270"/>
      <c r="K17" s="1273"/>
      <c r="L17" s="1274"/>
      <c r="M17" s="1274"/>
      <c r="N17" s="1274"/>
      <c r="O17" s="1243"/>
      <c r="P17" s="1244"/>
      <c r="Q17" s="1245"/>
      <c r="R17" s="1243"/>
      <c r="S17" s="1244"/>
      <c r="T17" s="1245"/>
      <c r="U17" s="1243"/>
      <c r="V17" s="1244"/>
      <c r="W17" s="1245"/>
      <c r="X17" s="485"/>
      <c r="Y17" s="558">
        <f>SUM(Y16:Y16)</f>
        <v>0</v>
      </c>
      <c r="Z17" s="486" t="s">
        <v>170</v>
      </c>
      <c r="AA17" s="487"/>
      <c r="AB17" s="488"/>
      <c r="AC17" s="489"/>
      <c r="AD17" s="482"/>
      <c r="AF17" s="482"/>
    </row>
    <row r="18" spans="1:32" s="443" customFormat="1" ht="30" customHeight="1" thickBot="1">
      <c r="A18" s="1297"/>
      <c r="B18" s="483"/>
      <c r="C18" s="484"/>
      <c r="D18" s="1275"/>
      <c r="E18" s="491" t="s">
        <v>178</v>
      </c>
      <c r="F18" s="567">
        <f>F7</f>
        <v>0</v>
      </c>
      <c r="G18" s="1269"/>
      <c r="H18" s="1269"/>
      <c r="I18" s="1269"/>
      <c r="J18" s="1270"/>
      <c r="K18" s="492"/>
      <c r="L18" s="553">
        <f>E53</f>
        <v>0</v>
      </c>
      <c r="M18" s="493" t="s">
        <v>170</v>
      </c>
      <c r="N18" s="486"/>
      <c r="O18" s="494" t="s">
        <v>171</v>
      </c>
      <c r="P18" s="556">
        <f>F7</f>
        <v>0</v>
      </c>
      <c r="Q18" s="495" t="s">
        <v>172</v>
      </c>
      <c r="R18" s="485" t="s">
        <v>171</v>
      </c>
      <c r="S18" s="1278">
        <f>S5</f>
        <v>0</v>
      </c>
      <c r="T18" s="1279"/>
      <c r="U18" s="494" t="s">
        <v>171</v>
      </c>
      <c r="V18" s="1189">
        <f>A22</f>
        <v>0</v>
      </c>
      <c r="W18" s="1190"/>
      <c r="X18" s="494" t="s">
        <v>174</v>
      </c>
      <c r="Y18" s="559">
        <f>L18*V18*P18*S18</f>
        <v>0</v>
      </c>
      <c r="Z18" s="486" t="s">
        <v>170</v>
      </c>
      <c r="AA18" s="496"/>
      <c r="AB18" s="488"/>
      <c r="AC18" s="497"/>
      <c r="AD18" s="482"/>
      <c r="AF18" s="482"/>
    </row>
    <row r="19" spans="1:32" s="443" customFormat="1" ht="30" customHeight="1" thickBot="1">
      <c r="A19" s="1297"/>
      <c r="B19" s="483"/>
      <c r="C19" s="484"/>
      <c r="D19" s="1276"/>
      <c r="E19" s="498" t="s">
        <v>581</v>
      </c>
      <c r="F19" s="568">
        <f>F8</f>
        <v>0</v>
      </c>
      <c r="G19" s="1269"/>
      <c r="H19" s="1269"/>
      <c r="I19" s="1269"/>
      <c r="J19" s="1270"/>
      <c r="K19" s="499"/>
      <c r="L19" s="554">
        <f>L8</f>
        <v>1250000</v>
      </c>
      <c r="M19" s="500" t="s">
        <v>170</v>
      </c>
      <c r="N19" s="501"/>
      <c r="O19" s="494" t="s">
        <v>171</v>
      </c>
      <c r="P19" s="556">
        <f>F19</f>
        <v>0</v>
      </c>
      <c r="Q19" s="486" t="s">
        <v>172</v>
      </c>
      <c r="R19" s="1280" t="s">
        <v>216</v>
      </c>
      <c r="S19" s="1281"/>
      <c r="T19" s="1282"/>
      <c r="U19" s="486" t="s">
        <v>171</v>
      </c>
      <c r="V19" s="1189">
        <f>A22</f>
        <v>0</v>
      </c>
      <c r="W19" s="1190"/>
      <c r="X19" s="494" t="s">
        <v>174</v>
      </c>
      <c r="Y19" s="558">
        <f>L19*P19*V19</f>
        <v>0</v>
      </c>
      <c r="Z19" s="486" t="s">
        <v>170</v>
      </c>
      <c r="AA19" s="496"/>
      <c r="AB19" s="488"/>
      <c r="AC19" s="502"/>
      <c r="AD19" s="482"/>
      <c r="AF19" s="482"/>
    </row>
    <row r="20" spans="1:32" s="443" customFormat="1" ht="30" customHeight="1" thickBot="1">
      <c r="A20" s="1297"/>
      <c r="B20" s="503"/>
      <c r="C20" s="504"/>
      <c r="D20" s="1277"/>
      <c r="E20" s="571" t="s">
        <v>180</v>
      </c>
      <c r="F20" s="505"/>
      <c r="G20" s="1238"/>
      <c r="H20" s="1239"/>
      <c r="I20" s="1239"/>
      <c r="J20" s="1240"/>
      <c r="K20" s="1241"/>
      <c r="L20" s="1242"/>
      <c r="M20" s="1242"/>
      <c r="N20" s="1242"/>
      <c r="O20" s="1243"/>
      <c r="P20" s="1244"/>
      <c r="Q20" s="1245"/>
      <c r="R20" s="1246"/>
      <c r="S20" s="1247"/>
      <c r="T20" s="1248"/>
      <c r="U20" s="1243"/>
      <c r="V20" s="1244"/>
      <c r="W20" s="1245"/>
      <c r="X20" s="506"/>
      <c r="Y20" s="560">
        <f>SUM(Y17:Y19)</f>
        <v>0</v>
      </c>
      <c r="Z20" s="507" t="s">
        <v>170</v>
      </c>
      <c r="AA20" s="561">
        <f>Y20</f>
        <v>0</v>
      </c>
      <c r="AB20" s="508"/>
      <c r="AC20" s="562">
        <f>ROUNDDOWN(AA20,-3)</f>
        <v>0</v>
      </c>
      <c r="AD20" s="482"/>
      <c r="AE20" s="482"/>
      <c r="AF20" s="482"/>
    </row>
    <row r="21" spans="1:32" s="443" customFormat="1" ht="30" customHeight="1">
      <c r="A21" s="1297"/>
      <c r="B21" s="1222" t="s">
        <v>181</v>
      </c>
      <c r="C21" s="1223"/>
      <c r="D21" s="1223"/>
      <c r="E21" s="1223"/>
      <c r="F21" s="1223"/>
      <c r="G21" s="578" t="e">
        <f>'13事業費目別内訳'!G30</f>
        <v>#DIV/0!</v>
      </c>
      <c r="H21" s="578" t="e">
        <f>'13事業費目別内訳'!G19</f>
        <v>#DIV/0!</v>
      </c>
      <c r="I21" s="1224"/>
      <c r="J21" s="1262"/>
      <c r="K21" s="1227"/>
      <c r="L21" s="1228"/>
      <c r="M21" s="1228"/>
      <c r="N21" s="1228"/>
      <c r="O21" s="1228"/>
      <c r="P21" s="1228"/>
      <c r="Q21" s="1228"/>
      <c r="R21" s="1228"/>
      <c r="S21" s="1228"/>
      <c r="T21" s="1228"/>
      <c r="U21" s="1228"/>
      <c r="V21" s="1228"/>
      <c r="W21" s="1228"/>
      <c r="X21" s="1230"/>
      <c r="Y21" s="1233"/>
      <c r="Z21" s="1234"/>
      <c r="AA21" s="1236"/>
      <c r="AB21" s="1211"/>
      <c r="AC21" s="1213"/>
      <c r="AD21" s="510"/>
      <c r="AE21" s="1215"/>
      <c r="AF21" s="1216"/>
    </row>
    <row r="22" spans="1:32" s="443" customFormat="1" ht="30" customHeight="1" thickBot="1">
      <c r="A22" s="1284">
        <f>'13事業費目別内訳'!F3</f>
        <v>0</v>
      </c>
      <c r="B22" s="1217" t="s">
        <v>182</v>
      </c>
      <c r="C22" s="1218"/>
      <c r="D22" s="1218"/>
      <c r="E22" s="1218"/>
      <c r="F22" s="1218"/>
      <c r="G22" s="578">
        <f>'13事業費目別内訳'!G31</f>
        <v>0</v>
      </c>
      <c r="H22" s="578">
        <f>'13事業費目別内訳'!H20</f>
        <v>0</v>
      </c>
      <c r="I22" s="1224"/>
      <c r="J22" s="1226"/>
      <c r="K22" s="1229"/>
      <c r="L22" s="1230"/>
      <c r="M22" s="1230"/>
      <c r="N22" s="1230"/>
      <c r="O22" s="1230"/>
      <c r="P22" s="1230"/>
      <c r="Q22" s="1230"/>
      <c r="R22" s="1230"/>
      <c r="S22" s="1230"/>
      <c r="T22" s="1230"/>
      <c r="U22" s="1230"/>
      <c r="V22" s="1230"/>
      <c r="W22" s="1230"/>
      <c r="X22" s="1230"/>
      <c r="Y22" s="1235"/>
      <c r="Z22" s="1234"/>
      <c r="AA22" s="1237"/>
      <c r="AB22" s="1212"/>
      <c r="AC22" s="1214"/>
      <c r="AD22" s="510"/>
      <c r="AE22" s="1216"/>
      <c r="AF22" s="1216"/>
    </row>
    <row r="23" spans="1:32" s="443" customFormat="1" ht="30" customHeight="1" thickTop="1" thickBot="1">
      <c r="A23" s="1298"/>
      <c r="B23" s="1219" t="s">
        <v>121</v>
      </c>
      <c r="C23" s="1219"/>
      <c r="D23" s="1219"/>
      <c r="E23" s="1219"/>
      <c r="F23" s="1219"/>
      <c r="G23" s="550" t="e">
        <f>SUM(G21:G22)</f>
        <v>#DIV/0!</v>
      </c>
      <c r="H23" s="590" t="e">
        <f>SUM(H21:H22)</f>
        <v>#DIV/0!</v>
      </c>
      <c r="I23" s="592"/>
      <c r="J23" s="591" t="e">
        <f>G23-I23</f>
        <v>#DIV/0!</v>
      </c>
      <c r="K23" s="1231"/>
      <c r="L23" s="1232"/>
      <c r="M23" s="1232"/>
      <c r="N23" s="1232"/>
      <c r="O23" s="1232"/>
      <c r="P23" s="1232"/>
      <c r="Q23" s="1232"/>
      <c r="R23" s="1232"/>
      <c r="S23" s="1232"/>
      <c r="T23" s="1232"/>
      <c r="U23" s="1232"/>
      <c r="V23" s="1232"/>
      <c r="W23" s="1232"/>
      <c r="X23" s="1232"/>
      <c r="Y23" s="565">
        <f>Y20</f>
        <v>0</v>
      </c>
      <c r="Z23" s="512" t="s">
        <v>170</v>
      </c>
      <c r="AA23" s="564" t="e">
        <f>MIN(H23,J23,Y23)</f>
        <v>#DIV/0!</v>
      </c>
      <c r="AB23" s="513">
        <v>0</v>
      </c>
      <c r="AC23" s="563" t="e">
        <f>MIN(ROUNDDOWN(AA23-AB23,-3),SUM(AC17:AC20))</f>
        <v>#DIV/0!</v>
      </c>
      <c r="AD23" s="482"/>
      <c r="AE23" s="482"/>
      <c r="AF23" s="482"/>
    </row>
    <row r="24" spans="1:32" s="443" customFormat="1" ht="12" customHeight="1" thickBot="1">
      <c r="A24" s="514"/>
      <c r="B24" s="448"/>
      <c r="C24" s="448"/>
      <c r="D24" s="448"/>
      <c r="E24" s="448"/>
      <c r="F24" s="448"/>
      <c r="G24" s="449"/>
      <c r="H24" s="449"/>
      <c r="I24" s="449"/>
      <c r="J24" s="449"/>
      <c r="K24" s="510"/>
      <c r="L24" s="510"/>
      <c r="M24" s="510"/>
      <c r="N24" s="510"/>
      <c r="O24" s="510"/>
      <c r="P24" s="510"/>
      <c r="Q24" s="510"/>
      <c r="R24" s="510"/>
      <c r="S24" s="510"/>
      <c r="T24" s="510"/>
      <c r="U24" s="510"/>
      <c r="V24" s="510"/>
      <c r="W24" s="510"/>
      <c r="X24" s="510"/>
      <c r="Y24" s="510"/>
      <c r="Z24" s="510"/>
      <c r="AA24" s="515"/>
      <c r="AB24" s="516"/>
      <c r="AC24" s="482"/>
      <c r="AD24" s="482"/>
      <c r="AE24" s="482"/>
      <c r="AF24" s="482"/>
    </row>
    <row r="25" spans="1:32" s="443" customFormat="1" ht="42.75" customHeight="1">
      <c r="A25" s="1249" t="s">
        <v>183</v>
      </c>
      <c r="B25" s="1251" t="s">
        <v>145</v>
      </c>
      <c r="C25" s="1252"/>
      <c r="D25" s="1255" t="s">
        <v>44</v>
      </c>
      <c r="E25" s="1256"/>
      <c r="F25" s="1257" t="s">
        <v>146</v>
      </c>
      <c r="G25" s="450" t="s">
        <v>147</v>
      </c>
      <c r="H25" s="451" t="s">
        <v>148</v>
      </c>
      <c r="I25" s="452" t="s">
        <v>149</v>
      </c>
      <c r="J25" s="453" t="s">
        <v>150</v>
      </c>
      <c r="K25" s="1259" t="s">
        <v>151</v>
      </c>
      <c r="L25" s="1260"/>
      <c r="M25" s="1260"/>
      <c r="N25" s="1260"/>
      <c r="O25" s="1260"/>
      <c r="P25" s="1260"/>
      <c r="Q25" s="1260"/>
      <c r="R25" s="1260"/>
      <c r="S25" s="1260"/>
      <c r="T25" s="1260"/>
      <c r="U25" s="1260"/>
      <c r="V25" s="1260"/>
      <c r="W25" s="1260"/>
      <c r="X25" s="1260"/>
      <c r="Y25" s="1260"/>
      <c r="Z25" s="1261"/>
      <c r="AA25" s="450" t="s">
        <v>152</v>
      </c>
      <c r="AB25" s="454" t="s">
        <v>153</v>
      </c>
      <c r="AC25" s="455" t="s">
        <v>154</v>
      </c>
      <c r="AD25" s="456"/>
      <c r="AE25" s="448"/>
      <c r="AF25" s="457"/>
    </row>
    <row r="26" spans="1:32" s="443" customFormat="1" ht="29.25" customHeight="1" thickBot="1">
      <c r="A26" s="1250"/>
      <c r="B26" s="1253"/>
      <c r="C26" s="1254"/>
      <c r="D26" s="458" t="s">
        <v>155</v>
      </c>
      <c r="E26" s="459" t="s">
        <v>156</v>
      </c>
      <c r="F26" s="1258"/>
      <c r="G26" s="460" t="s">
        <v>157</v>
      </c>
      <c r="H26" s="461" t="s">
        <v>158</v>
      </c>
      <c r="I26" s="462" t="s">
        <v>159</v>
      </c>
      <c r="J26" s="463" t="s">
        <v>160</v>
      </c>
      <c r="K26" s="464"/>
      <c r="L26" s="465" t="s">
        <v>161</v>
      </c>
      <c r="M26" s="465"/>
      <c r="N26" s="465"/>
      <c r="O26" s="465"/>
      <c r="P26" s="465" t="s">
        <v>162</v>
      </c>
      <c r="Q26" s="465"/>
      <c r="R26" s="1283" t="s">
        <v>215</v>
      </c>
      <c r="S26" s="1283"/>
      <c r="T26" s="1283"/>
      <c r="U26" s="465"/>
      <c r="V26" s="465" t="s">
        <v>164</v>
      </c>
      <c r="W26" s="465"/>
      <c r="X26" s="466"/>
      <c r="Y26" s="467" t="s">
        <v>165</v>
      </c>
      <c r="Z26" s="467"/>
      <c r="AA26" s="468" t="s">
        <v>166</v>
      </c>
      <c r="AB26" s="469" t="s">
        <v>167</v>
      </c>
      <c r="AC26" s="470" t="s">
        <v>168</v>
      </c>
      <c r="AD26" s="456"/>
      <c r="AE26" s="448"/>
      <c r="AF26" s="457"/>
    </row>
    <row r="27" spans="1:32" s="443" customFormat="1" ht="30" customHeight="1">
      <c r="A27" s="1296" t="str">
        <f>'13事業費目別内訳'!H6</f>
        <v>令和〇年度</v>
      </c>
      <c r="B27" s="472" t="s">
        <v>249</v>
      </c>
      <c r="C27" s="473"/>
      <c r="D27" s="1263">
        <f>D5</f>
        <v>0</v>
      </c>
      <c r="E27" s="474" t="s">
        <v>169</v>
      </c>
      <c r="F27" s="566">
        <f>F16</f>
        <v>0</v>
      </c>
      <c r="G27" s="1265"/>
      <c r="H27" s="1266"/>
      <c r="I27" s="1266"/>
      <c r="J27" s="1267"/>
      <c r="K27" s="475"/>
      <c r="L27" s="574">
        <f>L5</f>
        <v>5000000</v>
      </c>
      <c r="M27" s="477" t="s">
        <v>170</v>
      </c>
      <c r="N27" s="477"/>
      <c r="O27" s="478" t="s">
        <v>171</v>
      </c>
      <c r="P27" s="555">
        <f>F17</f>
        <v>0</v>
      </c>
      <c r="Q27" s="479" t="s">
        <v>172</v>
      </c>
      <c r="R27" s="478" t="s">
        <v>171</v>
      </c>
      <c r="S27" s="1271">
        <f>S16</f>
        <v>0</v>
      </c>
      <c r="T27" s="1272"/>
      <c r="U27" s="478" t="s">
        <v>171</v>
      </c>
      <c r="V27" s="1191">
        <f>A33</f>
        <v>0</v>
      </c>
      <c r="W27" s="1192"/>
      <c r="X27" s="478" t="s">
        <v>174</v>
      </c>
      <c r="Y27" s="557">
        <f>L27*V27*P27*S27</f>
        <v>0</v>
      </c>
      <c r="Z27" s="477" t="s">
        <v>170</v>
      </c>
      <c r="AA27" s="509"/>
      <c r="AB27" s="480"/>
      <c r="AC27" s="481"/>
      <c r="AD27" s="482"/>
      <c r="AF27" s="482"/>
    </row>
    <row r="28" spans="1:32" s="443" customFormat="1" ht="30" customHeight="1">
      <c r="A28" s="1297"/>
      <c r="B28" s="483"/>
      <c r="C28" s="484"/>
      <c r="D28" s="1264"/>
      <c r="E28" s="570" t="s">
        <v>176</v>
      </c>
      <c r="F28" s="549">
        <f>SUM(F27:F27)</f>
        <v>0</v>
      </c>
      <c r="G28" s="1268"/>
      <c r="H28" s="1269"/>
      <c r="I28" s="1269"/>
      <c r="J28" s="1270"/>
      <c r="K28" s="1273"/>
      <c r="L28" s="1274"/>
      <c r="M28" s="1274"/>
      <c r="N28" s="1274"/>
      <c r="O28" s="1243"/>
      <c r="P28" s="1244"/>
      <c r="Q28" s="1245"/>
      <c r="R28" s="1243"/>
      <c r="S28" s="1244"/>
      <c r="T28" s="1245"/>
      <c r="U28" s="1243"/>
      <c r="V28" s="1244"/>
      <c r="W28" s="1245"/>
      <c r="X28" s="485"/>
      <c r="Y28" s="558">
        <f>SUM(Y27:Y27)</f>
        <v>0</v>
      </c>
      <c r="Z28" s="486" t="s">
        <v>170</v>
      </c>
      <c r="AA28" s="487"/>
      <c r="AB28" s="488"/>
      <c r="AC28" s="489"/>
      <c r="AD28" s="482"/>
      <c r="AF28" s="482"/>
    </row>
    <row r="29" spans="1:32" s="443" customFormat="1" ht="30" customHeight="1" thickBot="1">
      <c r="A29" s="1297"/>
      <c r="B29" s="483"/>
      <c r="C29" s="484"/>
      <c r="D29" s="1275"/>
      <c r="E29" s="491" t="s">
        <v>178</v>
      </c>
      <c r="F29" s="567">
        <f>F18</f>
        <v>0</v>
      </c>
      <c r="G29" s="1269"/>
      <c r="H29" s="1269"/>
      <c r="I29" s="1269"/>
      <c r="J29" s="1270"/>
      <c r="K29" s="492"/>
      <c r="L29" s="553">
        <f>E64</f>
        <v>0</v>
      </c>
      <c r="M29" s="493" t="s">
        <v>170</v>
      </c>
      <c r="N29" s="486"/>
      <c r="O29" s="494" t="s">
        <v>171</v>
      </c>
      <c r="P29" s="556">
        <f>F18</f>
        <v>0</v>
      </c>
      <c r="Q29" s="495" t="s">
        <v>172</v>
      </c>
      <c r="R29" s="485" t="s">
        <v>171</v>
      </c>
      <c r="S29" s="1278">
        <f>S16</f>
        <v>0</v>
      </c>
      <c r="T29" s="1279"/>
      <c r="U29" s="494" t="s">
        <v>171</v>
      </c>
      <c r="V29" s="1193">
        <f>A33</f>
        <v>0</v>
      </c>
      <c r="W29" s="1194"/>
      <c r="X29" s="494" t="s">
        <v>174</v>
      </c>
      <c r="Y29" s="559">
        <f>L29*V29*P29*S29</f>
        <v>0</v>
      </c>
      <c r="Z29" s="486" t="s">
        <v>170</v>
      </c>
      <c r="AA29" s="496"/>
      <c r="AB29" s="488"/>
      <c r="AC29" s="497"/>
      <c r="AD29" s="482"/>
      <c r="AF29" s="482"/>
    </row>
    <row r="30" spans="1:32" s="443" customFormat="1" ht="30" customHeight="1" thickBot="1">
      <c r="A30" s="1297"/>
      <c r="B30" s="483"/>
      <c r="C30" s="484"/>
      <c r="D30" s="1276"/>
      <c r="E30" s="498" t="s">
        <v>582</v>
      </c>
      <c r="F30" s="568">
        <f>F19</f>
        <v>0</v>
      </c>
      <c r="G30" s="1269"/>
      <c r="H30" s="1269"/>
      <c r="I30" s="1269"/>
      <c r="J30" s="1270"/>
      <c r="K30" s="499"/>
      <c r="L30" s="554">
        <f>L19</f>
        <v>1250000</v>
      </c>
      <c r="M30" s="500" t="s">
        <v>170</v>
      </c>
      <c r="N30" s="501"/>
      <c r="O30" s="494" t="s">
        <v>171</v>
      </c>
      <c r="P30" s="556">
        <f>F30</f>
        <v>0</v>
      </c>
      <c r="Q30" s="486" t="s">
        <v>172</v>
      </c>
      <c r="R30" s="1280" t="s">
        <v>216</v>
      </c>
      <c r="S30" s="1281"/>
      <c r="T30" s="1282"/>
      <c r="U30" s="486" t="s">
        <v>171</v>
      </c>
      <c r="V30" s="1193">
        <f>A33</f>
        <v>0</v>
      </c>
      <c r="W30" s="1194"/>
      <c r="X30" s="494" t="s">
        <v>174</v>
      </c>
      <c r="Y30" s="558">
        <f>L30*P30*V30</f>
        <v>0</v>
      </c>
      <c r="Z30" s="486" t="s">
        <v>170</v>
      </c>
      <c r="AA30" s="496"/>
      <c r="AB30" s="488"/>
      <c r="AC30" s="502"/>
      <c r="AD30" s="482"/>
      <c r="AF30" s="482"/>
    </row>
    <row r="31" spans="1:32" s="443" customFormat="1" ht="30" customHeight="1" thickBot="1">
      <c r="A31" s="1297"/>
      <c r="B31" s="503"/>
      <c r="C31" s="504"/>
      <c r="D31" s="1277"/>
      <c r="E31" s="571" t="s">
        <v>180</v>
      </c>
      <c r="F31" s="505"/>
      <c r="G31" s="1238"/>
      <c r="H31" s="1239"/>
      <c r="I31" s="1239"/>
      <c r="J31" s="1240"/>
      <c r="K31" s="1241"/>
      <c r="L31" s="1242"/>
      <c r="M31" s="1242"/>
      <c r="N31" s="1242"/>
      <c r="O31" s="1243"/>
      <c r="P31" s="1244"/>
      <c r="Q31" s="1245"/>
      <c r="R31" s="1246"/>
      <c r="S31" s="1247"/>
      <c r="T31" s="1248"/>
      <c r="U31" s="1243"/>
      <c r="V31" s="1244"/>
      <c r="W31" s="1245"/>
      <c r="X31" s="506"/>
      <c r="Y31" s="560">
        <f>SUM(Y28:Y30)</f>
        <v>0</v>
      </c>
      <c r="Z31" s="507" t="s">
        <v>170</v>
      </c>
      <c r="AA31" s="561">
        <f>Y31</f>
        <v>0</v>
      </c>
      <c r="AB31" s="508"/>
      <c r="AC31" s="562">
        <f>ROUNDDOWN(AA31,-3)</f>
        <v>0</v>
      </c>
      <c r="AD31" s="482"/>
      <c r="AE31" s="482"/>
      <c r="AF31" s="482"/>
    </row>
    <row r="32" spans="1:32" s="443" customFormat="1" ht="30" customHeight="1">
      <c r="A32" s="1297"/>
      <c r="B32" s="1222" t="s">
        <v>181</v>
      </c>
      <c r="C32" s="1223"/>
      <c r="D32" s="1223"/>
      <c r="E32" s="1223"/>
      <c r="F32" s="1223"/>
      <c r="G32" s="578" t="e">
        <f>'13事業費目別内訳'!H30</f>
        <v>#DIV/0!</v>
      </c>
      <c r="H32" s="579" t="e">
        <f>'13事業費目別内訳'!H19</f>
        <v>#DIV/0!</v>
      </c>
      <c r="I32" s="1224"/>
      <c r="J32" s="1262"/>
      <c r="K32" s="1227"/>
      <c r="L32" s="1228"/>
      <c r="M32" s="1228"/>
      <c r="N32" s="1228"/>
      <c r="O32" s="1228"/>
      <c r="P32" s="1228"/>
      <c r="Q32" s="1228"/>
      <c r="R32" s="1228"/>
      <c r="S32" s="1228"/>
      <c r="T32" s="1228"/>
      <c r="U32" s="1228"/>
      <c r="V32" s="1228"/>
      <c r="W32" s="1228"/>
      <c r="X32" s="1230"/>
      <c r="Y32" s="1233"/>
      <c r="Z32" s="1234"/>
      <c r="AA32" s="1236"/>
      <c r="AB32" s="1211"/>
      <c r="AC32" s="1213"/>
      <c r="AD32" s="510"/>
      <c r="AE32" s="1215"/>
      <c r="AF32" s="1216"/>
    </row>
    <row r="33" spans="1:38" s="443" customFormat="1" ht="30" customHeight="1" thickBot="1">
      <c r="A33" s="1284">
        <f>'13事業費目別内訳'!H3</f>
        <v>0</v>
      </c>
      <c r="B33" s="1217" t="s">
        <v>182</v>
      </c>
      <c r="C33" s="1218"/>
      <c r="D33" s="1218"/>
      <c r="E33" s="1218"/>
      <c r="F33" s="1218"/>
      <c r="G33" s="578">
        <f>'13事業費目別内訳'!H31</f>
        <v>0</v>
      </c>
      <c r="H33" s="579">
        <f>'13事業費目別内訳'!H20</f>
        <v>0</v>
      </c>
      <c r="I33" s="1224"/>
      <c r="J33" s="1226"/>
      <c r="K33" s="1229"/>
      <c r="L33" s="1230"/>
      <c r="M33" s="1230"/>
      <c r="N33" s="1230"/>
      <c r="O33" s="1230"/>
      <c r="P33" s="1230"/>
      <c r="Q33" s="1230"/>
      <c r="R33" s="1230"/>
      <c r="S33" s="1230"/>
      <c r="T33" s="1230"/>
      <c r="U33" s="1230"/>
      <c r="V33" s="1230"/>
      <c r="W33" s="1230"/>
      <c r="X33" s="1230"/>
      <c r="Y33" s="1235"/>
      <c r="Z33" s="1234"/>
      <c r="AA33" s="1237"/>
      <c r="AB33" s="1212"/>
      <c r="AC33" s="1214"/>
      <c r="AD33" s="510"/>
      <c r="AE33" s="1216"/>
      <c r="AF33" s="1216"/>
    </row>
    <row r="34" spans="1:38" s="443" customFormat="1" ht="30" customHeight="1" thickTop="1" thickBot="1">
      <c r="A34" s="1285"/>
      <c r="B34" s="1219" t="s">
        <v>121</v>
      </c>
      <c r="C34" s="1219"/>
      <c r="D34" s="1219"/>
      <c r="E34" s="1219"/>
      <c r="F34" s="1219"/>
      <c r="G34" s="550" t="e">
        <f>SUM(G32:G33)</f>
        <v>#DIV/0!</v>
      </c>
      <c r="H34" s="565" t="e">
        <f>SUM(H32:H33)</f>
        <v>#DIV/0!</v>
      </c>
      <c r="I34" s="592"/>
      <c r="J34" s="591" t="e">
        <f>G34-I34</f>
        <v>#DIV/0!</v>
      </c>
      <c r="K34" s="1231"/>
      <c r="L34" s="1232"/>
      <c r="M34" s="1232"/>
      <c r="N34" s="1232"/>
      <c r="O34" s="1232"/>
      <c r="P34" s="1232"/>
      <c r="Q34" s="1232"/>
      <c r="R34" s="1232"/>
      <c r="S34" s="1232"/>
      <c r="T34" s="1232"/>
      <c r="U34" s="1232"/>
      <c r="V34" s="1232"/>
      <c r="W34" s="1232"/>
      <c r="X34" s="1232"/>
      <c r="Y34" s="565">
        <f>Y31</f>
        <v>0</v>
      </c>
      <c r="Z34" s="512" t="s">
        <v>170</v>
      </c>
      <c r="AA34" s="564" t="e">
        <f>MIN(H34,J34,Y34)</f>
        <v>#DIV/0!</v>
      </c>
      <c r="AB34" s="513">
        <v>0</v>
      </c>
      <c r="AC34" s="563" t="e">
        <f>MIN(ROUNDDOWN(AA34-AB34,-3),SUM(AC28:AC31))</f>
        <v>#DIV/0!</v>
      </c>
      <c r="AD34" s="482"/>
      <c r="AE34" s="482"/>
      <c r="AF34" s="482"/>
    </row>
    <row r="35" spans="1:38" s="443" customFormat="1" ht="12" customHeight="1" thickTop="1" thickBot="1">
      <c r="A35" s="514"/>
      <c r="B35" s="448"/>
      <c r="C35" s="448"/>
      <c r="D35" s="448"/>
      <c r="E35" s="448"/>
      <c r="F35" s="448"/>
      <c r="G35" s="449"/>
      <c r="H35" s="449"/>
      <c r="I35" s="593"/>
      <c r="J35" s="449"/>
      <c r="K35" s="510"/>
      <c r="L35" s="510"/>
      <c r="M35" s="510"/>
      <c r="N35" s="510"/>
      <c r="O35" s="510"/>
      <c r="P35" s="510"/>
      <c r="Q35" s="510"/>
      <c r="R35" s="510"/>
      <c r="S35" s="510"/>
      <c r="T35" s="510"/>
      <c r="U35" s="510"/>
      <c r="V35" s="510"/>
      <c r="W35" s="510"/>
      <c r="X35" s="510"/>
      <c r="Y35" s="510"/>
      <c r="Z35" s="510"/>
      <c r="AA35" s="515"/>
      <c r="AB35" s="516"/>
      <c r="AC35" s="482"/>
      <c r="AD35" s="482"/>
      <c r="AE35" s="482"/>
      <c r="AF35" s="482"/>
    </row>
    <row r="36" spans="1:38" s="443" customFormat="1" ht="39.950000000000003" customHeight="1">
      <c r="A36" s="1249" t="s">
        <v>183</v>
      </c>
      <c r="B36" s="1251" t="s">
        <v>145</v>
      </c>
      <c r="C36" s="1252"/>
      <c r="D36" s="1255" t="s">
        <v>44</v>
      </c>
      <c r="E36" s="1256"/>
      <c r="F36" s="1257" t="s">
        <v>146</v>
      </c>
      <c r="G36" s="450" t="s">
        <v>147</v>
      </c>
      <c r="H36" s="451" t="s">
        <v>148</v>
      </c>
      <c r="I36" s="452" t="s">
        <v>149</v>
      </c>
      <c r="J36" s="453" t="s">
        <v>150</v>
      </c>
      <c r="K36" s="1259" t="s">
        <v>151</v>
      </c>
      <c r="L36" s="1260"/>
      <c r="M36" s="1260"/>
      <c r="N36" s="1260"/>
      <c r="O36" s="1260"/>
      <c r="P36" s="1260"/>
      <c r="Q36" s="1260"/>
      <c r="R36" s="1260"/>
      <c r="S36" s="1260"/>
      <c r="T36" s="1260"/>
      <c r="U36" s="1260"/>
      <c r="V36" s="1260"/>
      <c r="W36" s="1260"/>
      <c r="X36" s="1260"/>
      <c r="Y36" s="1260"/>
      <c r="Z36" s="1261"/>
      <c r="AA36" s="450" t="s">
        <v>152</v>
      </c>
      <c r="AB36" s="454" t="s">
        <v>153</v>
      </c>
      <c r="AC36" s="455" t="s">
        <v>154</v>
      </c>
      <c r="AD36" s="456"/>
      <c r="AE36" s="457"/>
      <c r="AF36" s="457"/>
    </row>
    <row r="37" spans="1:38" s="443" customFormat="1" ht="29.25" customHeight="1" thickBot="1">
      <c r="A37" s="1250"/>
      <c r="B37" s="1253"/>
      <c r="C37" s="1254"/>
      <c r="D37" s="458" t="s">
        <v>155</v>
      </c>
      <c r="E37" s="459" t="s">
        <v>156</v>
      </c>
      <c r="F37" s="1258"/>
      <c r="G37" s="460" t="s">
        <v>157</v>
      </c>
      <c r="H37" s="461" t="s">
        <v>158</v>
      </c>
      <c r="I37" s="462" t="s">
        <v>159</v>
      </c>
      <c r="J37" s="463" t="s">
        <v>160</v>
      </c>
      <c r="K37" s="464"/>
      <c r="L37" s="465" t="s">
        <v>161</v>
      </c>
      <c r="M37" s="465"/>
      <c r="N37" s="465"/>
      <c r="O37" s="465"/>
      <c r="P37" s="465" t="s">
        <v>162</v>
      </c>
      <c r="Q37" s="465"/>
      <c r="R37" s="1283" t="s">
        <v>215</v>
      </c>
      <c r="S37" s="1283"/>
      <c r="T37" s="1283"/>
      <c r="U37" s="465"/>
      <c r="V37" s="465" t="s">
        <v>164</v>
      </c>
      <c r="W37" s="465"/>
      <c r="X37" s="466"/>
      <c r="Y37" s="467" t="s">
        <v>165</v>
      </c>
      <c r="Z37" s="467"/>
      <c r="AA37" s="468" t="s">
        <v>166</v>
      </c>
      <c r="AB37" s="469" t="s">
        <v>167</v>
      </c>
      <c r="AC37" s="470" t="s">
        <v>168</v>
      </c>
      <c r="AD37" s="456"/>
      <c r="AE37" s="457"/>
      <c r="AF37" s="457"/>
    </row>
    <row r="38" spans="1:38" s="443" customFormat="1" ht="30" customHeight="1" thickBot="1">
      <c r="A38" s="1296" t="str">
        <f>'13事業費目別内訳'!I6</f>
        <v>令和〇年度</v>
      </c>
      <c r="B38" s="472" t="s">
        <v>249</v>
      </c>
      <c r="C38" s="504"/>
      <c r="D38" s="581"/>
      <c r="E38" s="572"/>
      <c r="F38" s="505"/>
      <c r="G38" s="1238"/>
      <c r="H38" s="1239"/>
      <c r="I38" s="1239"/>
      <c r="J38" s="1240"/>
      <c r="K38" s="1241"/>
      <c r="L38" s="1242"/>
      <c r="M38" s="1242"/>
      <c r="N38" s="1242"/>
      <c r="O38" s="1243"/>
      <c r="P38" s="1244"/>
      <c r="Q38" s="1245"/>
      <c r="R38" s="1243"/>
      <c r="S38" s="1244"/>
      <c r="T38" s="1245"/>
      <c r="U38" s="1243"/>
      <c r="V38" s="1244"/>
      <c r="W38" s="1245"/>
      <c r="X38" s="485"/>
      <c r="Y38" s="557">
        <f>Y9-Y20</f>
        <v>0</v>
      </c>
      <c r="Z38" s="517"/>
      <c r="AA38" s="561">
        <f>AA9-AA20</f>
        <v>0</v>
      </c>
      <c r="AB38" s="508"/>
      <c r="AC38" s="562">
        <f>AC9-AC20</f>
        <v>0</v>
      </c>
      <c r="AD38" s="482"/>
      <c r="AE38" s="482"/>
      <c r="AF38" s="482"/>
    </row>
    <row r="39" spans="1:38" s="443" customFormat="1" ht="30" customHeight="1">
      <c r="A39" s="1297"/>
      <c r="B39" s="1222" t="s">
        <v>181</v>
      </c>
      <c r="C39" s="1223"/>
      <c r="D39" s="1223"/>
      <c r="E39" s="1223"/>
      <c r="F39" s="1223"/>
      <c r="G39" s="582" t="e">
        <f>G10-G21</f>
        <v>#DIV/0!</v>
      </c>
      <c r="H39" s="583" t="e">
        <f>H10-H21-H32</f>
        <v>#DIV/0!</v>
      </c>
      <c r="I39" s="1224"/>
      <c r="J39" s="1225"/>
      <c r="K39" s="1227"/>
      <c r="L39" s="1228"/>
      <c r="M39" s="1228"/>
      <c r="N39" s="1228"/>
      <c r="O39" s="1228"/>
      <c r="P39" s="1228"/>
      <c r="Q39" s="1228"/>
      <c r="R39" s="1228"/>
      <c r="S39" s="1228"/>
      <c r="T39" s="1228"/>
      <c r="U39" s="1228"/>
      <c r="V39" s="1228"/>
      <c r="W39" s="1228"/>
      <c r="X39" s="1228"/>
      <c r="Y39" s="1233"/>
      <c r="Z39" s="1234"/>
      <c r="AA39" s="1236"/>
      <c r="AB39" s="1211"/>
      <c r="AC39" s="1213"/>
      <c r="AD39" s="510"/>
      <c r="AE39" s="1215"/>
      <c r="AF39" s="1216"/>
    </row>
    <row r="40" spans="1:38" s="443" customFormat="1" ht="30" customHeight="1" thickBot="1">
      <c r="A40" s="1297"/>
      <c r="B40" s="1217" t="s">
        <v>182</v>
      </c>
      <c r="C40" s="1218"/>
      <c r="D40" s="1218"/>
      <c r="E40" s="1218"/>
      <c r="F40" s="1218"/>
      <c r="G40" s="584">
        <f>G11-G22-G33</f>
        <v>0</v>
      </c>
      <c r="H40" s="585">
        <f>H11-H22-H33</f>
        <v>0</v>
      </c>
      <c r="I40" s="1224"/>
      <c r="J40" s="1226"/>
      <c r="K40" s="1229"/>
      <c r="L40" s="1230"/>
      <c r="M40" s="1230"/>
      <c r="N40" s="1230"/>
      <c r="O40" s="1230"/>
      <c r="P40" s="1230"/>
      <c r="Q40" s="1230"/>
      <c r="R40" s="1230"/>
      <c r="S40" s="1230"/>
      <c r="T40" s="1230"/>
      <c r="U40" s="1230"/>
      <c r="V40" s="1230"/>
      <c r="W40" s="1230"/>
      <c r="X40" s="1230"/>
      <c r="Y40" s="1235"/>
      <c r="Z40" s="1234"/>
      <c r="AA40" s="1237"/>
      <c r="AB40" s="1212"/>
      <c r="AC40" s="1214"/>
      <c r="AD40" s="510"/>
      <c r="AE40" s="1216"/>
      <c r="AF40" s="1216"/>
    </row>
    <row r="41" spans="1:38" s="443" customFormat="1" ht="30" customHeight="1" thickTop="1" thickBot="1">
      <c r="A41" s="576">
        <f>'13事業費目別内訳'!J3</f>
        <v>0</v>
      </c>
      <c r="B41" s="1219" t="s">
        <v>121</v>
      </c>
      <c r="C41" s="1219"/>
      <c r="D41" s="1219"/>
      <c r="E41" s="1219"/>
      <c r="F41" s="1219"/>
      <c r="G41" s="550" t="e">
        <f>SUM(G39:G40)</f>
        <v>#DIV/0!</v>
      </c>
      <c r="H41" s="565" t="e">
        <f>SUM(H39:H40)</f>
        <v>#DIV/0!</v>
      </c>
      <c r="I41" s="592"/>
      <c r="J41" s="591" t="e">
        <f>G41-I41</f>
        <v>#DIV/0!</v>
      </c>
      <c r="K41" s="1231"/>
      <c r="L41" s="1232"/>
      <c r="M41" s="1232"/>
      <c r="N41" s="1232"/>
      <c r="O41" s="1232"/>
      <c r="P41" s="1232"/>
      <c r="Q41" s="1232"/>
      <c r="R41" s="1232"/>
      <c r="S41" s="1232"/>
      <c r="T41" s="1232"/>
      <c r="U41" s="1232"/>
      <c r="V41" s="1232"/>
      <c r="W41" s="1232"/>
      <c r="X41" s="1232"/>
      <c r="Y41" s="565">
        <f>Y12-Y23</f>
        <v>0</v>
      </c>
      <c r="Z41" s="512" t="s">
        <v>170</v>
      </c>
      <c r="AA41" s="564" t="e">
        <f>MIN(H41,J41,Y41)</f>
        <v>#DIV/0!</v>
      </c>
      <c r="AB41" s="513"/>
      <c r="AC41" s="563" t="e">
        <f>MIN(ROUNDDOWN(AA41-AB41,-3),SUM(AC38:AC38))</f>
        <v>#DIV/0!</v>
      </c>
      <c r="AD41" s="482"/>
      <c r="AE41" s="482"/>
      <c r="AF41" s="482"/>
    </row>
    <row r="42" spans="1:38" s="443" customFormat="1" ht="12" customHeight="1" thickTop="1" thickBot="1">
      <c r="A42" s="518"/>
      <c r="B42" s="448"/>
      <c r="C42" s="448"/>
      <c r="D42" s="448"/>
      <c r="E42" s="448"/>
      <c r="F42" s="448"/>
      <c r="G42" s="449"/>
      <c r="H42" s="449"/>
      <c r="I42" s="594"/>
      <c r="J42" s="449"/>
      <c r="K42" s="510"/>
      <c r="L42" s="510"/>
      <c r="M42" s="510"/>
      <c r="N42" s="510"/>
      <c r="O42" s="510"/>
      <c r="P42" s="510"/>
      <c r="Q42" s="510"/>
      <c r="R42" s="510"/>
      <c r="S42" s="510"/>
      <c r="T42" s="510"/>
      <c r="U42" s="510"/>
      <c r="V42" s="510"/>
      <c r="W42" s="510"/>
      <c r="X42" s="510"/>
      <c r="Y42" s="510"/>
      <c r="Z42" s="510"/>
      <c r="AA42" s="515"/>
      <c r="AB42" s="516"/>
      <c r="AC42" s="482"/>
      <c r="AD42" s="482"/>
      <c r="AE42" s="482"/>
      <c r="AF42" s="482"/>
    </row>
    <row r="43" spans="1:38" s="443" customFormat="1" ht="24" customHeight="1" thickBot="1">
      <c r="A43" s="519" t="s">
        <v>184</v>
      </c>
      <c r="B43" s="448"/>
      <c r="D43" s="595" t="s">
        <v>185</v>
      </c>
      <c r="E43" s="520" t="s">
        <v>186</v>
      </c>
      <c r="F43" s="1220" t="s">
        <v>187</v>
      </c>
      <c r="G43" s="1221"/>
      <c r="H43" s="521"/>
      <c r="I43" s="521"/>
      <c r="J43" s="522" t="s">
        <v>188</v>
      </c>
      <c r="K43" s="444"/>
      <c r="L43" s="523"/>
      <c r="M43" s="523"/>
      <c r="N43" s="522"/>
      <c r="O43" s="444"/>
      <c r="P43" s="523"/>
      <c r="AF43" s="523"/>
      <c r="AG43" s="444"/>
      <c r="AH43" s="523"/>
      <c r="AI43" s="523"/>
      <c r="AJ43" s="523"/>
      <c r="AK43" s="523"/>
      <c r="AL43" s="523"/>
    </row>
    <row r="44" spans="1:38" s="443" customFormat="1" ht="24" customHeight="1" thickTop="1">
      <c r="A44" s="524"/>
      <c r="B44" s="1207" t="s">
        <v>189</v>
      </c>
      <c r="C44" s="1208"/>
      <c r="D44" s="596"/>
      <c r="E44" s="545">
        <f>IF(D44="○",350000,0)</f>
        <v>0</v>
      </c>
      <c r="F44" s="1209">
        <v>350000</v>
      </c>
      <c r="G44" s="1210"/>
      <c r="H44" s="445"/>
      <c r="I44" s="445"/>
      <c r="J44" s="522" t="s">
        <v>190</v>
      </c>
      <c r="K44" s="523"/>
      <c r="L44" s="444"/>
      <c r="M44" s="444"/>
      <c r="N44" s="522"/>
      <c r="O44" s="523"/>
      <c r="P44" s="444"/>
      <c r="AF44" s="444"/>
      <c r="AG44" s="523"/>
      <c r="AH44" s="444"/>
      <c r="AI44" s="444"/>
      <c r="AJ44" s="444"/>
      <c r="AK44" s="444"/>
      <c r="AL44" s="444"/>
    </row>
    <row r="45" spans="1:38" s="443" customFormat="1" ht="24" customHeight="1">
      <c r="A45" s="524"/>
      <c r="B45" s="1199" t="s">
        <v>191</v>
      </c>
      <c r="C45" s="1200"/>
      <c r="D45" s="597"/>
      <c r="E45" s="546">
        <f>IF(D45="○",300000,0)</f>
        <v>0</v>
      </c>
      <c r="F45" s="1201">
        <v>500000</v>
      </c>
      <c r="G45" s="1202"/>
      <c r="H45" s="445"/>
      <c r="I45" s="445"/>
      <c r="J45" s="525" t="s">
        <v>192</v>
      </c>
      <c r="K45" s="444"/>
      <c r="L45" s="444"/>
      <c r="M45" s="444"/>
      <c r="N45" s="525"/>
      <c r="O45" s="444"/>
      <c r="P45" s="444"/>
      <c r="AF45" s="444"/>
      <c r="AG45" s="444"/>
      <c r="AH45" s="444"/>
      <c r="AI45" s="444"/>
      <c r="AJ45" s="444"/>
      <c r="AK45" s="444"/>
      <c r="AL45" s="444"/>
    </row>
    <row r="46" spans="1:38" s="443" customFormat="1" ht="24" customHeight="1">
      <c r="A46" s="524"/>
      <c r="B46" s="1199" t="s">
        <v>193</v>
      </c>
      <c r="C46" s="1200"/>
      <c r="D46" s="597"/>
      <c r="E46" s="546">
        <f>IF(D46="○",300000,0)</f>
        <v>0</v>
      </c>
      <c r="F46" s="1201">
        <v>300000</v>
      </c>
      <c r="G46" s="1202"/>
      <c r="H46" s="445"/>
      <c r="I46" s="445"/>
      <c r="J46" s="522" t="s">
        <v>194</v>
      </c>
      <c r="K46" s="444"/>
      <c r="L46" s="444"/>
      <c r="M46" s="444"/>
      <c r="N46" s="522"/>
      <c r="O46" s="444"/>
      <c r="P46" s="444"/>
      <c r="AF46" s="444"/>
      <c r="AG46" s="444"/>
      <c r="AH46" s="444"/>
      <c r="AI46" s="444"/>
      <c r="AJ46" s="444"/>
      <c r="AK46" s="444"/>
      <c r="AL46" s="444"/>
    </row>
    <row r="47" spans="1:38" s="443" customFormat="1" ht="24" customHeight="1">
      <c r="A47" s="524"/>
      <c r="B47" s="1199" t="s">
        <v>195</v>
      </c>
      <c r="C47" s="1200"/>
      <c r="D47" s="598"/>
      <c r="E47" s="547">
        <f>IF(D47="○",100000,0)</f>
        <v>0</v>
      </c>
      <c r="F47" s="1201">
        <v>100000</v>
      </c>
      <c r="G47" s="1202"/>
      <c r="H47" s="445"/>
      <c r="I47" s="445"/>
      <c r="K47" s="444"/>
      <c r="L47" s="444"/>
      <c r="M47" s="526"/>
      <c r="N47" s="527"/>
      <c r="O47" s="527"/>
      <c r="P47" s="527"/>
      <c r="AF47" s="527"/>
      <c r="AG47" s="527"/>
      <c r="AH47" s="527"/>
      <c r="AI47" s="527"/>
      <c r="AJ47" s="526"/>
      <c r="AK47" s="526"/>
      <c r="AL47" s="526"/>
    </row>
    <row r="48" spans="1:38" s="443" customFormat="1" ht="24" customHeight="1">
      <c r="A48" s="524"/>
      <c r="B48" s="1199" t="s">
        <v>196</v>
      </c>
      <c r="C48" s="1200"/>
      <c r="D48" s="598"/>
      <c r="E48" s="547">
        <f>IF(D48="○",75000,0)</f>
        <v>0</v>
      </c>
      <c r="F48" s="1201">
        <v>75000</v>
      </c>
      <c r="G48" s="1202"/>
      <c r="H48" s="445"/>
      <c r="I48" s="445"/>
      <c r="J48" s="528" t="s">
        <v>197</v>
      </c>
      <c r="K48" s="529"/>
      <c r="L48" s="527" t="s">
        <v>220</v>
      </c>
      <c r="M48" s="527"/>
      <c r="N48" s="527"/>
      <c r="AD48" s="527"/>
      <c r="AE48" s="527"/>
      <c r="AF48" s="527"/>
      <c r="AG48" s="527"/>
      <c r="AH48" s="527"/>
      <c r="AI48" s="527"/>
      <c r="AJ48" s="527"/>
    </row>
    <row r="49" spans="1:36" s="443" customFormat="1" ht="24" customHeight="1">
      <c r="A49" s="524"/>
      <c r="B49" s="1199" t="s">
        <v>198</v>
      </c>
      <c r="C49" s="1200"/>
      <c r="D49" s="598"/>
      <c r="E49" s="547">
        <f>IF(D49="○",50000,0)</f>
        <v>0</v>
      </c>
      <c r="F49" s="1201">
        <v>50000</v>
      </c>
      <c r="G49" s="1202"/>
      <c r="H49" s="445"/>
      <c r="I49" s="445"/>
      <c r="J49" s="522"/>
      <c r="K49" s="444"/>
      <c r="L49" s="526"/>
      <c r="M49" s="444"/>
      <c r="N49" s="444"/>
      <c r="AD49" s="527"/>
      <c r="AE49" s="444"/>
      <c r="AF49" s="444"/>
      <c r="AG49" s="444"/>
      <c r="AH49" s="444"/>
      <c r="AI49" s="444"/>
      <c r="AJ49" s="444"/>
    </row>
    <row r="50" spans="1:36" s="443" customFormat="1" ht="24" customHeight="1">
      <c r="A50" s="524"/>
      <c r="B50" s="1199" t="s">
        <v>199</v>
      </c>
      <c r="C50" s="1200"/>
      <c r="D50" s="598"/>
      <c r="E50" s="547">
        <f>IF(D50="○",50000,0)</f>
        <v>0</v>
      </c>
      <c r="F50" s="1201">
        <v>50000</v>
      </c>
      <c r="G50" s="1202"/>
      <c r="H50" s="445"/>
      <c r="I50" s="445"/>
      <c r="J50" s="528" t="s">
        <v>200</v>
      </c>
      <c r="K50" s="529"/>
      <c r="L50" s="527" t="s">
        <v>201</v>
      </c>
      <c r="N50" s="445"/>
      <c r="AD50" s="445"/>
      <c r="AE50" s="445"/>
      <c r="AF50" s="445"/>
      <c r="AG50" s="445"/>
      <c r="AH50" s="445"/>
      <c r="AI50" s="445"/>
      <c r="AJ50" s="445"/>
    </row>
    <row r="51" spans="1:36" s="443" customFormat="1" ht="24" customHeight="1">
      <c r="A51" s="524"/>
      <c r="B51" s="1199" t="s">
        <v>202</v>
      </c>
      <c r="C51" s="1200"/>
      <c r="D51" s="598"/>
      <c r="E51" s="547">
        <f>IF(D51="○",50000,0)</f>
        <v>0</v>
      </c>
      <c r="F51" s="1201">
        <v>50000</v>
      </c>
      <c r="G51" s="1202"/>
      <c r="H51" s="445"/>
      <c r="I51" s="445"/>
      <c r="L51" s="527" t="s">
        <v>203</v>
      </c>
    </row>
    <row r="52" spans="1:36" s="443" customFormat="1" ht="24" customHeight="1" thickBot="1">
      <c r="A52" s="524"/>
      <c r="B52" s="1203" t="s">
        <v>204</v>
      </c>
      <c r="C52" s="1204"/>
      <c r="D52" s="599"/>
      <c r="E52" s="546">
        <f>IF(D52="○",10000,0)</f>
        <v>0</v>
      </c>
      <c r="F52" s="1205">
        <v>10000</v>
      </c>
      <c r="G52" s="1206"/>
      <c r="H52" s="445"/>
      <c r="I52" s="445"/>
      <c r="J52" s="445"/>
      <c r="K52" s="445"/>
      <c r="L52" s="527" t="s">
        <v>583</v>
      </c>
      <c r="M52" s="445"/>
    </row>
    <row r="53" spans="1:36" s="443" customFormat="1" ht="24" customHeight="1" thickTop="1" thickBot="1">
      <c r="A53" s="524"/>
      <c r="B53" s="1195" t="s">
        <v>205</v>
      </c>
      <c r="C53" s="1196"/>
      <c r="D53" s="600">
        <f>COUNTIF(D44:D52,"○")</f>
        <v>0</v>
      </c>
      <c r="E53" s="548">
        <f>IF(SUM(E44:E45,E46,E47:E52)&lt;=500000,SUM(E44:E45,E46,E47:E52),500000)</f>
        <v>0</v>
      </c>
      <c r="F53" s="1197"/>
      <c r="G53" s="1198"/>
      <c r="H53" s="445"/>
      <c r="I53" s="445"/>
      <c r="J53" s="445"/>
      <c r="K53" s="445"/>
      <c r="L53" s="527"/>
      <c r="M53" s="445"/>
      <c r="N53" s="445"/>
      <c r="AD53" s="445"/>
      <c r="AE53" s="445"/>
      <c r="AF53" s="445"/>
      <c r="AG53" s="445"/>
      <c r="AH53" s="445"/>
      <c r="AI53" s="445"/>
      <c r="AJ53" s="445"/>
    </row>
    <row r="54" spans="1:36" ht="24" customHeight="1">
      <c r="AD54" s="444"/>
      <c r="AE54" s="444"/>
    </row>
    <row r="55" spans="1:36" ht="24" customHeight="1"/>
    <row r="56" spans="1:36" ht="24" customHeight="1"/>
    <row r="57" spans="1:36" ht="24" customHeight="1"/>
    <row r="58" spans="1:36" s="443" customFormat="1" ht="24" customHeight="1">
      <c r="A58" s="445"/>
      <c r="B58" s="445"/>
      <c r="C58" s="445"/>
      <c r="D58" s="530"/>
      <c r="E58" s="530"/>
      <c r="F58" s="445"/>
      <c r="G58" s="445"/>
      <c r="H58" s="445"/>
      <c r="I58" s="445"/>
      <c r="J58" s="445"/>
      <c r="K58" s="445"/>
      <c r="L58" s="445"/>
      <c r="M58" s="445"/>
      <c r="N58" s="445"/>
      <c r="O58" s="445"/>
      <c r="P58" s="445"/>
      <c r="Q58" s="445"/>
      <c r="R58" s="445"/>
      <c r="S58" s="445"/>
      <c r="T58" s="445"/>
      <c r="V58" s="445"/>
      <c r="W58" s="445"/>
      <c r="X58" s="445"/>
      <c r="Y58" s="445"/>
      <c r="Z58" s="445"/>
      <c r="AA58" s="445"/>
      <c r="AB58" s="526"/>
      <c r="AC58" s="445"/>
      <c r="AD58" s="445"/>
      <c r="AE58" s="445"/>
    </row>
    <row r="59" spans="1:36" s="443" customFormat="1" ht="24" customHeight="1">
      <c r="A59" s="445"/>
      <c r="B59" s="445"/>
      <c r="C59" s="445"/>
      <c r="D59" s="530"/>
      <c r="E59" s="530"/>
      <c r="F59" s="445"/>
      <c r="G59" s="445"/>
      <c r="H59" s="445"/>
      <c r="I59" s="445"/>
      <c r="J59" s="445"/>
      <c r="K59" s="445"/>
      <c r="L59" s="445"/>
      <c r="M59" s="445"/>
      <c r="N59" s="445"/>
      <c r="O59" s="445"/>
      <c r="P59" s="445"/>
      <c r="Q59" s="445"/>
      <c r="R59" s="445"/>
      <c r="S59" s="445"/>
      <c r="T59" s="445"/>
      <c r="V59" s="445"/>
      <c r="W59" s="445"/>
      <c r="X59" s="445"/>
      <c r="Y59" s="445"/>
      <c r="Z59" s="445"/>
      <c r="AA59" s="445"/>
      <c r="AB59" s="526"/>
      <c r="AC59" s="445"/>
      <c r="AD59" s="445"/>
      <c r="AE59" s="445"/>
    </row>
    <row r="60" spans="1:36" s="443" customFormat="1" ht="24" customHeight="1">
      <c r="A60" s="445"/>
      <c r="B60" s="445"/>
      <c r="C60" s="445"/>
      <c r="D60" s="530"/>
      <c r="E60" s="530"/>
      <c r="F60" s="445"/>
      <c r="G60" s="445"/>
      <c r="H60" s="445"/>
      <c r="I60" s="445"/>
      <c r="J60" s="445"/>
      <c r="K60" s="445"/>
      <c r="L60" s="445"/>
      <c r="M60" s="445"/>
      <c r="N60" s="445"/>
      <c r="O60" s="445"/>
      <c r="P60" s="445"/>
      <c r="Q60" s="445"/>
      <c r="R60" s="445"/>
      <c r="S60" s="445"/>
      <c r="T60" s="445"/>
      <c r="V60" s="445"/>
      <c r="W60" s="445"/>
      <c r="X60" s="445"/>
      <c r="Y60" s="445"/>
      <c r="Z60" s="445"/>
      <c r="AA60" s="445"/>
      <c r="AB60" s="526"/>
      <c r="AC60" s="445"/>
      <c r="AD60" s="445"/>
      <c r="AE60" s="445"/>
    </row>
    <row r="61" spans="1:36" s="443" customFormat="1" ht="24" customHeight="1">
      <c r="A61" s="445"/>
      <c r="B61" s="445"/>
      <c r="C61" s="445"/>
      <c r="D61" s="530"/>
      <c r="E61" s="530"/>
      <c r="F61" s="445"/>
      <c r="G61" s="445"/>
      <c r="H61" s="445"/>
      <c r="I61" s="445"/>
      <c r="J61" s="445"/>
      <c r="K61" s="445"/>
      <c r="L61" s="445"/>
      <c r="M61" s="445"/>
      <c r="N61" s="445"/>
      <c r="O61" s="445"/>
      <c r="P61" s="445"/>
      <c r="Q61" s="445"/>
      <c r="R61" s="445"/>
      <c r="S61" s="445"/>
      <c r="T61" s="445"/>
      <c r="U61" s="445"/>
      <c r="V61" s="445"/>
      <c r="W61" s="445"/>
      <c r="X61" s="445"/>
      <c r="Y61" s="445"/>
      <c r="Z61" s="445"/>
      <c r="AA61" s="445"/>
      <c r="AB61" s="526"/>
      <c r="AC61" s="445"/>
      <c r="AD61" s="445"/>
      <c r="AE61" s="445"/>
    </row>
    <row r="62" spans="1:36" ht="25.5" customHeight="1"/>
    <row r="64" spans="1:36" ht="22.5" customHeight="1">
      <c r="AF64" s="531"/>
    </row>
    <row r="65" spans="32:32">
      <c r="AF65" s="444"/>
    </row>
    <row r="66" spans="32:32">
      <c r="AF66" s="444"/>
    </row>
    <row r="67" spans="32:32">
      <c r="AF67" s="444"/>
    </row>
    <row r="68" spans="32:32">
      <c r="AF68" s="444"/>
    </row>
    <row r="69" spans="32:32">
      <c r="AF69" s="444"/>
    </row>
    <row r="70" spans="32:32">
      <c r="AF70" s="444"/>
    </row>
    <row r="71" spans="32:32">
      <c r="AF71" s="444"/>
    </row>
    <row r="72" spans="32:32">
      <c r="AF72" s="444"/>
    </row>
    <row r="73" spans="32:32">
      <c r="AF73" s="444"/>
    </row>
    <row r="74" spans="32:32">
      <c r="AF74" s="444"/>
    </row>
    <row r="75" spans="32:32">
      <c r="AF75" s="526"/>
    </row>
    <row r="76" spans="32:32" ht="15">
      <c r="AF76" s="527"/>
    </row>
    <row r="77" spans="32:32">
      <c r="AF77" s="444"/>
    </row>
    <row r="79" spans="32:32">
      <c r="AF79" s="443"/>
    </row>
    <row r="80" spans="32:32">
      <c r="AF80" s="443"/>
    </row>
  </sheetData>
  <mergeCells count="153">
    <mergeCell ref="A38:A40"/>
    <mergeCell ref="B32:F32"/>
    <mergeCell ref="I32:I33"/>
    <mergeCell ref="J32:J33"/>
    <mergeCell ref="K32:X34"/>
    <mergeCell ref="Y32:Z33"/>
    <mergeCell ref="U17:W17"/>
    <mergeCell ref="D18:D20"/>
    <mergeCell ref="S18:T18"/>
    <mergeCell ref="R19:T19"/>
    <mergeCell ref="K20:N20"/>
    <mergeCell ref="O20:Q20"/>
    <mergeCell ref="R20:T20"/>
    <mergeCell ref="U20:W20"/>
    <mergeCell ref="D16:D17"/>
    <mergeCell ref="G16:J20"/>
    <mergeCell ref="S16:T16"/>
    <mergeCell ref="K17:N17"/>
    <mergeCell ref="O17:Q17"/>
    <mergeCell ref="R17:T17"/>
    <mergeCell ref="B22:F22"/>
    <mergeCell ref="B33:F33"/>
    <mergeCell ref="B34:F34"/>
    <mergeCell ref="A27:A32"/>
    <mergeCell ref="A3:A4"/>
    <mergeCell ref="B3:C4"/>
    <mergeCell ref="D3:E3"/>
    <mergeCell ref="F3:F4"/>
    <mergeCell ref="K3:Z3"/>
    <mergeCell ref="R4:T4"/>
    <mergeCell ref="A25:A26"/>
    <mergeCell ref="B25:C26"/>
    <mergeCell ref="D25:E25"/>
    <mergeCell ref="F25:F26"/>
    <mergeCell ref="K25:Z25"/>
    <mergeCell ref="R26:T26"/>
    <mergeCell ref="A16:A21"/>
    <mergeCell ref="A22:A23"/>
    <mergeCell ref="U6:W6"/>
    <mergeCell ref="D7:D9"/>
    <mergeCell ref="S7:T7"/>
    <mergeCell ref="R8:T8"/>
    <mergeCell ref="K9:N9"/>
    <mergeCell ref="O9:Q9"/>
    <mergeCell ref="D5:D6"/>
    <mergeCell ref="G5:J9"/>
    <mergeCell ref="S5:T5"/>
    <mergeCell ref="K6:N6"/>
    <mergeCell ref="O6:Q6"/>
    <mergeCell ref="R6:T6"/>
    <mergeCell ref="AC10:AC11"/>
    <mergeCell ref="B23:F23"/>
    <mergeCell ref="AA1:AB1"/>
    <mergeCell ref="C1:D1"/>
    <mergeCell ref="AB10:AB11"/>
    <mergeCell ref="AE10:AF11"/>
    <mergeCell ref="B11:F11"/>
    <mergeCell ref="B12:F12"/>
    <mergeCell ref="A14:A15"/>
    <mergeCell ref="B14:C15"/>
    <mergeCell ref="D14:E14"/>
    <mergeCell ref="F14:F15"/>
    <mergeCell ref="K14:Z14"/>
    <mergeCell ref="B10:F10"/>
    <mergeCell ref="I10:I11"/>
    <mergeCell ref="J10:J11"/>
    <mergeCell ref="K10:X12"/>
    <mergeCell ref="Y10:Z11"/>
    <mergeCell ref="AA10:AA11"/>
    <mergeCell ref="R15:T15"/>
    <mergeCell ref="A9:A10"/>
    <mergeCell ref="R9:T9"/>
    <mergeCell ref="U9:W9"/>
    <mergeCell ref="A36:A37"/>
    <mergeCell ref="B36:C37"/>
    <mergeCell ref="D36:E36"/>
    <mergeCell ref="F36:F37"/>
    <mergeCell ref="K36:Z36"/>
    <mergeCell ref="B21:F21"/>
    <mergeCell ref="I21:I22"/>
    <mergeCell ref="J21:J22"/>
    <mergeCell ref="K21:X23"/>
    <mergeCell ref="Y21:Z22"/>
    <mergeCell ref="D27:D28"/>
    <mergeCell ref="G27:J31"/>
    <mergeCell ref="S27:T27"/>
    <mergeCell ref="K28:N28"/>
    <mergeCell ref="O28:Q28"/>
    <mergeCell ref="R28:T28"/>
    <mergeCell ref="U28:W28"/>
    <mergeCell ref="D29:D31"/>
    <mergeCell ref="S29:T29"/>
    <mergeCell ref="R30:T30"/>
    <mergeCell ref="K31:N31"/>
    <mergeCell ref="O31:Q31"/>
    <mergeCell ref="R37:T37"/>
    <mergeCell ref="A33:A34"/>
    <mergeCell ref="G38:J38"/>
    <mergeCell ref="K38:N38"/>
    <mergeCell ref="O38:Q38"/>
    <mergeCell ref="R38:T38"/>
    <mergeCell ref="U38:W38"/>
    <mergeCell ref="AB21:AB22"/>
    <mergeCell ref="AC21:AC22"/>
    <mergeCell ref="AE21:AF22"/>
    <mergeCell ref="AA21:AA22"/>
    <mergeCell ref="R31:T31"/>
    <mergeCell ref="U31:W31"/>
    <mergeCell ref="AA32:AA33"/>
    <mergeCell ref="AB32:AB33"/>
    <mergeCell ref="AC32:AC33"/>
    <mergeCell ref="AE32:AF33"/>
    <mergeCell ref="V30:W30"/>
    <mergeCell ref="V29:W29"/>
    <mergeCell ref="V27:W27"/>
    <mergeCell ref="B46:C46"/>
    <mergeCell ref="F46:G46"/>
    <mergeCell ref="AB39:AB40"/>
    <mergeCell ref="AC39:AC40"/>
    <mergeCell ref="AE39:AF40"/>
    <mergeCell ref="B40:F40"/>
    <mergeCell ref="B41:F41"/>
    <mergeCell ref="F43:G43"/>
    <mergeCell ref="B39:F39"/>
    <mergeCell ref="I39:I40"/>
    <mergeCell ref="J39:J40"/>
    <mergeCell ref="K39:X41"/>
    <mergeCell ref="Y39:Z40"/>
    <mergeCell ref="AA39:AA40"/>
    <mergeCell ref="V19:W19"/>
    <mergeCell ref="V18:W18"/>
    <mergeCell ref="V16:W16"/>
    <mergeCell ref="V8:W8"/>
    <mergeCell ref="V7:W7"/>
    <mergeCell ref="V5:W5"/>
    <mergeCell ref="B53:C53"/>
    <mergeCell ref="F53:G53"/>
    <mergeCell ref="B50:C50"/>
    <mergeCell ref="F50:G50"/>
    <mergeCell ref="B51:C51"/>
    <mergeCell ref="F51:G51"/>
    <mergeCell ref="B52:C52"/>
    <mergeCell ref="F52:G52"/>
    <mergeCell ref="B47:C47"/>
    <mergeCell ref="F47:G47"/>
    <mergeCell ref="B48:C48"/>
    <mergeCell ref="F48:G48"/>
    <mergeCell ref="B49:C49"/>
    <mergeCell ref="F49:G49"/>
    <mergeCell ref="B44:C44"/>
    <mergeCell ref="F44:G44"/>
    <mergeCell ref="B45:C45"/>
    <mergeCell ref="F45:G45"/>
  </mergeCells>
  <phoneticPr fontId="2"/>
  <dataValidations count="6">
    <dataValidation type="whole" allowBlank="1" showInputMessage="1" showErrorMessage="1" error="定員は100床が上限です。" prompt="定員は100床まで" sqref="F7 F18 F29" xr:uid="{00000000-0002-0000-0200-000000000000}">
      <formula1>0</formula1>
      <formula2>100</formula2>
    </dataValidation>
    <dataValidation type="list" allowBlank="1" showInputMessage="1" showErrorMessage="1" sqref="D44:D52" xr:uid="{00000000-0002-0000-0200-000001000000}">
      <formula1>"○"</formula1>
    </dataValidation>
    <dataValidation type="custom" operator="greaterThan" allowBlank="1" showInputMessage="1" showErrorMessage="1" errorTitle="小計は100まで" error="従来型個室と多床室の小計は100以下になるようにする。" sqref="F17 F6 F28" xr:uid="{00000000-0002-0000-0200-000002000000}">
      <formula1>H6&gt;100</formula1>
    </dataValidation>
    <dataValidation type="custom" allowBlank="1" showInputMessage="1" showErrorMessage="1" error="だめ" sqref="F16 F5 F27" xr:uid="{00000000-0002-0000-0200-000003000000}">
      <formula1>H5&gt;50</formula1>
    </dataValidation>
    <dataValidation type="list" allowBlank="1" showInputMessage="1" showErrorMessage="1" sqref="C1" xr:uid="{00000000-0002-0000-0200-000004000000}">
      <formula1>$AK$2:$AK$4</formula1>
    </dataValidation>
    <dataValidation type="list" allowBlank="1" showInputMessage="1" showErrorMessage="1" sqref="D5:D6" xr:uid="{C6076F03-00CE-452E-9D4F-9CCE7AB3F2D6}">
      <formula1>AL2:AL7</formula1>
    </dataValidation>
  </dataValidations>
  <printOptions horizontalCentered="1"/>
  <pageMargins left="0.19685039370078741" right="0.19685039370078741" top="0.78740157480314965" bottom="0" header="0.62992125984251968" footer="0.19685039370078741"/>
  <pageSetup paperSize="9" scale="3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86"/>
  <sheetViews>
    <sheetView view="pageBreakPreview" zoomScale="74" zoomScaleNormal="70" zoomScaleSheetLayoutView="50" workbookViewId="0">
      <selection activeCell="A2" sqref="A2"/>
    </sheetView>
  </sheetViews>
  <sheetFormatPr defaultColWidth="9" defaultRowHeight="13.5"/>
  <cols>
    <col min="1" max="1" width="4.5" style="445" customWidth="1"/>
    <col min="2" max="2" width="20.25" style="445" customWidth="1"/>
    <col min="3" max="3" width="12.5" style="445" customWidth="1"/>
    <col min="4" max="4" width="13.625" style="530" customWidth="1"/>
    <col min="5" max="5" width="17.875" style="530" customWidth="1"/>
    <col min="6" max="6" width="5.25" style="445" customWidth="1"/>
    <col min="7" max="8" width="15.625" style="445" customWidth="1"/>
    <col min="9" max="9" width="12.125" style="445" customWidth="1"/>
    <col min="10" max="10" width="15.375" style="445" customWidth="1"/>
    <col min="11" max="11" width="2.75" style="445" customWidth="1"/>
    <col min="12" max="12" width="11.875" style="445" customWidth="1"/>
    <col min="13" max="15" width="2.875" style="445" customWidth="1"/>
    <col min="16" max="16" width="5.375" style="445" customWidth="1"/>
    <col min="17" max="18" width="2.875" style="445" customWidth="1"/>
    <col min="19" max="19" width="4.5" style="445" customWidth="1"/>
    <col min="20" max="20" width="5.875" style="445" customWidth="1"/>
    <col min="21" max="21" width="2.875" style="445" customWidth="1"/>
    <col min="22" max="22" width="5.25" style="445" customWidth="1"/>
    <col min="23" max="24" width="2.875" style="445" customWidth="1"/>
    <col min="25" max="25" width="14.625" style="445" bestFit="1" customWidth="1"/>
    <col min="26" max="26" width="3.125" style="445" customWidth="1"/>
    <col min="27" max="27" width="15" style="445" customWidth="1"/>
    <col min="28" max="28" width="10.625" style="526" bestFit="1" customWidth="1"/>
    <col min="29" max="29" width="16" style="445" customWidth="1"/>
    <col min="30" max="30" width="1" style="445" customWidth="1"/>
    <col min="31" max="31" width="15" style="445" customWidth="1"/>
    <col min="32" max="32" width="13.375" style="445" customWidth="1"/>
    <col min="33" max="33" width="15.625" style="445" customWidth="1"/>
    <col min="34" max="34" width="16.125" style="445" customWidth="1"/>
    <col min="35" max="38" width="9" style="445"/>
    <col min="39" max="40" width="11.25" style="445" bestFit="1" customWidth="1"/>
    <col min="41" max="16384" width="9" style="445"/>
  </cols>
  <sheetData>
    <row r="1" spans="1:40" ht="24.95" customHeight="1" thickTop="1" thickBot="1">
      <c r="A1" s="442"/>
      <c r="B1" s="573" t="s">
        <v>214</v>
      </c>
      <c r="C1" s="1294" t="s">
        <v>217</v>
      </c>
      <c r="D1" s="1295"/>
      <c r="E1" s="442" t="s">
        <v>251</v>
      </c>
      <c r="F1" s="442"/>
      <c r="G1" s="442"/>
      <c r="H1" s="442"/>
      <c r="I1" s="442"/>
      <c r="J1" s="442"/>
      <c r="K1" s="442"/>
      <c r="L1" s="442"/>
      <c r="M1" s="443"/>
      <c r="N1" s="443"/>
      <c r="O1" s="443"/>
      <c r="P1" s="443"/>
      <c r="Q1" s="443"/>
      <c r="R1" s="443"/>
      <c r="S1" s="443"/>
      <c r="T1" s="443"/>
      <c r="U1" s="443"/>
      <c r="V1" s="443"/>
      <c r="W1" s="443"/>
      <c r="X1" s="443"/>
      <c r="Y1" s="443"/>
      <c r="Z1" s="1292" t="s">
        <v>207</v>
      </c>
      <c r="AA1" s="1293"/>
      <c r="AB1" s="444"/>
      <c r="AF1" s="446"/>
    </row>
    <row r="2" spans="1:40" ht="24.95" customHeight="1" thickTop="1" thickBot="1">
      <c r="A2" s="447"/>
      <c r="B2" s="447"/>
      <c r="C2" s="447"/>
      <c r="D2" s="447"/>
      <c r="E2" s="447"/>
      <c r="F2" s="447"/>
      <c r="G2" s="447"/>
      <c r="H2" s="447"/>
      <c r="I2" s="447"/>
      <c r="J2" s="447"/>
      <c r="K2" s="447"/>
      <c r="L2" s="447"/>
      <c r="M2" s="577"/>
      <c r="N2" s="577"/>
      <c r="O2" s="577"/>
      <c r="P2" s="443"/>
      <c r="Q2" s="443"/>
      <c r="R2" s="443"/>
      <c r="S2" s="443"/>
      <c r="T2" s="443"/>
      <c r="U2" s="443"/>
      <c r="V2" s="443"/>
      <c r="W2" s="443"/>
      <c r="X2" s="443"/>
      <c r="Y2" s="443"/>
      <c r="Z2" s="443"/>
      <c r="AA2" s="443"/>
      <c r="AB2" s="444"/>
      <c r="AC2" s="443"/>
      <c r="AD2" s="443"/>
      <c r="AE2" s="448"/>
      <c r="AF2" s="449"/>
      <c r="AK2" s="445" t="s">
        <v>217</v>
      </c>
      <c r="AL2" s="1054" t="s">
        <v>571</v>
      </c>
      <c r="AM2" s="1061">
        <v>5510000</v>
      </c>
      <c r="AN2" s="1061">
        <v>4950000</v>
      </c>
    </row>
    <row r="3" spans="1:40" s="443" customFormat="1" ht="39" customHeight="1">
      <c r="A3" s="1249"/>
      <c r="B3" s="1251" t="s">
        <v>145</v>
      </c>
      <c r="C3" s="1252"/>
      <c r="D3" s="1255" t="s">
        <v>44</v>
      </c>
      <c r="E3" s="1256"/>
      <c r="F3" s="1257" t="s">
        <v>146</v>
      </c>
      <c r="G3" s="450" t="s">
        <v>147</v>
      </c>
      <c r="H3" s="451" t="s">
        <v>148</v>
      </c>
      <c r="I3" s="452" t="s">
        <v>149</v>
      </c>
      <c r="J3" s="453" t="s">
        <v>150</v>
      </c>
      <c r="K3" s="1259" t="s">
        <v>151</v>
      </c>
      <c r="L3" s="1260"/>
      <c r="M3" s="1260"/>
      <c r="N3" s="1260"/>
      <c r="O3" s="1260"/>
      <c r="P3" s="1260"/>
      <c r="Q3" s="1260"/>
      <c r="R3" s="1260"/>
      <c r="S3" s="1260"/>
      <c r="T3" s="1260"/>
      <c r="U3" s="1260"/>
      <c r="V3" s="1260"/>
      <c r="W3" s="1260"/>
      <c r="X3" s="1260"/>
      <c r="Y3" s="1260"/>
      <c r="Z3" s="1261"/>
      <c r="AA3" s="450" t="s">
        <v>152</v>
      </c>
      <c r="AB3" s="454" t="s">
        <v>153</v>
      </c>
      <c r="AC3" s="455" t="s">
        <v>154</v>
      </c>
      <c r="AD3" s="456"/>
      <c r="AE3" s="448"/>
      <c r="AF3" s="457"/>
      <c r="AK3" s="443" t="s">
        <v>218</v>
      </c>
      <c r="AL3" s="1055" t="s">
        <v>572</v>
      </c>
      <c r="AM3" s="1062">
        <v>5510000</v>
      </c>
      <c r="AN3" s="1062">
        <v>4950000</v>
      </c>
    </row>
    <row r="4" spans="1:40" s="443" customFormat="1" ht="50.25" customHeight="1" thickBot="1">
      <c r="A4" s="1250"/>
      <c r="B4" s="1253"/>
      <c r="C4" s="1254"/>
      <c r="D4" s="607" t="s">
        <v>155</v>
      </c>
      <c r="E4" s="459" t="s">
        <v>156</v>
      </c>
      <c r="F4" s="1258"/>
      <c r="G4" s="460" t="s">
        <v>157</v>
      </c>
      <c r="H4" s="461" t="s">
        <v>158</v>
      </c>
      <c r="I4" s="462" t="s">
        <v>159</v>
      </c>
      <c r="J4" s="463" t="s">
        <v>160</v>
      </c>
      <c r="K4" s="464"/>
      <c r="L4" s="617" t="s">
        <v>161</v>
      </c>
      <c r="M4" s="465"/>
      <c r="N4" s="465"/>
      <c r="O4" s="465"/>
      <c r="P4" s="465" t="s">
        <v>162</v>
      </c>
      <c r="Q4" s="465"/>
      <c r="R4" s="1283" t="s">
        <v>215</v>
      </c>
      <c r="S4" s="1283"/>
      <c r="T4" s="1283"/>
      <c r="U4" s="465"/>
      <c r="V4" s="465" t="s">
        <v>164</v>
      </c>
      <c r="W4" s="465"/>
      <c r="X4" s="466"/>
      <c r="Y4" s="467" t="s">
        <v>165</v>
      </c>
      <c r="Z4" s="467"/>
      <c r="AA4" s="468" t="s">
        <v>166</v>
      </c>
      <c r="AB4" s="469" t="s">
        <v>167</v>
      </c>
      <c r="AC4" s="470" t="s">
        <v>168</v>
      </c>
      <c r="AD4" s="456"/>
      <c r="AE4" s="448"/>
      <c r="AF4" s="457"/>
      <c r="AK4" s="443" t="s">
        <v>219</v>
      </c>
      <c r="AL4" s="1055" t="s">
        <v>573</v>
      </c>
      <c r="AM4" s="1062">
        <v>6610000</v>
      </c>
      <c r="AN4" s="1062">
        <v>5950000</v>
      </c>
    </row>
    <row r="5" spans="1:40" s="443" customFormat="1" ht="30" customHeight="1" thickTop="1">
      <c r="A5" s="471"/>
      <c r="B5" s="472" t="s">
        <v>249</v>
      </c>
      <c r="C5" s="603"/>
      <c r="D5" s="1288"/>
      <c r="E5" s="621" t="s">
        <v>208</v>
      </c>
      <c r="F5" s="1075"/>
      <c r="G5" s="1265"/>
      <c r="H5" s="1266"/>
      <c r="I5" s="1266"/>
      <c r="J5" s="1267"/>
      <c r="K5" s="475"/>
      <c r="L5" s="476">
        <v>4500000</v>
      </c>
      <c r="M5" s="477" t="s">
        <v>170</v>
      </c>
      <c r="N5" s="477"/>
      <c r="O5" s="478" t="s">
        <v>171</v>
      </c>
      <c r="P5" s="555">
        <f>F5</f>
        <v>0</v>
      </c>
      <c r="Q5" s="479" t="s">
        <v>172</v>
      </c>
      <c r="R5" s="478" t="s">
        <v>171</v>
      </c>
      <c r="S5" s="1290"/>
      <c r="T5" s="1291"/>
      <c r="U5" s="478" t="s">
        <v>171</v>
      </c>
      <c r="V5" s="1319">
        <v>1</v>
      </c>
      <c r="W5" s="1320"/>
      <c r="X5" s="478" t="s">
        <v>174</v>
      </c>
      <c r="Y5" s="557">
        <f>L5*V5*0.01*P5*S5</f>
        <v>0</v>
      </c>
      <c r="Z5" s="477" t="s">
        <v>170</v>
      </c>
      <c r="AA5" s="533"/>
      <c r="AB5" s="534"/>
      <c r="AC5" s="535"/>
      <c r="AD5" s="482"/>
      <c r="AF5" s="482"/>
      <c r="AL5" s="1055" t="s">
        <v>574</v>
      </c>
      <c r="AM5" s="1062">
        <v>4125000</v>
      </c>
      <c r="AN5" s="1062">
        <v>3713000</v>
      </c>
    </row>
    <row r="6" spans="1:40" s="443" customFormat="1" ht="30" customHeight="1">
      <c r="A6" s="471"/>
      <c r="B6" s="483"/>
      <c r="C6" s="604"/>
      <c r="D6" s="1317"/>
      <c r="E6" s="622" t="s">
        <v>209</v>
      </c>
      <c r="F6" s="1076"/>
      <c r="G6" s="1268"/>
      <c r="H6" s="1269"/>
      <c r="I6" s="1269"/>
      <c r="J6" s="1270"/>
      <c r="K6" s="536"/>
      <c r="L6" s="1065">
        <v>4050000</v>
      </c>
      <c r="M6" s="537" t="s">
        <v>210</v>
      </c>
      <c r="N6" s="537"/>
      <c r="O6" s="538" t="s">
        <v>211</v>
      </c>
      <c r="P6" s="608">
        <f>F6</f>
        <v>0</v>
      </c>
      <c r="Q6" s="539" t="s">
        <v>212</v>
      </c>
      <c r="R6" s="538" t="s">
        <v>211</v>
      </c>
      <c r="S6" s="1309">
        <f>S5</f>
        <v>0</v>
      </c>
      <c r="T6" s="1310"/>
      <c r="U6" s="538" t="s">
        <v>211</v>
      </c>
      <c r="V6" s="1321">
        <v>1</v>
      </c>
      <c r="W6" s="1322"/>
      <c r="X6" s="540" t="s">
        <v>213</v>
      </c>
      <c r="Y6" s="609">
        <f>L6*V6*0.01*P6*S6</f>
        <v>0</v>
      </c>
      <c r="Z6" s="537" t="s">
        <v>210</v>
      </c>
      <c r="AA6" s="487"/>
      <c r="AB6" s="541"/>
      <c r="AC6" s="489"/>
      <c r="AD6" s="482"/>
      <c r="AF6" s="482"/>
      <c r="AL6" s="1055" t="s">
        <v>575</v>
      </c>
      <c r="AM6" s="1062">
        <v>2750000</v>
      </c>
      <c r="AN6" s="1062">
        <v>2475000</v>
      </c>
    </row>
    <row r="7" spans="1:40" s="443" customFormat="1" ht="30" customHeight="1" thickBot="1">
      <c r="A7" s="471" t="s">
        <v>175</v>
      </c>
      <c r="B7" s="483"/>
      <c r="C7" s="604"/>
      <c r="D7" s="1289"/>
      <c r="E7" s="623" t="s">
        <v>176</v>
      </c>
      <c r="F7" s="549">
        <f>SUM(F5:F6)</f>
        <v>0</v>
      </c>
      <c r="G7" s="1268"/>
      <c r="H7" s="1269"/>
      <c r="I7" s="1269"/>
      <c r="J7" s="1270"/>
      <c r="K7" s="1273"/>
      <c r="L7" s="1318"/>
      <c r="M7" s="1274"/>
      <c r="N7" s="1274"/>
      <c r="O7" s="1243"/>
      <c r="P7" s="1244"/>
      <c r="Q7" s="1245"/>
      <c r="R7" s="1243"/>
      <c r="S7" s="1244"/>
      <c r="T7" s="1245"/>
      <c r="U7" s="1243"/>
      <c r="V7" s="1244"/>
      <c r="W7" s="1245"/>
      <c r="X7" s="485"/>
      <c r="Y7" s="558">
        <f>SUM(Y5:Y6)</f>
        <v>0</v>
      </c>
      <c r="Z7" s="486" t="s">
        <v>170</v>
      </c>
      <c r="AA7" s="487"/>
      <c r="AB7" s="541"/>
      <c r="AC7" s="489"/>
      <c r="AD7" s="482"/>
      <c r="AF7" s="482"/>
      <c r="AL7" s="1055" t="s">
        <v>576</v>
      </c>
      <c r="AM7" s="1062">
        <v>4125000</v>
      </c>
      <c r="AN7" s="1062">
        <v>3713000</v>
      </c>
    </row>
    <row r="8" spans="1:40" s="443" customFormat="1" ht="30" customHeight="1" thickTop="1" thickBot="1">
      <c r="A8" s="490" t="s">
        <v>177</v>
      </c>
      <c r="B8" s="483"/>
      <c r="C8" s="484"/>
      <c r="D8" s="1276"/>
      <c r="E8" s="618" t="s">
        <v>178</v>
      </c>
      <c r="F8" s="619"/>
      <c r="G8" s="1269"/>
      <c r="H8" s="1269"/>
      <c r="I8" s="1269"/>
      <c r="J8" s="1270"/>
      <c r="K8" s="492"/>
      <c r="L8" s="553">
        <f>E59</f>
        <v>0</v>
      </c>
      <c r="M8" s="493" t="s">
        <v>170</v>
      </c>
      <c r="N8" s="486"/>
      <c r="O8" s="494" t="s">
        <v>171</v>
      </c>
      <c r="P8" s="556">
        <f>F8</f>
        <v>0</v>
      </c>
      <c r="Q8" s="495" t="s">
        <v>172</v>
      </c>
      <c r="R8" s="494" t="s">
        <v>171</v>
      </c>
      <c r="S8" s="1309">
        <f>S5</f>
        <v>0</v>
      </c>
      <c r="T8" s="1310"/>
      <c r="U8" s="494" t="s">
        <v>171</v>
      </c>
      <c r="V8" s="1321">
        <v>1</v>
      </c>
      <c r="W8" s="1322"/>
      <c r="X8" s="494" t="s">
        <v>174</v>
      </c>
      <c r="Y8" s="559">
        <f>L8*(V8*0.01)*P8*S8</f>
        <v>0</v>
      </c>
      <c r="Z8" s="486" t="s">
        <v>170</v>
      </c>
      <c r="AA8" s="496"/>
      <c r="AB8" s="488"/>
      <c r="AC8" s="497"/>
      <c r="AD8" s="482"/>
      <c r="AF8" s="482"/>
    </row>
    <row r="9" spans="1:40" s="443" customFormat="1" ht="30" customHeight="1" thickTop="1" thickBot="1">
      <c r="A9" s="490"/>
      <c r="B9" s="483"/>
      <c r="C9" s="484"/>
      <c r="D9" s="1276"/>
      <c r="E9" s="1063" t="s">
        <v>584</v>
      </c>
      <c r="F9" s="601"/>
      <c r="G9" s="1269"/>
      <c r="H9" s="1269"/>
      <c r="I9" s="1269"/>
      <c r="J9" s="1270"/>
      <c r="K9" s="499"/>
      <c r="L9" s="500">
        <v>1125000</v>
      </c>
      <c r="M9" s="500" t="s">
        <v>170</v>
      </c>
      <c r="N9" s="501"/>
      <c r="O9" s="494"/>
      <c r="P9" s="556">
        <f>F9</f>
        <v>0</v>
      </c>
      <c r="Q9" s="495" t="s">
        <v>172</v>
      </c>
      <c r="R9" s="1280" t="s">
        <v>216</v>
      </c>
      <c r="S9" s="1281"/>
      <c r="T9" s="1282"/>
      <c r="U9" s="494" t="s">
        <v>171</v>
      </c>
      <c r="V9" s="1321">
        <v>1</v>
      </c>
      <c r="W9" s="1322"/>
      <c r="X9" s="494" t="s">
        <v>174</v>
      </c>
      <c r="Y9" s="558">
        <f>L9*P9</f>
        <v>0</v>
      </c>
      <c r="Z9" s="486" t="s">
        <v>170</v>
      </c>
      <c r="AA9" s="542"/>
      <c r="AB9" s="488"/>
      <c r="AC9" s="502"/>
      <c r="AD9" s="482"/>
      <c r="AF9" s="482"/>
    </row>
    <row r="10" spans="1:40" s="443" customFormat="1" ht="30" customHeight="1" thickTop="1" thickBot="1">
      <c r="A10" s="490"/>
      <c r="B10" s="483"/>
      <c r="C10" s="484"/>
      <c r="D10" s="1276"/>
      <c r="E10" s="1063" t="s">
        <v>585</v>
      </c>
      <c r="F10" s="1064"/>
      <c r="G10" s="1269"/>
      <c r="H10" s="1269"/>
      <c r="I10" s="1269"/>
      <c r="J10" s="1270"/>
      <c r="K10" s="499"/>
      <c r="L10" s="500">
        <v>1013000</v>
      </c>
      <c r="M10" s="500" t="s">
        <v>170</v>
      </c>
      <c r="N10" s="501"/>
      <c r="O10" s="485"/>
      <c r="P10" s="610">
        <f>F10</f>
        <v>0</v>
      </c>
      <c r="Q10" s="495" t="s">
        <v>172</v>
      </c>
      <c r="R10" s="1280" t="s">
        <v>216</v>
      </c>
      <c r="S10" s="1281"/>
      <c r="T10" s="1282"/>
      <c r="U10" s="485" t="s">
        <v>211</v>
      </c>
      <c r="V10" s="1321">
        <v>1</v>
      </c>
      <c r="W10" s="1322"/>
      <c r="X10" s="485" t="s">
        <v>213</v>
      </c>
      <c r="Y10" s="558">
        <f>L10*P10</f>
        <v>0</v>
      </c>
      <c r="Z10" s="486" t="s">
        <v>170</v>
      </c>
      <c r="AA10" s="542"/>
      <c r="AB10" s="488"/>
      <c r="AC10" s="502"/>
      <c r="AD10" s="482"/>
      <c r="AF10" s="482"/>
    </row>
    <row r="11" spans="1:40" s="443" customFormat="1" ht="30" customHeight="1" thickTop="1" thickBot="1">
      <c r="A11" s="1314">
        <f>SUM(A26,A39,A47)</f>
        <v>0</v>
      </c>
      <c r="B11" s="503"/>
      <c r="C11" s="504"/>
      <c r="D11" s="1277"/>
      <c r="E11" s="571" t="s">
        <v>180</v>
      </c>
      <c r="F11" s="543"/>
      <c r="G11" s="1238"/>
      <c r="H11" s="1239"/>
      <c r="I11" s="1239"/>
      <c r="J11" s="1240"/>
      <c r="K11" s="1241"/>
      <c r="L11" s="1242"/>
      <c r="M11" s="1242"/>
      <c r="N11" s="1242"/>
      <c r="O11" s="1301"/>
      <c r="P11" s="1302"/>
      <c r="Q11" s="1303"/>
      <c r="R11" s="1301"/>
      <c r="S11" s="1302"/>
      <c r="T11" s="1303"/>
      <c r="U11" s="1301"/>
      <c r="V11" s="1302"/>
      <c r="W11" s="1303"/>
      <c r="X11" s="506"/>
      <c r="Y11" s="560">
        <f>SUM(Y7:Y10)</f>
        <v>0</v>
      </c>
      <c r="Z11" s="507" t="s">
        <v>170</v>
      </c>
      <c r="AA11" s="561">
        <f>Y11</f>
        <v>0</v>
      </c>
      <c r="AB11" s="508"/>
      <c r="AC11" s="562">
        <f>ROUNDDOWN(AA11,-3)</f>
        <v>0</v>
      </c>
      <c r="AD11" s="482"/>
      <c r="AE11" s="482"/>
      <c r="AF11" s="482"/>
    </row>
    <row r="12" spans="1:40" s="443" customFormat="1" ht="30" customHeight="1">
      <c r="A12" s="1314"/>
      <c r="B12" s="1222" t="s">
        <v>181</v>
      </c>
      <c r="C12" s="1223"/>
      <c r="D12" s="1223"/>
      <c r="E12" s="1223"/>
      <c r="F12" s="1223"/>
      <c r="G12" s="578" t="e">
        <f>'13事業費目別内訳'!F30</f>
        <v>#DIV/0!</v>
      </c>
      <c r="H12" s="579" t="e">
        <f>'13事業費目別内訳'!F19</f>
        <v>#DIV/0!</v>
      </c>
      <c r="I12" s="1224"/>
      <c r="J12" s="1262"/>
      <c r="K12" s="1229"/>
      <c r="L12" s="1230"/>
      <c r="M12" s="1230"/>
      <c r="N12" s="1230"/>
      <c r="O12" s="1230"/>
      <c r="P12" s="1230"/>
      <c r="Q12" s="1230"/>
      <c r="R12" s="1230"/>
      <c r="S12" s="1230"/>
      <c r="T12" s="1230"/>
      <c r="U12" s="1230"/>
      <c r="V12" s="1230"/>
      <c r="W12" s="1230"/>
      <c r="X12" s="1230"/>
      <c r="Y12" s="1233"/>
      <c r="Z12" s="1234"/>
      <c r="AA12" s="1236"/>
      <c r="AB12" s="1211"/>
      <c r="AC12" s="1213"/>
      <c r="AD12" s="510"/>
      <c r="AE12" s="1215"/>
      <c r="AF12" s="1216"/>
    </row>
    <row r="13" spans="1:40" s="443" customFormat="1" ht="30" customHeight="1" thickBot="1">
      <c r="A13" s="490"/>
      <c r="B13" s="1217" t="s">
        <v>182</v>
      </c>
      <c r="C13" s="1218"/>
      <c r="D13" s="1218"/>
      <c r="E13" s="1218"/>
      <c r="F13" s="1218"/>
      <c r="G13" s="578">
        <f>'13事業費目別内訳'!F31</f>
        <v>0</v>
      </c>
      <c r="H13" s="579">
        <f>'13事業費目別内訳'!F20</f>
        <v>0</v>
      </c>
      <c r="I13" s="1224"/>
      <c r="J13" s="1226"/>
      <c r="K13" s="1229"/>
      <c r="L13" s="1230"/>
      <c r="M13" s="1230"/>
      <c r="N13" s="1230"/>
      <c r="O13" s="1230"/>
      <c r="P13" s="1230"/>
      <c r="Q13" s="1230"/>
      <c r="R13" s="1230"/>
      <c r="S13" s="1230"/>
      <c r="T13" s="1230"/>
      <c r="U13" s="1230"/>
      <c r="V13" s="1230"/>
      <c r="W13" s="1230"/>
      <c r="X13" s="1230"/>
      <c r="Y13" s="1235"/>
      <c r="Z13" s="1234"/>
      <c r="AA13" s="1237"/>
      <c r="AB13" s="1212"/>
      <c r="AC13" s="1214"/>
      <c r="AD13" s="510"/>
      <c r="AE13" s="1216"/>
      <c r="AF13" s="1216"/>
    </row>
    <row r="14" spans="1:40" s="443" customFormat="1" ht="30" customHeight="1" thickBot="1">
      <c r="A14" s="511"/>
      <c r="B14" s="1219" t="s">
        <v>121</v>
      </c>
      <c r="C14" s="1219"/>
      <c r="D14" s="1219"/>
      <c r="E14" s="1219"/>
      <c r="F14" s="1219"/>
      <c r="G14" s="550" t="e">
        <f>SUM(G12:G13)</f>
        <v>#DIV/0!</v>
      </c>
      <c r="H14" s="551" t="e">
        <f>SUM(H12:H13)</f>
        <v>#DIV/0!</v>
      </c>
      <c r="I14" s="569">
        <f>SUM(I27,I40,I47)</f>
        <v>0</v>
      </c>
      <c r="J14" s="552" t="e">
        <f>G14-I14</f>
        <v>#DIV/0!</v>
      </c>
      <c r="K14" s="1231"/>
      <c r="L14" s="1232"/>
      <c r="M14" s="1232"/>
      <c r="N14" s="1232"/>
      <c r="O14" s="1232"/>
      <c r="P14" s="1232"/>
      <c r="Q14" s="1232"/>
      <c r="R14" s="1232"/>
      <c r="S14" s="1232"/>
      <c r="T14" s="1232"/>
      <c r="U14" s="1232"/>
      <c r="V14" s="1232"/>
      <c r="W14" s="1232"/>
      <c r="X14" s="1232"/>
      <c r="Y14" s="565">
        <f>Y11</f>
        <v>0</v>
      </c>
      <c r="Z14" s="512" t="s">
        <v>170</v>
      </c>
      <c r="AA14" s="564" t="e">
        <f>MIN(H14,J14,Y14)</f>
        <v>#DIV/0!</v>
      </c>
      <c r="AB14" s="513">
        <v>0</v>
      </c>
      <c r="AC14" s="563" t="e">
        <f>MIN(ROUNDDOWN(AA14-AB14,-3),SUM(AC7:AC11))</f>
        <v>#DIV/0!</v>
      </c>
      <c r="AD14" s="482"/>
      <c r="AE14" s="482"/>
      <c r="AF14" s="482"/>
    </row>
    <row r="15" spans="1:40" s="443" customFormat="1" ht="12" customHeight="1" thickBot="1">
      <c r="A15" s="514"/>
      <c r="B15" s="448"/>
      <c r="C15" s="448"/>
      <c r="D15" s="448"/>
      <c r="E15" s="448"/>
      <c r="F15" s="448"/>
      <c r="G15" s="449"/>
      <c r="H15" s="449"/>
      <c r="I15" s="449"/>
      <c r="J15" s="449"/>
      <c r="K15" s="510"/>
      <c r="L15" s="510"/>
      <c r="M15" s="510"/>
      <c r="N15" s="510"/>
      <c r="O15" s="510"/>
      <c r="P15" s="510"/>
      <c r="Q15" s="510"/>
      <c r="R15" s="510"/>
      <c r="S15" s="510"/>
      <c r="T15" s="510"/>
      <c r="U15" s="510"/>
      <c r="V15" s="510"/>
      <c r="W15" s="510"/>
      <c r="X15" s="510"/>
      <c r="Y15" s="510"/>
      <c r="Z15" s="510"/>
      <c r="AA15" s="515"/>
      <c r="AB15" s="516"/>
      <c r="AC15" s="482"/>
      <c r="AD15" s="482"/>
      <c r="AE15" s="482"/>
      <c r="AF15" s="482"/>
    </row>
    <row r="16" spans="1:40" s="443" customFormat="1" ht="39" customHeight="1">
      <c r="A16" s="1249" t="s">
        <v>183</v>
      </c>
      <c r="B16" s="1251" t="s">
        <v>145</v>
      </c>
      <c r="C16" s="1252"/>
      <c r="D16" s="1255" t="s">
        <v>44</v>
      </c>
      <c r="E16" s="1256"/>
      <c r="F16" s="1257" t="s">
        <v>146</v>
      </c>
      <c r="G16" s="450" t="s">
        <v>147</v>
      </c>
      <c r="H16" s="451" t="s">
        <v>148</v>
      </c>
      <c r="I16" s="452" t="s">
        <v>149</v>
      </c>
      <c r="J16" s="453" t="s">
        <v>150</v>
      </c>
      <c r="K16" s="1259" t="s">
        <v>151</v>
      </c>
      <c r="L16" s="1260"/>
      <c r="M16" s="1260"/>
      <c r="N16" s="1260"/>
      <c r="O16" s="1260"/>
      <c r="P16" s="1260"/>
      <c r="Q16" s="1260"/>
      <c r="R16" s="1260"/>
      <c r="S16" s="1260"/>
      <c r="T16" s="1260"/>
      <c r="U16" s="1260"/>
      <c r="V16" s="1260"/>
      <c r="W16" s="1260"/>
      <c r="X16" s="1260"/>
      <c r="Y16" s="1260"/>
      <c r="Z16" s="1261"/>
      <c r="AA16" s="450" t="s">
        <v>152</v>
      </c>
      <c r="AB16" s="454" t="s">
        <v>153</v>
      </c>
      <c r="AC16" s="455" t="s">
        <v>154</v>
      </c>
      <c r="AD16" s="456"/>
      <c r="AE16" s="448"/>
      <c r="AF16" s="457"/>
    </row>
    <row r="17" spans="1:32" s="443" customFormat="1" ht="29.25" customHeight="1" thickBot="1">
      <c r="A17" s="1250"/>
      <c r="B17" s="1253"/>
      <c r="C17" s="1254"/>
      <c r="D17" s="458" t="s">
        <v>155</v>
      </c>
      <c r="E17" s="459" t="s">
        <v>156</v>
      </c>
      <c r="F17" s="1258"/>
      <c r="G17" s="460" t="s">
        <v>157</v>
      </c>
      <c r="H17" s="461" t="s">
        <v>158</v>
      </c>
      <c r="I17" s="462" t="s">
        <v>159</v>
      </c>
      <c r="J17" s="463" t="s">
        <v>160</v>
      </c>
      <c r="K17" s="464"/>
      <c r="L17" s="465" t="s">
        <v>161</v>
      </c>
      <c r="M17" s="465"/>
      <c r="N17" s="465"/>
      <c r="O17" s="465"/>
      <c r="P17" s="465" t="s">
        <v>162</v>
      </c>
      <c r="Q17" s="465"/>
      <c r="R17" s="1283" t="s">
        <v>215</v>
      </c>
      <c r="S17" s="1283"/>
      <c r="T17" s="1283"/>
      <c r="U17" s="465"/>
      <c r="V17" s="465" t="s">
        <v>164</v>
      </c>
      <c r="W17" s="465"/>
      <c r="X17" s="466"/>
      <c r="Y17" s="467" t="s">
        <v>165</v>
      </c>
      <c r="Z17" s="467"/>
      <c r="AA17" s="468" t="s">
        <v>166</v>
      </c>
      <c r="AB17" s="469" t="s">
        <v>167</v>
      </c>
      <c r="AC17" s="470" t="s">
        <v>168</v>
      </c>
      <c r="AD17" s="456"/>
      <c r="AE17" s="448"/>
      <c r="AF17" s="457"/>
    </row>
    <row r="18" spans="1:32" s="443" customFormat="1" ht="30" customHeight="1">
      <c r="A18" s="1315" t="str">
        <f>'13事業費目別内訳'!G6</f>
        <v>令和〇年度</v>
      </c>
      <c r="B18" s="472" t="s">
        <v>249</v>
      </c>
      <c r="C18" s="473"/>
      <c r="D18" s="1263">
        <f>D5</f>
        <v>0</v>
      </c>
      <c r="E18" s="532" t="s">
        <v>208</v>
      </c>
      <c r="F18" s="611">
        <f>F5</f>
        <v>0</v>
      </c>
      <c r="G18" s="1265"/>
      <c r="H18" s="1266"/>
      <c r="I18" s="1266"/>
      <c r="J18" s="1267"/>
      <c r="K18" s="475"/>
      <c r="L18" s="574">
        <f>L5</f>
        <v>4500000</v>
      </c>
      <c r="M18" s="477" t="s">
        <v>170</v>
      </c>
      <c r="N18" s="477"/>
      <c r="O18" s="478" t="s">
        <v>171</v>
      </c>
      <c r="P18" s="555">
        <f>F5</f>
        <v>0</v>
      </c>
      <c r="Q18" s="479" t="s">
        <v>172</v>
      </c>
      <c r="R18" s="478" t="s">
        <v>171</v>
      </c>
      <c r="S18" s="1271">
        <f>S5</f>
        <v>0</v>
      </c>
      <c r="T18" s="1272"/>
      <c r="U18" s="478" t="s">
        <v>171</v>
      </c>
      <c r="V18" s="1304">
        <f>A25</f>
        <v>0</v>
      </c>
      <c r="W18" s="1305" t="s">
        <v>173</v>
      </c>
      <c r="X18" s="478" t="s">
        <v>174</v>
      </c>
      <c r="Y18" s="557">
        <f>L18*V18*0.01*P18*S18</f>
        <v>0</v>
      </c>
      <c r="Z18" s="477" t="s">
        <v>170</v>
      </c>
      <c r="AA18" s="533"/>
      <c r="AB18" s="534"/>
      <c r="AC18" s="535"/>
      <c r="AD18" s="482"/>
      <c r="AF18" s="482"/>
    </row>
    <row r="19" spans="1:32" s="443" customFormat="1" ht="30" customHeight="1">
      <c r="A19" s="1316"/>
      <c r="B19" s="483"/>
      <c r="C19" s="484"/>
      <c r="D19" s="1311"/>
      <c r="E19" s="491" t="s">
        <v>209</v>
      </c>
      <c r="F19" s="567">
        <f>F6</f>
        <v>0</v>
      </c>
      <c r="G19" s="1268"/>
      <c r="H19" s="1269"/>
      <c r="I19" s="1269"/>
      <c r="J19" s="1270"/>
      <c r="K19" s="536"/>
      <c r="L19" s="616">
        <f>L6</f>
        <v>4050000</v>
      </c>
      <c r="M19" s="537" t="s">
        <v>210</v>
      </c>
      <c r="N19" s="537"/>
      <c r="O19" s="538" t="s">
        <v>211</v>
      </c>
      <c r="P19" s="608">
        <f>F6</f>
        <v>0</v>
      </c>
      <c r="Q19" s="539" t="s">
        <v>212</v>
      </c>
      <c r="R19" s="538" t="s">
        <v>211</v>
      </c>
      <c r="S19" s="1312">
        <f>S6</f>
        <v>0</v>
      </c>
      <c r="T19" s="1313"/>
      <c r="U19" s="538" t="s">
        <v>211</v>
      </c>
      <c r="V19" s="1304">
        <f>A25</f>
        <v>0</v>
      </c>
      <c r="W19" s="1305" t="s">
        <v>179</v>
      </c>
      <c r="X19" s="540" t="s">
        <v>213</v>
      </c>
      <c r="Y19" s="609">
        <f>L19*V19*0.01*P19*S19</f>
        <v>0</v>
      </c>
      <c r="Z19" s="537" t="s">
        <v>210</v>
      </c>
      <c r="AA19" s="487"/>
      <c r="AB19" s="541"/>
      <c r="AC19" s="489"/>
      <c r="AD19" s="482"/>
      <c r="AF19" s="482"/>
    </row>
    <row r="20" spans="1:32" s="443" customFormat="1" ht="30" customHeight="1">
      <c r="A20" s="1316"/>
      <c r="B20" s="483"/>
      <c r="C20" s="484"/>
      <c r="D20" s="1264"/>
      <c r="E20" s="613" t="s">
        <v>176</v>
      </c>
      <c r="F20" s="549">
        <f>SUM(F18:F19)</f>
        <v>0</v>
      </c>
      <c r="G20" s="1268"/>
      <c r="H20" s="1269"/>
      <c r="I20" s="1269"/>
      <c r="J20" s="1270"/>
      <c r="K20" s="1273"/>
      <c r="L20" s="1274"/>
      <c r="M20" s="1274"/>
      <c r="N20" s="1274"/>
      <c r="O20" s="1243"/>
      <c r="P20" s="1244"/>
      <c r="Q20" s="1245"/>
      <c r="R20" s="1243"/>
      <c r="S20" s="1244"/>
      <c r="T20" s="1245"/>
      <c r="U20" s="1243"/>
      <c r="V20" s="1244"/>
      <c r="W20" s="1245"/>
      <c r="X20" s="485"/>
      <c r="Y20" s="558">
        <f>SUM(Y18:Y19)</f>
        <v>0</v>
      </c>
      <c r="Z20" s="486" t="s">
        <v>170</v>
      </c>
      <c r="AA20" s="487"/>
      <c r="AB20" s="541"/>
      <c r="AC20" s="489"/>
      <c r="AD20" s="482"/>
      <c r="AF20" s="482"/>
    </row>
    <row r="21" spans="1:32" s="443" customFormat="1" ht="30" customHeight="1" thickBot="1">
      <c r="A21" s="1316"/>
      <c r="B21" s="483"/>
      <c r="C21" s="484"/>
      <c r="D21" s="1275"/>
      <c r="E21" s="491" t="s">
        <v>178</v>
      </c>
      <c r="F21" s="567">
        <f>F8</f>
        <v>0</v>
      </c>
      <c r="G21" s="1269"/>
      <c r="H21" s="1269"/>
      <c r="I21" s="1269"/>
      <c r="J21" s="1270"/>
      <c r="K21" s="492"/>
      <c r="L21" s="553">
        <f>E59</f>
        <v>0</v>
      </c>
      <c r="M21" s="493" t="s">
        <v>170</v>
      </c>
      <c r="N21" s="486"/>
      <c r="O21" s="494" t="s">
        <v>171</v>
      </c>
      <c r="P21" s="556">
        <f>F8</f>
        <v>0</v>
      </c>
      <c r="Q21" s="495" t="s">
        <v>172</v>
      </c>
      <c r="R21" s="494" t="s">
        <v>171</v>
      </c>
      <c r="S21" s="1309">
        <f>S5</f>
        <v>0</v>
      </c>
      <c r="T21" s="1310"/>
      <c r="U21" s="494" t="s">
        <v>171</v>
      </c>
      <c r="V21" s="1304">
        <f>A25</f>
        <v>0</v>
      </c>
      <c r="W21" s="1305" t="s">
        <v>179</v>
      </c>
      <c r="X21" s="494" t="s">
        <v>174</v>
      </c>
      <c r="Y21" s="559">
        <f>L21*(V21*0.01)*P21*S21</f>
        <v>0</v>
      </c>
      <c r="Z21" s="486" t="s">
        <v>170</v>
      </c>
      <c r="AA21" s="487"/>
      <c r="AB21" s="541"/>
      <c r="AC21" s="489"/>
      <c r="AD21" s="482"/>
      <c r="AF21" s="482"/>
    </row>
    <row r="22" spans="1:32" s="443" customFormat="1" ht="30" customHeight="1" thickBot="1">
      <c r="A22" s="1316"/>
      <c r="B22" s="483"/>
      <c r="C22" s="484"/>
      <c r="D22" s="1276"/>
      <c r="E22" s="1063" t="s">
        <v>584</v>
      </c>
      <c r="F22" s="612">
        <f>F5</f>
        <v>0</v>
      </c>
      <c r="G22" s="1269"/>
      <c r="H22" s="1269"/>
      <c r="I22" s="1269"/>
      <c r="J22" s="1270"/>
      <c r="K22" s="499"/>
      <c r="L22" s="554">
        <f>L9</f>
        <v>1125000</v>
      </c>
      <c r="M22" s="493" t="s">
        <v>170</v>
      </c>
      <c r="N22" s="501"/>
      <c r="O22" s="494" t="s">
        <v>171</v>
      </c>
      <c r="P22" s="556">
        <f>F9</f>
        <v>0</v>
      </c>
      <c r="Q22" s="495" t="s">
        <v>172</v>
      </c>
      <c r="R22" s="1280" t="s">
        <v>216</v>
      </c>
      <c r="S22" s="1281"/>
      <c r="T22" s="1282"/>
      <c r="U22" s="494" t="s">
        <v>171</v>
      </c>
      <c r="V22" s="1304">
        <f>A25</f>
        <v>0</v>
      </c>
      <c r="W22" s="1305" t="s">
        <v>179</v>
      </c>
      <c r="X22" s="494" t="s">
        <v>174</v>
      </c>
      <c r="Y22" s="558">
        <f>L22*P22*0.01*V22</f>
        <v>0</v>
      </c>
      <c r="Z22" s="486" t="s">
        <v>170</v>
      </c>
      <c r="AA22" s="542"/>
      <c r="AB22" s="541"/>
      <c r="AC22" s="544"/>
      <c r="AD22" s="482"/>
      <c r="AF22" s="482"/>
    </row>
    <row r="23" spans="1:32" s="443" customFormat="1" ht="30" customHeight="1" thickBot="1">
      <c r="A23" s="1316"/>
      <c r="B23" s="483"/>
      <c r="C23" s="484"/>
      <c r="D23" s="1276"/>
      <c r="E23" s="1063" t="s">
        <v>585</v>
      </c>
      <c r="F23" s="612">
        <f>F6</f>
        <v>0</v>
      </c>
      <c r="G23" s="1269"/>
      <c r="H23" s="1269"/>
      <c r="I23" s="1269"/>
      <c r="J23" s="1270"/>
      <c r="K23" s="499"/>
      <c r="L23" s="554">
        <f>L10</f>
        <v>1013000</v>
      </c>
      <c r="M23" s="493" t="s">
        <v>170</v>
      </c>
      <c r="N23" s="501"/>
      <c r="O23" s="494" t="s">
        <v>171</v>
      </c>
      <c r="P23" s="610">
        <f>F10</f>
        <v>0</v>
      </c>
      <c r="Q23" s="495" t="s">
        <v>172</v>
      </c>
      <c r="R23" s="1280" t="s">
        <v>216</v>
      </c>
      <c r="S23" s="1281"/>
      <c r="T23" s="1282"/>
      <c r="U23" s="494" t="s">
        <v>171</v>
      </c>
      <c r="V23" s="1304">
        <f>A25</f>
        <v>0</v>
      </c>
      <c r="W23" s="1305" t="s">
        <v>179</v>
      </c>
      <c r="X23" s="494" t="s">
        <v>174</v>
      </c>
      <c r="Y23" s="558">
        <f>L23*P23*0.01*V23</f>
        <v>0</v>
      </c>
      <c r="Z23" s="486" t="s">
        <v>170</v>
      </c>
      <c r="AA23" s="542"/>
      <c r="AB23" s="541"/>
      <c r="AC23" s="544"/>
      <c r="AD23" s="482"/>
      <c r="AF23" s="482"/>
    </row>
    <row r="24" spans="1:32" s="443" customFormat="1" ht="30" customHeight="1" thickBot="1">
      <c r="A24" s="1316"/>
      <c r="B24" s="503"/>
      <c r="C24" s="504"/>
      <c r="D24" s="1277"/>
      <c r="E24" s="571" t="s">
        <v>180</v>
      </c>
      <c r="F24" s="505"/>
      <c r="G24" s="1238"/>
      <c r="H24" s="1239"/>
      <c r="I24" s="1239"/>
      <c r="J24" s="1240"/>
      <c r="K24" s="1241"/>
      <c r="L24" s="1242"/>
      <c r="M24" s="1242"/>
      <c r="N24" s="1242"/>
      <c r="O24" s="1301"/>
      <c r="P24" s="1302"/>
      <c r="Q24" s="1303"/>
      <c r="R24" s="1301"/>
      <c r="S24" s="1302"/>
      <c r="T24" s="1303"/>
      <c r="U24" s="1301"/>
      <c r="V24" s="1302"/>
      <c r="W24" s="1303"/>
      <c r="X24" s="506"/>
      <c r="Y24" s="560">
        <f>SUM(Y20:Y23)</f>
        <v>0</v>
      </c>
      <c r="Z24" s="507" t="s">
        <v>170</v>
      </c>
      <c r="AA24" s="561">
        <f>Y24</f>
        <v>0</v>
      </c>
      <c r="AB24" s="508"/>
      <c r="AC24" s="562">
        <f>ROUNDDOWN(AA24,-3)</f>
        <v>0</v>
      </c>
      <c r="AD24" s="482"/>
      <c r="AE24" s="482"/>
      <c r="AF24" s="482"/>
    </row>
    <row r="25" spans="1:32" s="443" customFormat="1" ht="30" customHeight="1">
      <c r="A25" s="1316"/>
      <c r="B25" s="1222" t="s">
        <v>181</v>
      </c>
      <c r="C25" s="1223"/>
      <c r="D25" s="1223"/>
      <c r="E25" s="1223"/>
      <c r="F25" s="1223"/>
      <c r="G25" s="578" t="e">
        <f>'13事業費目別内訳'!G30</f>
        <v>#DIV/0!</v>
      </c>
      <c r="H25" s="579" t="e">
        <f>'13事業費目別内訳'!G19</f>
        <v>#DIV/0!</v>
      </c>
      <c r="I25" s="1224"/>
      <c r="J25" s="1262"/>
      <c r="K25" s="1229"/>
      <c r="L25" s="1230"/>
      <c r="M25" s="1230"/>
      <c r="N25" s="1230"/>
      <c r="O25" s="1230"/>
      <c r="P25" s="1230"/>
      <c r="Q25" s="1230"/>
      <c r="R25" s="1230"/>
      <c r="S25" s="1230"/>
      <c r="T25" s="1230"/>
      <c r="U25" s="1230"/>
      <c r="V25" s="1230"/>
      <c r="W25" s="1230"/>
      <c r="X25" s="1230"/>
      <c r="Y25" s="1233"/>
      <c r="Z25" s="1234"/>
      <c r="AA25" s="1236"/>
      <c r="AB25" s="1211"/>
      <c r="AC25" s="1213"/>
      <c r="AD25" s="510"/>
      <c r="AE25" s="1215"/>
      <c r="AF25" s="1216"/>
    </row>
    <row r="26" spans="1:32" s="443" customFormat="1" ht="30" customHeight="1" thickBot="1">
      <c r="A26" s="1306">
        <f>'13事業費目別内訳'!F3</f>
        <v>0</v>
      </c>
      <c r="B26" s="1217" t="s">
        <v>182</v>
      </c>
      <c r="C26" s="1218"/>
      <c r="D26" s="1218"/>
      <c r="E26" s="1218"/>
      <c r="F26" s="1218"/>
      <c r="G26" s="578">
        <f>'13事業費目別内訳'!G31</f>
        <v>0</v>
      </c>
      <c r="H26" s="579">
        <f>'13事業費目別内訳'!G20</f>
        <v>0</v>
      </c>
      <c r="I26" s="1224"/>
      <c r="J26" s="1226"/>
      <c r="K26" s="1229"/>
      <c r="L26" s="1230"/>
      <c r="M26" s="1230"/>
      <c r="N26" s="1230"/>
      <c r="O26" s="1230"/>
      <c r="P26" s="1230"/>
      <c r="Q26" s="1230"/>
      <c r="R26" s="1230"/>
      <c r="S26" s="1230"/>
      <c r="T26" s="1230"/>
      <c r="U26" s="1230"/>
      <c r="V26" s="1230"/>
      <c r="W26" s="1230"/>
      <c r="X26" s="1230"/>
      <c r="Y26" s="1235"/>
      <c r="Z26" s="1234"/>
      <c r="AA26" s="1237"/>
      <c r="AB26" s="1212"/>
      <c r="AC26" s="1214"/>
      <c r="AD26" s="510"/>
      <c r="AE26" s="1216"/>
      <c r="AF26" s="1216"/>
    </row>
    <row r="27" spans="1:32" s="443" customFormat="1" ht="30" customHeight="1" thickTop="1" thickBot="1">
      <c r="A27" s="1307"/>
      <c r="B27" s="1219" t="s">
        <v>121</v>
      </c>
      <c r="C27" s="1219"/>
      <c r="D27" s="1219"/>
      <c r="E27" s="1219"/>
      <c r="F27" s="1219"/>
      <c r="G27" s="550" t="e">
        <f>SUM(G25:G26)</f>
        <v>#DIV/0!</v>
      </c>
      <c r="H27" s="565" t="e">
        <f>SUM(H25:H26)</f>
        <v>#DIV/0!</v>
      </c>
      <c r="I27" s="592">
        <v>0</v>
      </c>
      <c r="J27" s="591" t="e">
        <f>G27-I27</f>
        <v>#DIV/0!</v>
      </c>
      <c r="K27" s="1231"/>
      <c r="L27" s="1232"/>
      <c r="M27" s="1232"/>
      <c r="N27" s="1232"/>
      <c r="O27" s="1232"/>
      <c r="P27" s="1232"/>
      <c r="Q27" s="1232"/>
      <c r="R27" s="1232"/>
      <c r="S27" s="1232"/>
      <c r="T27" s="1232"/>
      <c r="U27" s="1232"/>
      <c r="V27" s="1232"/>
      <c r="W27" s="1232"/>
      <c r="X27" s="1232"/>
      <c r="Y27" s="565">
        <f>Y24</f>
        <v>0</v>
      </c>
      <c r="Z27" s="512" t="s">
        <v>170</v>
      </c>
      <c r="AA27" s="564" t="e">
        <f>MIN(H27,J27,Y27)</f>
        <v>#DIV/0!</v>
      </c>
      <c r="AB27" s="513">
        <v>0</v>
      </c>
      <c r="AC27" s="563" t="e">
        <f>MIN(ROUNDDOWN(AA27-AB27,-3),SUM(AC20:AC24))</f>
        <v>#DIV/0!</v>
      </c>
      <c r="AD27" s="482"/>
      <c r="AE27" s="482"/>
      <c r="AF27" s="482"/>
    </row>
    <row r="28" spans="1:32" s="443" customFormat="1" ht="12" customHeight="1" thickBot="1">
      <c r="A28" s="514"/>
      <c r="B28" s="448"/>
      <c r="C28" s="448"/>
      <c r="D28" s="448"/>
      <c r="E28" s="448"/>
      <c r="F28" s="448"/>
      <c r="G28" s="449"/>
      <c r="H28" s="449"/>
      <c r="I28" s="449"/>
      <c r="J28" s="449"/>
      <c r="K28" s="510"/>
      <c r="L28" s="510"/>
      <c r="M28" s="510"/>
      <c r="N28" s="510"/>
      <c r="O28" s="510"/>
      <c r="P28" s="510"/>
      <c r="Q28" s="510"/>
      <c r="R28" s="510"/>
      <c r="S28" s="510"/>
      <c r="T28" s="510"/>
      <c r="U28" s="510"/>
      <c r="V28" s="510"/>
      <c r="W28" s="510"/>
      <c r="X28" s="510"/>
      <c r="Y28" s="510"/>
      <c r="Z28" s="510"/>
      <c r="AA28" s="515"/>
      <c r="AB28" s="516"/>
      <c r="AC28" s="482"/>
      <c r="AD28" s="482"/>
      <c r="AE28" s="482"/>
      <c r="AF28" s="482"/>
    </row>
    <row r="29" spans="1:32" s="443" customFormat="1" ht="39" customHeight="1">
      <c r="A29" s="1249" t="s">
        <v>183</v>
      </c>
      <c r="B29" s="1251" t="s">
        <v>145</v>
      </c>
      <c r="C29" s="1252"/>
      <c r="D29" s="1255" t="s">
        <v>44</v>
      </c>
      <c r="E29" s="1256"/>
      <c r="F29" s="1257" t="s">
        <v>146</v>
      </c>
      <c r="G29" s="450" t="s">
        <v>147</v>
      </c>
      <c r="H29" s="451" t="s">
        <v>148</v>
      </c>
      <c r="I29" s="452" t="s">
        <v>149</v>
      </c>
      <c r="J29" s="453" t="s">
        <v>150</v>
      </c>
      <c r="K29" s="1259" t="s">
        <v>151</v>
      </c>
      <c r="L29" s="1260"/>
      <c r="M29" s="1260"/>
      <c r="N29" s="1260"/>
      <c r="O29" s="1260"/>
      <c r="P29" s="1260"/>
      <c r="Q29" s="1260"/>
      <c r="R29" s="1260"/>
      <c r="S29" s="1260"/>
      <c r="T29" s="1260"/>
      <c r="U29" s="1260"/>
      <c r="V29" s="1260"/>
      <c r="W29" s="1260"/>
      <c r="X29" s="1260"/>
      <c r="Y29" s="1260"/>
      <c r="Z29" s="1261"/>
      <c r="AA29" s="450" t="s">
        <v>152</v>
      </c>
      <c r="AB29" s="454" t="s">
        <v>153</v>
      </c>
      <c r="AC29" s="455" t="s">
        <v>154</v>
      </c>
      <c r="AD29" s="456"/>
      <c r="AE29" s="448"/>
      <c r="AF29" s="457"/>
    </row>
    <row r="30" spans="1:32" s="443" customFormat="1" ht="29.25" customHeight="1" thickBot="1">
      <c r="A30" s="1250"/>
      <c r="B30" s="1253"/>
      <c r="C30" s="1254"/>
      <c r="D30" s="458" t="s">
        <v>155</v>
      </c>
      <c r="E30" s="459" t="s">
        <v>156</v>
      </c>
      <c r="F30" s="1258"/>
      <c r="G30" s="460" t="s">
        <v>157</v>
      </c>
      <c r="H30" s="461" t="s">
        <v>158</v>
      </c>
      <c r="I30" s="462" t="s">
        <v>159</v>
      </c>
      <c r="J30" s="463" t="s">
        <v>160</v>
      </c>
      <c r="K30" s="464"/>
      <c r="L30" s="465" t="s">
        <v>161</v>
      </c>
      <c r="M30" s="465"/>
      <c r="N30" s="465"/>
      <c r="O30" s="465"/>
      <c r="P30" s="465" t="s">
        <v>162</v>
      </c>
      <c r="Q30" s="465"/>
      <c r="R30" s="1283" t="s">
        <v>215</v>
      </c>
      <c r="S30" s="1283"/>
      <c r="T30" s="1283"/>
      <c r="U30" s="465"/>
      <c r="V30" s="465" t="s">
        <v>164</v>
      </c>
      <c r="W30" s="465"/>
      <c r="X30" s="466"/>
      <c r="Y30" s="467" t="s">
        <v>165</v>
      </c>
      <c r="Z30" s="467"/>
      <c r="AA30" s="468" t="s">
        <v>166</v>
      </c>
      <c r="AB30" s="469" t="s">
        <v>167</v>
      </c>
      <c r="AC30" s="470" t="s">
        <v>168</v>
      </c>
      <c r="AD30" s="456"/>
      <c r="AE30" s="448"/>
      <c r="AF30" s="457"/>
    </row>
    <row r="31" spans="1:32" s="443" customFormat="1" ht="30" customHeight="1">
      <c r="A31" s="1315" t="str">
        <f>'13事業費目別内訳'!H6</f>
        <v>令和〇年度</v>
      </c>
      <c r="B31" s="472" t="s">
        <v>249</v>
      </c>
      <c r="C31" s="473"/>
      <c r="D31" s="1263">
        <f>D5</f>
        <v>0</v>
      </c>
      <c r="E31" s="532" t="s">
        <v>208</v>
      </c>
      <c r="F31" s="611">
        <f>F18</f>
        <v>0</v>
      </c>
      <c r="G31" s="1265"/>
      <c r="H31" s="1266"/>
      <c r="I31" s="1266"/>
      <c r="J31" s="1267"/>
      <c r="K31" s="475"/>
      <c r="L31" s="574">
        <f>L5</f>
        <v>4500000</v>
      </c>
      <c r="M31" s="477" t="s">
        <v>170</v>
      </c>
      <c r="N31" s="477"/>
      <c r="O31" s="478" t="s">
        <v>171</v>
      </c>
      <c r="P31" s="555">
        <f>F18</f>
        <v>0</v>
      </c>
      <c r="Q31" s="479" t="s">
        <v>172</v>
      </c>
      <c r="R31" s="478" t="s">
        <v>171</v>
      </c>
      <c r="S31" s="1271">
        <f>S18</f>
        <v>0</v>
      </c>
      <c r="T31" s="1272"/>
      <c r="U31" s="478" t="s">
        <v>171</v>
      </c>
      <c r="V31" s="1304">
        <f>A38</f>
        <v>0</v>
      </c>
      <c r="W31" s="1305" t="s">
        <v>173</v>
      </c>
      <c r="X31" s="478" t="s">
        <v>174</v>
      </c>
      <c r="Y31" s="557">
        <f>L31*V31*0.01*P31*S31</f>
        <v>0</v>
      </c>
      <c r="Z31" s="477" t="s">
        <v>170</v>
      </c>
      <c r="AA31" s="533"/>
      <c r="AB31" s="534"/>
      <c r="AC31" s="535"/>
      <c r="AD31" s="482"/>
      <c r="AF31" s="482"/>
    </row>
    <row r="32" spans="1:32" s="443" customFormat="1" ht="30" customHeight="1">
      <c r="A32" s="1316"/>
      <c r="B32" s="483"/>
      <c r="C32" s="484"/>
      <c r="D32" s="1311"/>
      <c r="E32" s="491" t="s">
        <v>209</v>
      </c>
      <c r="F32" s="567">
        <f>F19</f>
        <v>0</v>
      </c>
      <c r="G32" s="1268"/>
      <c r="H32" s="1269"/>
      <c r="I32" s="1269"/>
      <c r="J32" s="1270"/>
      <c r="K32" s="536"/>
      <c r="L32" s="616">
        <f>L6</f>
        <v>4050000</v>
      </c>
      <c r="M32" s="537" t="s">
        <v>210</v>
      </c>
      <c r="N32" s="537"/>
      <c r="O32" s="538" t="s">
        <v>211</v>
      </c>
      <c r="P32" s="608">
        <f>F19</f>
        <v>0</v>
      </c>
      <c r="Q32" s="539" t="s">
        <v>212</v>
      </c>
      <c r="R32" s="538" t="s">
        <v>211</v>
      </c>
      <c r="S32" s="1312">
        <f>S19</f>
        <v>0</v>
      </c>
      <c r="T32" s="1313"/>
      <c r="U32" s="538" t="s">
        <v>211</v>
      </c>
      <c r="V32" s="1304">
        <f>A38</f>
        <v>0</v>
      </c>
      <c r="W32" s="1305" t="s">
        <v>179</v>
      </c>
      <c r="X32" s="540" t="s">
        <v>213</v>
      </c>
      <c r="Y32" s="609">
        <f>L32*V32*0.01*P32*S32</f>
        <v>0</v>
      </c>
      <c r="Z32" s="537" t="s">
        <v>210</v>
      </c>
      <c r="AA32" s="487"/>
      <c r="AB32" s="541"/>
      <c r="AC32" s="489"/>
      <c r="AD32" s="482"/>
      <c r="AF32" s="482"/>
    </row>
    <row r="33" spans="1:32" s="443" customFormat="1" ht="30" customHeight="1">
      <c r="A33" s="1316"/>
      <c r="B33" s="483"/>
      <c r="C33" s="484"/>
      <c r="D33" s="1264"/>
      <c r="E33" s="613" t="s">
        <v>176</v>
      </c>
      <c r="F33" s="549">
        <f>SUM(F31:F32)</f>
        <v>0</v>
      </c>
      <c r="G33" s="1268"/>
      <c r="H33" s="1269"/>
      <c r="I33" s="1269"/>
      <c r="J33" s="1270"/>
      <c r="K33" s="1273"/>
      <c r="L33" s="1274"/>
      <c r="M33" s="1274"/>
      <c r="N33" s="1274"/>
      <c r="O33" s="1243"/>
      <c r="P33" s="1244"/>
      <c r="Q33" s="1245"/>
      <c r="R33" s="1243"/>
      <c r="S33" s="1244"/>
      <c r="T33" s="1245"/>
      <c r="U33" s="1243"/>
      <c r="V33" s="1244"/>
      <c r="W33" s="1245"/>
      <c r="X33" s="485"/>
      <c r="Y33" s="558">
        <f>SUM(Y31:Y32)</f>
        <v>0</v>
      </c>
      <c r="Z33" s="486" t="s">
        <v>170</v>
      </c>
      <c r="AA33" s="487"/>
      <c r="AB33" s="541"/>
      <c r="AC33" s="489"/>
      <c r="AD33" s="482"/>
      <c r="AF33" s="482"/>
    </row>
    <row r="34" spans="1:32" s="443" customFormat="1" ht="30" customHeight="1" thickBot="1">
      <c r="A34" s="1316"/>
      <c r="B34" s="483"/>
      <c r="C34" s="484"/>
      <c r="D34" s="1275"/>
      <c r="E34" s="491" t="s">
        <v>178</v>
      </c>
      <c r="F34" s="567">
        <f>F21</f>
        <v>0</v>
      </c>
      <c r="G34" s="1269"/>
      <c r="H34" s="1269"/>
      <c r="I34" s="1269"/>
      <c r="J34" s="1270"/>
      <c r="K34" s="492"/>
      <c r="L34" s="553">
        <f>E72</f>
        <v>0</v>
      </c>
      <c r="M34" s="493" t="s">
        <v>170</v>
      </c>
      <c r="N34" s="486"/>
      <c r="O34" s="494" t="s">
        <v>171</v>
      </c>
      <c r="P34" s="556">
        <f>F21</f>
        <v>0</v>
      </c>
      <c r="Q34" s="495" t="s">
        <v>172</v>
      </c>
      <c r="R34" s="494" t="s">
        <v>171</v>
      </c>
      <c r="S34" s="1309">
        <f>S18</f>
        <v>0</v>
      </c>
      <c r="T34" s="1310"/>
      <c r="U34" s="494" t="s">
        <v>171</v>
      </c>
      <c r="V34" s="1304">
        <f>A38</f>
        <v>0</v>
      </c>
      <c r="W34" s="1305" t="s">
        <v>179</v>
      </c>
      <c r="X34" s="494" t="s">
        <v>174</v>
      </c>
      <c r="Y34" s="559">
        <f>L34*(V34*0.01)*P34*S34</f>
        <v>0</v>
      </c>
      <c r="Z34" s="486" t="s">
        <v>170</v>
      </c>
      <c r="AA34" s="487"/>
      <c r="AB34" s="541"/>
      <c r="AC34" s="489"/>
      <c r="AD34" s="482"/>
      <c r="AF34" s="482"/>
    </row>
    <row r="35" spans="1:32" s="443" customFormat="1" ht="30" customHeight="1" thickBot="1">
      <c r="A35" s="1316"/>
      <c r="B35" s="483"/>
      <c r="C35" s="484"/>
      <c r="D35" s="1276"/>
      <c r="E35" s="1063" t="s">
        <v>584</v>
      </c>
      <c r="F35" s="612">
        <f>F18</f>
        <v>0</v>
      </c>
      <c r="G35" s="1269"/>
      <c r="H35" s="1269"/>
      <c r="I35" s="1269"/>
      <c r="J35" s="1270"/>
      <c r="K35" s="499"/>
      <c r="L35" s="554">
        <f>L22</f>
        <v>1125000</v>
      </c>
      <c r="M35" s="493" t="s">
        <v>170</v>
      </c>
      <c r="N35" s="501"/>
      <c r="O35" s="494" t="s">
        <v>171</v>
      </c>
      <c r="P35" s="556">
        <f>F22</f>
        <v>0</v>
      </c>
      <c r="Q35" s="495" t="s">
        <v>172</v>
      </c>
      <c r="R35" s="1280" t="s">
        <v>216</v>
      </c>
      <c r="S35" s="1281"/>
      <c r="T35" s="1282"/>
      <c r="U35" s="494" t="s">
        <v>171</v>
      </c>
      <c r="V35" s="1304">
        <f>A38</f>
        <v>0</v>
      </c>
      <c r="W35" s="1305" t="s">
        <v>179</v>
      </c>
      <c r="X35" s="494" t="s">
        <v>174</v>
      </c>
      <c r="Y35" s="558">
        <f>L35*P35*0.01*V35</f>
        <v>0</v>
      </c>
      <c r="Z35" s="486" t="s">
        <v>170</v>
      </c>
      <c r="AA35" s="542"/>
      <c r="AB35" s="541"/>
      <c r="AC35" s="544"/>
      <c r="AD35" s="482"/>
      <c r="AF35" s="482"/>
    </row>
    <row r="36" spans="1:32" s="443" customFormat="1" ht="30" customHeight="1" thickBot="1">
      <c r="A36" s="1316"/>
      <c r="B36" s="483"/>
      <c r="C36" s="484"/>
      <c r="D36" s="1276"/>
      <c r="E36" s="1063" t="s">
        <v>585</v>
      </c>
      <c r="F36" s="612">
        <f>F19</f>
        <v>0</v>
      </c>
      <c r="G36" s="1269"/>
      <c r="H36" s="1269"/>
      <c r="I36" s="1269"/>
      <c r="J36" s="1270"/>
      <c r="K36" s="499"/>
      <c r="L36" s="554">
        <f>L23</f>
        <v>1013000</v>
      </c>
      <c r="M36" s="493" t="s">
        <v>170</v>
      </c>
      <c r="N36" s="501"/>
      <c r="O36" s="494" t="s">
        <v>171</v>
      </c>
      <c r="P36" s="610">
        <f>F23</f>
        <v>0</v>
      </c>
      <c r="Q36" s="495" t="s">
        <v>172</v>
      </c>
      <c r="R36" s="1280" t="s">
        <v>216</v>
      </c>
      <c r="S36" s="1281"/>
      <c r="T36" s="1282"/>
      <c r="U36" s="494" t="s">
        <v>171</v>
      </c>
      <c r="V36" s="1304">
        <f>A38</f>
        <v>0</v>
      </c>
      <c r="W36" s="1305" t="s">
        <v>179</v>
      </c>
      <c r="X36" s="494" t="s">
        <v>174</v>
      </c>
      <c r="Y36" s="558">
        <f>L36*P36*0.01*V36</f>
        <v>0</v>
      </c>
      <c r="Z36" s="486" t="s">
        <v>170</v>
      </c>
      <c r="AA36" s="542"/>
      <c r="AB36" s="541"/>
      <c r="AC36" s="544"/>
      <c r="AD36" s="482"/>
      <c r="AF36" s="482"/>
    </row>
    <row r="37" spans="1:32" s="443" customFormat="1" ht="30" customHeight="1" thickBot="1">
      <c r="A37" s="1316"/>
      <c r="B37" s="503"/>
      <c r="C37" s="504"/>
      <c r="D37" s="1277"/>
      <c r="E37" s="571" t="s">
        <v>180</v>
      </c>
      <c r="F37" s="505"/>
      <c r="G37" s="1238"/>
      <c r="H37" s="1239"/>
      <c r="I37" s="1239"/>
      <c r="J37" s="1240"/>
      <c r="K37" s="1241"/>
      <c r="L37" s="1242"/>
      <c r="M37" s="1242"/>
      <c r="N37" s="1242"/>
      <c r="O37" s="1301"/>
      <c r="P37" s="1302"/>
      <c r="Q37" s="1303"/>
      <c r="R37" s="1301"/>
      <c r="S37" s="1302"/>
      <c r="T37" s="1303"/>
      <c r="U37" s="1301"/>
      <c r="V37" s="1302"/>
      <c r="W37" s="1303"/>
      <c r="X37" s="506"/>
      <c r="Y37" s="560">
        <f>SUM(Y33:Y36)</f>
        <v>0</v>
      </c>
      <c r="Z37" s="507" t="s">
        <v>170</v>
      </c>
      <c r="AA37" s="561">
        <f>Y37</f>
        <v>0</v>
      </c>
      <c r="AB37" s="508"/>
      <c r="AC37" s="562">
        <f>ROUNDDOWN(AA37,-3)</f>
        <v>0</v>
      </c>
      <c r="AD37" s="482"/>
      <c r="AE37" s="482"/>
      <c r="AF37" s="482"/>
    </row>
    <row r="38" spans="1:32" s="443" customFormat="1" ht="30" customHeight="1">
      <c r="A38" s="1316"/>
      <c r="B38" s="1222" t="s">
        <v>181</v>
      </c>
      <c r="C38" s="1223"/>
      <c r="D38" s="1223"/>
      <c r="E38" s="1223"/>
      <c r="F38" s="1223"/>
      <c r="G38" s="578" t="e">
        <f>'13事業費目別内訳'!H30</f>
        <v>#DIV/0!</v>
      </c>
      <c r="H38" s="579" t="e">
        <f>'13事業費目別内訳'!H19</f>
        <v>#DIV/0!</v>
      </c>
      <c r="I38" s="1224"/>
      <c r="J38" s="1262"/>
      <c r="K38" s="1229"/>
      <c r="L38" s="1230"/>
      <c r="M38" s="1230"/>
      <c r="N38" s="1230"/>
      <c r="O38" s="1230"/>
      <c r="P38" s="1230"/>
      <c r="Q38" s="1230"/>
      <c r="R38" s="1230"/>
      <c r="S38" s="1230"/>
      <c r="T38" s="1230"/>
      <c r="U38" s="1230"/>
      <c r="V38" s="1230"/>
      <c r="W38" s="1230"/>
      <c r="X38" s="1230"/>
      <c r="Y38" s="1233"/>
      <c r="Z38" s="1234"/>
      <c r="AA38" s="1236"/>
      <c r="AB38" s="1211"/>
      <c r="AC38" s="1213"/>
      <c r="AD38" s="510"/>
      <c r="AE38" s="1215"/>
      <c r="AF38" s="1216"/>
    </row>
    <row r="39" spans="1:32" s="443" customFormat="1" ht="30" customHeight="1" thickBot="1">
      <c r="A39" s="1306">
        <f>'13事業費目別内訳'!H3</f>
        <v>0</v>
      </c>
      <c r="B39" s="1217" t="s">
        <v>182</v>
      </c>
      <c r="C39" s="1218"/>
      <c r="D39" s="1218"/>
      <c r="E39" s="1218"/>
      <c r="F39" s="1218"/>
      <c r="G39" s="578">
        <f>'13事業費目別内訳'!H31</f>
        <v>0</v>
      </c>
      <c r="H39" s="579">
        <f>'13事業費目別内訳'!H20</f>
        <v>0</v>
      </c>
      <c r="I39" s="1224"/>
      <c r="J39" s="1226"/>
      <c r="K39" s="1229"/>
      <c r="L39" s="1230"/>
      <c r="M39" s="1230"/>
      <c r="N39" s="1230"/>
      <c r="O39" s="1230"/>
      <c r="P39" s="1230"/>
      <c r="Q39" s="1230"/>
      <c r="R39" s="1230"/>
      <c r="S39" s="1230"/>
      <c r="T39" s="1230"/>
      <c r="U39" s="1230"/>
      <c r="V39" s="1230"/>
      <c r="W39" s="1230"/>
      <c r="X39" s="1230"/>
      <c r="Y39" s="1235"/>
      <c r="Z39" s="1234"/>
      <c r="AA39" s="1237"/>
      <c r="AB39" s="1212"/>
      <c r="AC39" s="1214"/>
      <c r="AD39" s="510"/>
      <c r="AE39" s="1216"/>
      <c r="AF39" s="1216"/>
    </row>
    <row r="40" spans="1:32" s="443" customFormat="1" ht="30" customHeight="1" thickTop="1" thickBot="1">
      <c r="A40" s="1307"/>
      <c r="B40" s="1219" t="s">
        <v>121</v>
      </c>
      <c r="C40" s="1219"/>
      <c r="D40" s="1219"/>
      <c r="E40" s="1219"/>
      <c r="F40" s="1219"/>
      <c r="G40" s="550" t="e">
        <f>SUM(G38:G39)</f>
        <v>#DIV/0!</v>
      </c>
      <c r="H40" s="565" t="e">
        <f>SUM(H38:H39)</f>
        <v>#DIV/0!</v>
      </c>
      <c r="I40" s="592">
        <v>0</v>
      </c>
      <c r="J40" s="591" t="e">
        <f>G40-I40</f>
        <v>#DIV/0!</v>
      </c>
      <c r="K40" s="1231"/>
      <c r="L40" s="1232"/>
      <c r="M40" s="1232"/>
      <c r="N40" s="1232"/>
      <c r="O40" s="1232"/>
      <c r="P40" s="1232"/>
      <c r="Q40" s="1232"/>
      <c r="R40" s="1232"/>
      <c r="S40" s="1232"/>
      <c r="T40" s="1232"/>
      <c r="U40" s="1232"/>
      <c r="V40" s="1232"/>
      <c r="W40" s="1232"/>
      <c r="X40" s="1232"/>
      <c r="Y40" s="565">
        <f>Y37</f>
        <v>0</v>
      </c>
      <c r="Z40" s="512" t="s">
        <v>170</v>
      </c>
      <c r="AA40" s="564" t="e">
        <f>MIN(H40,J40,Y40)</f>
        <v>#DIV/0!</v>
      </c>
      <c r="AB40" s="513">
        <v>0</v>
      </c>
      <c r="AC40" s="563" t="e">
        <f>MIN(ROUNDDOWN(AA40-AB40,-3),SUM(AC33:AC37))</f>
        <v>#DIV/0!</v>
      </c>
      <c r="AD40" s="482"/>
      <c r="AE40" s="482"/>
      <c r="AF40" s="482"/>
    </row>
    <row r="41" spans="1:32" s="443" customFormat="1" ht="12" customHeight="1" thickBot="1">
      <c r="A41" s="514"/>
      <c r="B41" s="448"/>
      <c r="C41" s="448"/>
      <c r="D41" s="448"/>
      <c r="E41" s="448"/>
      <c r="F41" s="448"/>
      <c r="G41" s="449"/>
      <c r="H41" s="449"/>
      <c r="I41" s="449"/>
      <c r="J41" s="449"/>
      <c r="K41" s="510"/>
      <c r="L41" s="510"/>
      <c r="M41" s="510"/>
      <c r="N41" s="510"/>
      <c r="O41" s="510"/>
      <c r="P41" s="510"/>
      <c r="Q41" s="510"/>
      <c r="R41" s="510"/>
      <c r="S41" s="510"/>
      <c r="T41" s="510"/>
      <c r="U41" s="510"/>
      <c r="V41" s="510"/>
      <c r="W41" s="510"/>
      <c r="X41" s="510"/>
      <c r="Y41" s="510"/>
      <c r="Z41" s="510"/>
      <c r="AA41" s="515"/>
      <c r="AB41" s="516"/>
      <c r="AC41" s="482"/>
      <c r="AD41" s="482"/>
      <c r="AE41" s="482"/>
      <c r="AF41" s="482"/>
    </row>
    <row r="42" spans="1:32" s="443" customFormat="1" ht="39" customHeight="1">
      <c r="A42" s="1249" t="s">
        <v>183</v>
      </c>
      <c r="B42" s="1251" t="s">
        <v>145</v>
      </c>
      <c r="C42" s="1252"/>
      <c r="D42" s="1255" t="s">
        <v>44</v>
      </c>
      <c r="E42" s="1256"/>
      <c r="F42" s="1257" t="s">
        <v>146</v>
      </c>
      <c r="G42" s="450" t="s">
        <v>147</v>
      </c>
      <c r="H42" s="451" t="s">
        <v>148</v>
      </c>
      <c r="I42" s="452" t="s">
        <v>149</v>
      </c>
      <c r="J42" s="453" t="s">
        <v>150</v>
      </c>
      <c r="K42" s="1259" t="s">
        <v>151</v>
      </c>
      <c r="L42" s="1260"/>
      <c r="M42" s="1260"/>
      <c r="N42" s="1260"/>
      <c r="O42" s="1260"/>
      <c r="P42" s="1260"/>
      <c r="Q42" s="1260"/>
      <c r="R42" s="1260"/>
      <c r="S42" s="1260"/>
      <c r="T42" s="1260"/>
      <c r="U42" s="1260"/>
      <c r="V42" s="1260"/>
      <c r="W42" s="1260"/>
      <c r="X42" s="1260"/>
      <c r="Y42" s="1260"/>
      <c r="Z42" s="1261"/>
      <c r="AA42" s="450" t="s">
        <v>152</v>
      </c>
      <c r="AB42" s="454" t="s">
        <v>153</v>
      </c>
      <c r="AC42" s="455" t="s">
        <v>154</v>
      </c>
      <c r="AD42" s="456"/>
      <c r="AE42" s="457"/>
      <c r="AF42" s="457"/>
    </row>
    <row r="43" spans="1:32" s="443" customFormat="1" ht="29.25" customHeight="1" thickBot="1">
      <c r="A43" s="1250"/>
      <c r="B43" s="1253"/>
      <c r="C43" s="1254"/>
      <c r="D43" s="458" t="s">
        <v>155</v>
      </c>
      <c r="E43" s="459" t="s">
        <v>156</v>
      </c>
      <c r="F43" s="1258"/>
      <c r="G43" s="460" t="s">
        <v>157</v>
      </c>
      <c r="H43" s="461" t="s">
        <v>158</v>
      </c>
      <c r="I43" s="462" t="s">
        <v>159</v>
      </c>
      <c r="J43" s="463" t="s">
        <v>160</v>
      </c>
      <c r="K43" s="464"/>
      <c r="L43" s="465" t="s">
        <v>161</v>
      </c>
      <c r="M43" s="465"/>
      <c r="N43" s="465"/>
      <c r="O43" s="465"/>
      <c r="P43" s="465" t="s">
        <v>162</v>
      </c>
      <c r="Q43" s="465"/>
      <c r="R43" s="1308" t="s">
        <v>163</v>
      </c>
      <c r="S43" s="1308"/>
      <c r="T43" s="1308"/>
      <c r="U43" s="465"/>
      <c r="V43" s="465" t="s">
        <v>164</v>
      </c>
      <c r="W43" s="465"/>
      <c r="X43" s="466"/>
      <c r="Y43" s="467" t="s">
        <v>165</v>
      </c>
      <c r="Z43" s="467"/>
      <c r="AA43" s="468" t="s">
        <v>166</v>
      </c>
      <c r="AB43" s="469" t="s">
        <v>167</v>
      </c>
      <c r="AC43" s="470" t="s">
        <v>168</v>
      </c>
      <c r="AD43" s="456"/>
      <c r="AE43" s="457"/>
      <c r="AF43" s="457"/>
    </row>
    <row r="44" spans="1:32" s="443" customFormat="1" ht="30" customHeight="1" thickBot="1">
      <c r="A44" s="1315" t="str">
        <f>'13事業費目別内訳'!I6</f>
        <v>令和〇年度</v>
      </c>
      <c r="B44" s="472" t="s">
        <v>249</v>
      </c>
      <c r="C44" s="504"/>
      <c r="D44" s="581"/>
      <c r="E44" s="572"/>
      <c r="F44" s="505"/>
      <c r="G44" s="1238"/>
      <c r="H44" s="1239"/>
      <c r="I44" s="1239"/>
      <c r="J44" s="1240"/>
      <c r="K44" s="1241"/>
      <c r="L44" s="1242"/>
      <c r="M44" s="1242"/>
      <c r="N44" s="1242"/>
      <c r="O44" s="1243"/>
      <c r="P44" s="1244"/>
      <c r="Q44" s="1245"/>
      <c r="R44" s="1243"/>
      <c r="S44" s="1244"/>
      <c r="T44" s="1245"/>
      <c r="U44" s="1243"/>
      <c r="V44" s="1244"/>
      <c r="W44" s="1245"/>
      <c r="X44" s="485"/>
      <c r="Y44" s="557">
        <f>Y11-Y24</f>
        <v>0</v>
      </c>
      <c r="Z44" s="517"/>
      <c r="AA44" s="561">
        <f>AA11-AA24</f>
        <v>0</v>
      </c>
      <c r="AB44" s="508"/>
      <c r="AC44" s="562">
        <f>AC11-AC24</f>
        <v>0</v>
      </c>
      <c r="AD44" s="482"/>
      <c r="AE44" s="482"/>
      <c r="AF44" s="482"/>
    </row>
    <row r="45" spans="1:32" s="443" customFormat="1" ht="30" customHeight="1">
      <c r="A45" s="1316"/>
      <c r="B45" s="1222" t="s">
        <v>181</v>
      </c>
      <c r="C45" s="1223"/>
      <c r="D45" s="1223"/>
      <c r="E45" s="1223"/>
      <c r="F45" s="1223"/>
      <c r="G45" s="582" t="e">
        <f>G12-G25</f>
        <v>#DIV/0!</v>
      </c>
      <c r="H45" s="583" t="e">
        <f>H12-H25</f>
        <v>#DIV/0!</v>
      </c>
      <c r="I45" s="1224"/>
      <c r="J45" s="1225"/>
      <c r="K45" s="1227"/>
      <c r="L45" s="1228"/>
      <c r="M45" s="1228"/>
      <c r="N45" s="1228"/>
      <c r="O45" s="1228"/>
      <c r="P45" s="1228"/>
      <c r="Q45" s="1228"/>
      <c r="R45" s="1228"/>
      <c r="S45" s="1228"/>
      <c r="T45" s="1228"/>
      <c r="U45" s="1228"/>
      <c r="V45" s="1228"/>
      <c r="W45" s="1228"/>
      <c r="X45" s="1228"/>
      <c r="Y45" s="1233"/>
      <c r="Z45" s="1234"/>
      <c r="AA45" s="1236"/>
      <c r="AB45" s="1211"/>
      <c r="AC45" s="1213"/>
      <c r="AD45" s="510"/>
      <c r="AE45" s="1215"/>
      <c r="AF45" s="1216"/>
    </row>
    <row r="46" spans="1:32" s="443" customFormat="1" ht="30" customHeight="1" thickBot="1">
      <c r="A46" s="1316"/>
      <c r="B46" s="1217" t="s">
        <v>182</v>
      </c>
      <c r="C46" s="1218"/>
      <c r="D46" s="1218"/>
      <c r="E46" s="1218"/>
      <c r="F46" s="1218"/>
      <c r="G46" s="584">
        <f>G13-G26</f>
        <v>0</v>
      </c>
      <c r="H46" s="614">
        <f>H13-H26</f>
        <v>0</v>
      </c>
      <c r="I46" s="1224"/>
      <c r="J46" s="1226"/>
      <c r="K46" s="1229"/>
      <c r="L46" s="1230"/>
      <c r="M46" s="1230"/>
      <c r="N46" s="1230"/>
      <c r="O46" s="1230"/>
      <c r="P46" s="1230"/>
      <c r="Q46" s="1230"/>
      <c r="R46" s="1230"/>
      <c r="S46" s="1230"/>
      <c r="T46" s="1230"/>
      <c r="U46" s="1230"/>
      <c r="V46" s="1230"/>
      <c r="W46" s="1230"/>
      <c r="X46" s="1230"/>
      <c r="Y46" s="1235"/>
      <c r="Z46" s="1234"/>
      <c r="AA46" s="1237"/>
      <c r="AB46" s="1212"/>
      <c r="AC46" s="1214"/>
      <c r="AD46" s="510"/>
      <c r="AE46" s="1216"/>
      <c r="AF46" s="1216"/>
    </row>
    <row r="47" spans="1:32" s="443" customFormat="1" ht="30" customHeight="1" thickTop="1" thickBot="1">
      <c r="A47" s="575">
        <f>'13事業費目別内訳'!J3</f>
        <v>0</v>
      </c>
      <c r="B47" s="1219" t="s">
        <v>121</v>
      </c>
      <c r="C47" s="1219"/>
      <c r="D47" s="1219"/>
      <c r="E47" s="1219"/>
      <c r="F47" s="1219"/>
      <c r="G47" s="550" t="e">
        <f>SUM(G45:G46)</f>
        <v>#DIV/0!</v>
      </c>
      <c r="H47" s="565" t="e">
        <f>SUM(H45:H46)</f>
        <v>#DIV/0!</v>
      </c>
      <c r="I47" s="620">
        <v>0</v>
      </c>
      <c r="J47" s="591" t="e">
        <f>G47-I47</f>
        <v>#DIV/0!</v>
      </c>
      <c r="K47" s="1231"/>
      <c r="L47" s="1232"/>
      <c r="M47" s="1232"/>
      <c r="N47" s="1232"/>
      <c r="O47" s="1232"/>
      <c r="P47" s="1232"/>
      <c r="Q47" s="1232"/>
      <c r="R47" s="1232"/>
      <c r="S47" s="1232"/>
      <c r="T47" s="1232"/>
      <c r="U47" s="1232"/>
      <c r="V47" s="1232"/>
      <c r="W47" s="1232"/>
      <c r="X47" s="1232"/>
      <c r="Y47" s="565">
        <f>Y14-Y27</f>
        <v>0</v>
      </c>
      <c r="Z47" s="512" t="s">
        <v>170</v>
      </c>
      <c r="AA47" s="564" t="e">
        <f>MIN(H47,J47,Y47)</f>
        <v>#DIV/0!</v>
      </c>
      <c r="AB47" s="513">
        <v>0</v>
      </c>
      <c r="AC47" s="563" t="e">
        <f>MIN(ROUNDDOWN(AA47-AB47,-3),SUM(AC44:AC44))</f>
        <v>#DIV/0!</v>
      </c>
      <c r="AD47" s="482"/>
      <c r="AE47" s="482"/>
      <c r="AF47" s="482"/>
    </row>
    <row r="48" spans="1:32" s="443" customFormat="1" ht="12" customHeight="1" thickBot="1">
      <c r="A48" s="518"/>
      <c r="B48" s="448"/>
      <c r="C48" s="448"/>
      <c r="D48" s="448"/>
      <c r="E48" s="448"/>
      <c r="F48" s="448"/>
      <c r="G48" s="449"/>
      <c r="H48" s="449"/>
      <c r="I48" s="449"/>
      <c r="J48" s="449"/>
      <c r="K48" s="510"/>
      <c r="L48" s="510"/>
      <c r="M48" s="510"/>
      <c r="N48" s="510"/>
      <c r="O48" s="510"/>
      <c r="P48" s="510"/>
      <c r="Q48" s="510"/>
      <c r="R48" s="510"/>
      <c r="S48" s="510"/>
      <c r="T48" s="510"/>
      <c r="U48" s="510"/>
      <c r="V48" s="510"/>
      <c r="W48" s="510"/>
      <c r="X48" s="510"/>
      <c r="Y48" s="510"/>
      <c r="Z48" s="510"/>
      <c r="AA48" s="515"/>
      <c r="AB48" s="516"/>
      <c r="AC48" s="482"/>
      <c r="AD48" s="482"/>
      <c r="AE48" s="482"/>
      <c r="AF48" s="482"/>
    </row>
    <row r="49" spans="1:34" s="443" customFormat="1" ht="24" customHeight="1" thickBot="1">
      <c r="A49" s="519" t="s">
        <v>184</v>
      </c>
      <c r="B49" s="448"/>
      <c r="D49" s="595" t="s">
        <v>185</v>
      </c>
      <c r="E49" s="520" t="s">
        <v>186</v>
      </c>
      <c r="F49" s="1220" t="s">
        <v>187</v>
      </c>
      <c r="G49" s="1221"/>
      <c r="H49" s="521"/>
      <c r="I49" s="521"/>
      <c r="J49" s="522" t="s">
        <v>188</v>
      </c>
      <c r="K49" s="444"/>
      <c r="L49" s="523"/>
      <c r="M49" s="523"/>
      <c r="N49" s="522"/>
      <c r="O49" s="444"/>
      <c r="AB49" s="523"/>
      <c r="AC49" s="523"/>
      <c r="AE49" s="522"/>
      <c r="AF49" s="444"/>
      <c r="AG49" s="444"/>
      <c r="AH49" s="523"/>
    </row>
    <row r="50" spans="1:34" s="443" customFormat="1" ht="24" customHeight="1" thickTop="1">
      <c r="A50" s="524"/>
      <c r="B50" s="1207" t="s">
        <v>189</v>
      </c>
      <c r="C50" s="1208"/>
      <c r="D50" s="596"/>
      <c r="E50" s="545">
        <f>IF(D50="○",350000,0)</f>
        <v>0</v>
      </c>
      <c r="F50" s="1299">
        <v>350000</v>
      </c>
      <c r="G50" s="1300"/>
      <c r="H50" s="445"/>
      <c r="I50" s="445"/>
      <c r="J50" s="522" t="s">
        <v>190</v>
      </c>
      <c r="K50" s="523"/>
      <c r="L50" s="444"/>
      <c r="M50" s="444"/>
      <c r="N50" s="522"/>
      <c r="O50" s="523"/>
      <c r="AB50" s="444"/>
      <c r="AC50" s="444"/>
      <c r="AE50" s="522"/>
      <c r="AF50" s="523"/>
      <c r="AG50" s="523"/>
      <c r="AH50" s="444"/>
    </row>
    <row r="51" spans="1:34" s="443" customFormat="1" ht="24" customHeight="1">
      <c r="A51" s="524"/>
      <c r="B51" s="1199" t="s">
        <v>191</v>
      </c>
      <c r="C51" s="1200"/>
      <c r="D51" s="597"/>
      <c r="E51" s="546">
        <f>IF(D51="○",300000,0)</f>
        <v>0</v>
      </c>
      <c r="F51" s="1201">
        <v>500000</v>
      </c>
      <c r="G51" s="1202"/>
      <c r="H51" s="445"/>
      <c r="I51" s="445"/>
      <c r="J51" s="525" t="s">
        <v>192</v>
      </c>
      <c r="K51" s="444"/>
      <c r="L51" s="444"/>
      <c r="M51" s="444"/>
      <c r="N51" s="525"/>
      <c r="O51" s="444"/>
      <c r="AB51" s="444"/>
      <c r="AC51" s="444"/>
      <c r="AE51" s="525"/>
      <c r="AF51" s="444"/>
      <c r="AG51" s="444"/>
      <c r="AH51" s="444"/>
    </row>
    <row r="52" spans="1:34" s="443" customFormat="1" ht="24" customHeight="1">
      <c r="A52" s="524"/>
      <c r="B52" s="1199" t="s">
        <v>193</v>
      </c>
      <c r="C52" s="1200"/>
      <c r="D52" s="597"/>
      <c r="E52" s="546">
        <f>IF(D52="○",300000,0)</f>
        <v>0</v>
      </c>
      <c r="F52" s="1201">
        <v>300000</v>
      </c>
      <c r="G52" s="1202"/>
      <c r="H52" s="445"/>
      <c r="I52" s="445"/>
      <c r="J52" s="522" t="s">
        <v>194</v>
      </c>
      <c r="K52" s="444"/>
      <c r="L52" s="444"/>
      <c r="M52" s="444"/>
      <c r="N52" s="522"/>
      <c r="O52" s="444"/>
      <c r="AB52" s="444"/>
      <c r="AC52" s="444"/>
      <c r="AE52" s="522"/>
      <c r="AF52" s="444"/>
      <c r="AG52" s="444"/>
      <c r="AH52" s="444"/>
    </row>
    <row r="53" spans="1:34" s="443" customFormat="1" ht="24" customHeight="1">
      <c r="A53" s="524"/>
      <c r="B53" s="1199" t="s">
        <v>195</v>
      </c>
      <c r="C53" s="1200"/>
      <c r="D53" s="598"/>
      <c r="E53" s="547">
        <f>IF(D53="○",100000,0)</f>
        <v>0</v>
      </c>
      <c r="F53" s="1201">
        <v>100000</v>
      </c>
      <c r="G53" s="1202"/>
      <c r="H53" s="445"/>
      <c r="I53" s="445"/>
      <c r="K53" s="444"/>
      <c r="L53" s="444"/>
      <c r="M53" s="526"/>
      <c r="N53" s="527"/>
      <c r="O53" s="527"/>
      <c r="AB53" s="527"/>
      <c r="AC53" s="527"/>
      <c r="AF53" s="444"/>
      <c r="AG53" s="527"/>
      <c r="AH53" s="527"/>
    </row>
    <row r="54" spans="1:34" s="443" customFormat="1" ht="24" customHeight="1">
      <c r="A54" s="524"/>
      <c r="B54" s="1199" t="s">
        <v>196</v>
      </c>
      <c r="C54" s="1200"/>
      <c r="D54" s="598"/>
      <c r="E54" s="547">
        <f>IF(D54="○",75000,0)</f>
        <v>0</v>
      </c>
      <c r="F54" s="1201">
        <v>75000</v>
      </c>
      <c r="G54" s="1202"/>
      <c r="H54" s="445"/>
      <c r="I54" s="445"/>
      <c r="J54" s="528" t="s">
        <v>197</v>
      </c>
      <c r="K54" s="529"/>
      <c r="L54" s="527" t="s">
        <v>220</v>
      </c>
      <c r="M54" s="527"/>
      <c r="Z54" s="527"/>
      <c r="AA54" s="527"/>
      <c r="AC54" s="527"/>
      <c r="AD54" s="527"/>
      <c r="AE54" s="527"/>
      <c r="AF54" s="527"/>
    </row>
    <row r="55" spans="1:34" s="443" customFormat="1" ht="24" customHeight="1">
      <c r="A55" s="524"/>
      <c r="B55" s="1199" t="s">
        <v>198</v>
      </c>
      <c r="C55" s="1200"/>
      <c r="D55" s="598"/>
      <c r="E55" s="547">
        <f>IF(D55="○",50000,0)</f>
        <v>0</v>
      </c>
      <c r="F55" s="1201">
        <v>50000</v>
      </c>
      <c r="G55" s="1202"/>
      <c r="H55" s="445"/>
      <c r="I55" s="445"/>
      <c r="J55" s="522"/>
      <c r="K55" s="444"/>
      <c r="L55" s="526"/>
      <c r="M55" s="444"/>
      <c r="Z55" s="444"/>
      <c r="AA55" s="527"/>
      <c r="AC55" s="522"/>
      <c r="AD55" s="526"/>
      <c r="AE55" s="444"/>
      <c r="AF55" s="444"/>
    </row>
    <row r="56" spans="1:34" s="443" customFormat="1" ht="24" customHeight="1">
      <c r="A56" s="524"/>
      <c r="B56" s="1199" t="s">
        <v>199</v>
      </c>
      <c r="C56" s="1200"/>
      <c r="D56" s="598"/>
      <c r="E56" s="547">
        <f>IF(D56="○",50000,0)</f>
        <v>0</v>
      </c>
      <c r="F56" s="1201">
        <v>50000</v>
      </c>
      <c r="G56" s="1202"/>
      <c r="H56" s="445"/>
      <c r="I56" s="445"/>
      <c r="J56" s="528" t="s">
        <v>200</v>
      </c>
      <c r="K56" s="529"/>
      <c r="L56" s="527" t="s">
        <v>201</v>
      </c>
      <c r="Z56" s="445"/>
      <c r="AA56" s="445"/>
      <c r="AC56" s="445"/>
      <c r="AD56" s="445"/>
      <c r="AE56" s="445"/>
      <c r="AF56" s="445"/>
    </row>
    <row r="57" spans="1:34" s="443" customFormat="1" ht="24" customHeight="1">
      <c r="A57" s="524"/>
      <c r="B57" s="1199" t="s">
        <v>202</v>
      </c>
      <c r="C57" s="1200"/>
      <c r="D57" s="598"/>
      <c r="E57" s="547">
        <f>IF(D57="○",50000,0)</f>
        <v>0</v>
      </c>
      <c r="F57" s="1201">
        <v>50000</v>
      </c>
      <c r="G57" s="1202"/>
      <c r="H57" s="445"/>
      <c r="I57" s="445"/>
      <c r="L57" s="527" t="s">
        <v>203</v>
      </c>
    </row>
    <row r="58" spans="1:34" s="443" customFormat="1" ht="24" customHeight="1" thickBot="1">
      <c r="A58" s="524"/>
      <c r="B58" s="1203" t="s">
        <v>204</v>
      </c>
      <c r="C58" s="1204"/>
      <c r="D58" s="599"/>
      <c r="E58" s="546">
        <f>IF(D58="○",10000,0)</f>
        <v>0</v>
      </c>
      <c r="F58" s="1205">
        <v>10000</v>
      </c>
      <c r="G58" s="1206"/>
      <c r="H58" s="445"/>
      <c r="I58" s="445"/>
      <c r="J58" s="445"/>
      <c r="K58" s="445"/>
      <c r="L58" s="527" t="s">
        <v>250</v>
      </c>
      <c r="M58" s="445"/>
      <c r="AC58" s="445"/>
      <c r="AD58" s="445"/>
    </row>
    <row r="59" spans="1:34" s="443" customFormat="1" ht="24" customHeight="1" thickTop="1" thickBot="1">
      <c r="A59" s="524"/>
      <c r="B59" s="1195" t="s">
        <v>205</v>
      </c>
      <c r="C59" s="1196"/>
      <c r="D59" s="600">
        <f>COUNTIF(D50:D58,"〇")</f>
        <v>0</v>
      </c>
      <c r="E59" s="548">
        <f>IF(SUM(E50:E51,E52,E53:E58)&lt;=500000,SUM(E50:E51,E52,E53:E58),500000)</f>
        <v>0</v>
      </c>
      <c r="F59" s="1197"/>
      <c r="G59" s="1198"/>
      <c r="H59" s="445"/>
      <c r="I59" s="445"/>
      <c r="J59" s="445"/>
      <c r="K59" s="445"/>
      <c r="L59" s="527" t="s">
        <v>206</v>
      </c>
      <c r="M59" s="445"/>
      <c r="Z59" s="445"/>
      <c r="AA59" s="445"/>
      <c r="AC59" s="445"/>
      <c r="AD59" s="445"/>
      <c r="AE59" s="445"/>
      <c r="AF59" s="445"/>
    </row>
    <row r="60" spans="1:34" ht="24" customHeight="1">
      <c r="D60" s="615"/>
      <c r="AD60" s="444"/>
      <c r="AE60" s="444"/>
    </row>
    <row r="61" spans="1:34" ht="24" customHeight="1"/>
    <row r="62" spans="1:34" ht="24" customHeight="1"/>
    <row r="63" spans="1:34" ht="24" customHeight="1"/>
    <row r="64" spans="1:34" s="443" customFormat="1" ht="24" customHeight="1">
      <c r="A64" s="445"/>
      <c r="B64" s="445"/>
      <c r="C64" s="445"/>
      <c r="D64" s="530"/>
      <c r="E64" s="530"/>
      <c r="F64" s="445"/>
      <c r="G64" s="445"/>
      <c r="H64" s="445"/>
      <c r="I64" s="445"/>
      <c r="J64" s="445"/>
      <c r="K64" s="445"/>
      <c r="L64" s="445"/>
      <c r="M64" s="445"/>
      <c r="N64" s="445"/>
      <c r="O64" s="445"/>
      <c r="P64" s="445"/>
      <c r="Q64" s="445"/>
      <c r="R64" s="445"/>
      <c r="S64" s="445"/>
      <c r="T64" s="445"/>
      <c r="V64" s="445"/>
      <c r="W64" s="445"/>
      <c r="X64" s="445"/>
      <c r="Y64" s="445"/>
      <c r="Z64" s="445"/>
      <c r="AA64" s="445"/>
      <c r="AB64" s="526"/>
      <c r="AC64" s="445"/>
      <c r="AD64" s="445"/>
      <c r="AE64" s="445"/>
    </row>
    <row r="65" spans="1:32" s="443" customFormat="1" ht="24" customHeight="1">
      <c r="A65" s="445"/>
      <c r="B65" s="445"/>
      <c r="C65" s="445"/>
      <c r="D65" s="530"/>
      <c r="E65" s="530"/>
      <c r="F65" s="445"/>
      <c r="G65" s="445"/>
      <c r="H65" s="445"/>
      <c r="I65" s="445"/>
      <c r="J65" s="445"/>
      <c r="K65" s="445"/>
      <c r="L65" s="445"/>
      <c r="M65" s="445"/>
      <c r="N65" s="445"/>
      <c r="O65" s="445"/>
      <c r="P65" s="445"/>
      <c r="Q65" s="445"/>
      <c r="R65" s="445"/>
      <c r="S65" s="445"/>
      <c r="T65" s="445"/>
      <c r="V65" s="445"/>
      <c r="W65" s="445"/>
      <c r="X65" s="445"/>
      <c r="Y65" s="445"/>
      <c r="Z65" s="445"/>
      <c r="AA65" s="445"/>
      <c r="AB65" s="526"/>
      <c r="AC65" s="445"/>
      <c r="AD65" s="445"/>
      <c r="AE65" s="445"/>
    </row>
    <row r="66" spans="1:32" s="443" customFormat="1" ht="24" customHeight="1">
      <c r="A66" s="445"/>
      <c r="B66" s="445"/>
      <c r="C66" s="445"/>
      <c r="D66" s="530"/>
      <c r="E66" s="530"/>
      <c r="F66" s="445"/>
      <c r="G66" s="445"/>
      <c r="H66" s="445"/>
      <c r="I66" s="445"/>
      <c r="J66" s="445"/>
      <c r="K66" s="445"/>
      <c r="L66" s="445"/>
      <c r="M66" s="445"/>
      <c r="N66" s="445"/>
      <c r="O66" s="445"/>
      <c r="P66" s="445"/>
      <c r="Q66" s="445"/>
      <c r="R66" s="445"/>
      <c r="S66" s="445"/>
      <c r="T66" s="445"/>
      <c r="V66" s="445"/>
      <c r="W66" s="445"/>
      <c r="X66" s="445"/>
      <c r="Y66" s="445"/>
      <c r="Z66" s="445"/>
      <c r="AA66" s="445"/>
      <c r="AB66" s="526"/>
      <c r="AC66" s="445"/>
      <c r="AD66" s="445"/>
      <c r="AE66" s="445"/>
    </row>
    <row r="67" spans="1:32" s="443" customFormat="1" ht="24" customHeight="1">
      <c r="A67" s="445"/>
      <c r="B67" s="445"/>
      <c r="C67" s="445"/>
      <c r="D67" s="530"/>
      <c r="E67" s="530"/>
      <c r="F67" s="445"/>
      <c r="G67" s="445"/>
      <c r="H67" s="445"/>
      <c r="I67" s="445"/>
      <c r="J67" s="445"/>
      <c r="K67" s="445"/>
      <c r="L67" s="445"/>
      <c r="M67" s="445"/>
      <c r="N67" s="445"/>
      <c r="O67" s="445"/>
      <c r="P67" s="445"/>
      <c r="Q67" s="445"/>
      <c r="R67" s="445"/>
      <c r="S67" s="445"/>
      <c r="T67" s="445"/>
      <c r="U67" s="445"/>
      <c r="V67" s="445"/>
      <c r="W67" s="445"/>
      <c r="X67" s="445"/>
      <c r="Y67" s="445"/>
      <c r="Z67" s="445"/>
      <c r="AA67" s="445"/>
      <c r="AB67" s="526"/>
      <c r="AC67" s="445"/>
      <c r="AD67" s="445"/>
      <c r="AE67" s="445"/>
    </row>
    <row r="68" spans="1:32" ht="25.5" customHeight="1"/>
    <row r="70" spans="1:32" ht="22.5" customHeight="1">
      <c r="AF70" s="531"/>
    </row>
    <row r="71" spans="1:32">
      <c r="AF71" s="444"/>
    </row>
    <row r="72" spans="1:32">
      <c r="AF72" s="444"/>
    </row>
    <row r="73" spans="1:32">
      <c r="AF73" s="444"/>
    </row>
    <row r="74" spans="1:32">
      <c r="AF74" s="444"/>
    </row>
    <row r="75" spans="1:32">
      <c r="AF75" s="444"/>
    </row>
    <row r="76" spans="1:32">
      <c r="AF76" s="444"/>
    </row>
    <row r="77" spans="1:32">
      <c r="AF77" s="444"/>
    </row>
    <row r="78" spans="1:32">
      <c r="AF78" s="444"/>
    </row>
    <row r="79" spans="1:32">
      <c r="AF79" s="444"/>
    </row>
    <row r="80" spans="1:32">
      <c r="AF80" s="444"/>
    </row>
    <row r="81" spans="32:32">
      <c r="AF81" s="526"/>
    </row>
    <row r="82" spans="32:32" ht="15">
      <c r="AF82" s="527"/>
    </row>
    <row r="83" spans="32:32">
      <c r="AF83" s="444"/>
    </row>
    <row r="85" spans="32:32">
      <c r="AF85" s="443"/>
    </row>
    <row r="86" spans="32:32">
      <c r="AF86" s="443"/>
    </row>
  </sheetData>
  <mergeCells count="165">
    <mergeCell ref="B26:F26"/>
    <mergeCell ref="B27:F27"/>
    <mergeCell ref="A3:A4"/>
    <mergeCell ref="B3:C4"/>
    <mergeCell ref="D3:E3"/>
    <mergeCell ref="F3:F4"/>
    <mergeCell ref="K3:Z3"/>
    <mergeCell ref="R4:T4"/>
    <mergeCell ref="O7:Q7"/>
    <mergeCell ref="R7:T7"/>
    <mergeCell ref="R11:T11"/>
    <mergeCell ref="V5:W5"/>
    <mergeCell ref="V6:W6"/>
    <mergeCell ref="V8:W8"/>
    <mergeCell ref="V9:W9"/>
    <mergeCell ref="V10:W10"/>
    <mergeCell ref="C1:D1"/>
    <mergeCell ref="U7:W7"/>
    <mergeCell ref="A44:A46"/>
    <mergeCell ref="A26:A27"/>
    <mergeCell ref="A18:A25"/>
    <mergeCell ref="A29:A30"/>
    <mergeCell ref="B29:C30"/>
    <mergeCell ref="D29:E29"/>
    <mergeCell ref="F29:F30"/>
    <mergeCell ref="K29:Z29"/>
    <mergeCell ref="R30:T30"/>
    <mergeCell ref="A31:A38"/>
    <mergeCell ref="D31:D33"/>
    <mergeCell ref="G31:J37"/>
    <mergeCell ref="S31:T31"/>
    <mergeCell ref="S32:T32"/>
    <mergeCell ref="K33:N33"/>
    <mergeCell ref="O33:Q33"/>
    <mergeCell ref="U11:W11"/>
    <mergeCell ref="D5:D7"/>
    <mergeCell ref="G5:J11"/>
    <mergeCell ref="S5:T5"/>
    <mergeCell ref="S6:T6"/>
    <mergeCell ref="K7:N7"/>
    <mergeCell ref="Z1:AA1"/>
    <mergeCell ref="AC12:AC13"/>
    <mergeCell ref="AE12:AF13"/>
    <mergeCell ref="B13:F13"/>
    <mergeCell ref="B14:F14"/>
    <mergeCell ref="A16:A17"/>
    <mergeCell ref="B16:C17"/>
    <mergeCell ref="D16:E16"/>
    <mergeCell ref="F16:F17"/>
    <mergeCell ref="K16:Z16"/>
    <mergeCell ref="B12:F12"/>
    <mergeCell ref="I12:I13"/>
    <mergeCell ref="J12:J13"/>
    <mergeCell ref="K12:X14"/>
    <mergeCell ref="Y12:Z13"/>
    <mergeCell ref="AA12:AA13"/>
    <mergeCell ref="A11:A12"/>
    <mergeCell ref="R17:T17"/>
    <mergeCell ref="D8:D11"/>
    <mergeCell ref="S8:T8"/>
    <mergeCell ref="R9:T9"/>
    <mergeCell ref="R10:T10"/>
    <mergeCell ref="K11:N11"/>
    <mergeCell ref="O11:Q11"/>
    <mergeCell ref="AB12:AB13"/>
    <mergeCell ref="U20:W20"/>
    <mergeCell ref="D21:D24"/>
    <mergeCell ref="S21:T21"/>
    <mergeCell ref="R22:T22"/>
    <mergeCell ref="R23:T23"/>
    <mergeCell ref="K24:N24"/>
    <mergeCell ref="O24:Q24"/>
    <mergeCell ref="R24:T24"/>
    <mergeCell ref="U24:W24"/>
    <mergeCell ref="D18:D20"/>
    <mergeCell ref="G18:J24"/>
    <mergeCell ref="S18:T18"/>
    <mergeCell ref="S19:T19"/>
    <mergeCell ref="K20:N20"/>
    <mergeCell ref="O20:Q20"/>
    <mergeCell ref="R20:T20"/>
    <mergeCell ref="V18:W18"/>
    <mergeCell ref="V19:W19"/>
    <mergeCell ref="V21:W21"/>
    <mergeCell ref="V22:W22"/>
    <mergeCell ref="V23:W23"/>
    <mergeCell ref="A42:A43"/>
    <mergeCell ref="B42:C43"/>
    <mergeCell ref="D42:E42"/>
    <mergeCell ref="F42:F43"/>
    <mergeCell ref="K42:Z42"/>
    <mergeCell ref="B25:F25"/>
    <mergeCell ref="I25:I26"/>
    <mergeCell ref="J25:J26"/>
    <mergeCell ref="K25:X27"/>
    <mergeCell ref="Y25:Z26"/>
    <mergeCell ref="R37:T37"/>
    <mergeCell ref="U37:W37"/>
    <mergeCell ref="B38:F38"/>
    <mergeCell ref="I38:I39"/>
    <mergeCell ref="J38:J39"/>
    <mergeCell ref="K38:X40"/>
    <mergeCell ref="Y38:Z39"/>
    <mergeCell ref="A39:A40"/>
    <mergeCell ref="B39:F39"/>
    <mergeCell ref="B40:F40"/>
    <mergeCell ref="R43:T43"/>
    <mergeCell ref="R33:T33"/>
    <mergeCell ref="D34:D37"/>
    <mergeCell ref="S34:T34"/>
    <mergeCell ref="G44:J44"/>
    <mergeCell ref="K44:N44"/>
    <mergeCell ref="O44:Q44"/>
    <mergeCell ref="R44:T44"/>
    <mergeCell ref="U44:W44"/>
    <mergeCell ref="AB25:AB26"/>
    <mergeCell ref="AC25:AC26"/>
    <mergeCell ref="AE25:AF26"/>
    <mergeCell ref="AA25:AA26"/>
    <mergeCell ref="AA38:AA39"/>
    <mergeCell ref="AB38:AB39"/>
    <mergeCell ref="AC38:AC39"/>
    <mergeCell ref="AE38:AF39"/>
    <mergeCell ref="U33:W33"/>
    <mergeCell ref="R35:T35"/>
    <mergeCell ref="R36:T36"/>
    <mergeCell ref="K37:N37"/>
    <mergeCell ref="O37:Q37"/>
    <mergeCell ref="V31:W31"/>
    <mergeCell ref="V32:W32"/>
    <mergeCell ref="V34:W34"/>
    <mergeCell ref="V35:W35"/>
    <mergeCell ref="V36:W36"/>
    <mergeCell ref="B50:C50"/>
    <mergeCell ref="F50:G50"/>
    <mergeCell ref="B51:C51"/>
    <mergeCell ref="F51:G51"/>
    <mergeCell ref="B52:C52"/>
    <mergeCell ref="F52:G52"/>
    <mergeCell ref="AB45:AB46"/>
    <mergeCell ref="AC45:AC46"/>
    <mergeCell ref="AE45:AF46"/>
    <mergeCell ref="B46:F46"/>
    <mergeCell ref="B47:F47"/>
    <mergeCell ref="F49:G49"/>
    <mergeCell ref="B45:F45"/>
    <mergeCell ref="I45:I46"/>
    <mergeCell ref="J45:J46"/>
    <mergeCell ref="K45:X47"/>
    <mergeCell ref="Y45:Z46"/>
    <mergeCell ref="AA45:AA46"/>
    <mergeCell ref="B59:C59"/>
    <mergeCell ref="F59:G59"/>
    <mergeCell ref="B56:C56"/>
    <mergeCell ref="F56:G56"/>
    <mergeCell ref="B57:C57"/>
    <mergeCell ref="F57:G57"/>
    <mergeCell ref="B58:C58"/>
    <mergeCell ref="F58:G58"/>
    <mergeCell ref="B53:C53"/>
    <mergeCell ref="F53:G53"/>
    <mergeCell ref="B54:C54"/>
    <mergeCell ref="F54:G54"/>
    <mergeCell ref="B55:C55"/>
    <mergeCell ref="F55:G55"/>
  </mergeCells>
  <phoneticPr fontId="2"/>
  <dataValidations count="7">
    <dataValidation type="custom" allowBlank="1" showInputMessage="1" showErrorMessage="1" error="だめ" sqref="F18:F19 F5:F6 F31:F32" xr:uid="{00000000-0002-0000-0300-000000000000}">
      <formula1>H5&gt;50</formula1>
    </dataValidation>
    <dataValidation type="custom" operator="greaterThan" allowBlank="1" showInputMessage="1" showErrorMessage="1" errorTitle="小計は100まで" error="従来型個室と多床室の小計は100以下になるようにする。" sqref="F20 F7 F33" xr:uid="{00000000-0002-0000-0300-000001000000}">
      <formula1>H7&gt;100</formula1>
    </dataValidation>
    <dataValidation type="custom" allowBlank="1" showInputMessage="1" showErrorMessage="1" error="工事請負費の対象経費（Ｂ欄）の２．６％を超過しています。" sqref="H46" xr:uid="{00000000-0002-0000-0300-000002000000}">
      <formula1>H46&lt;=ROUNDDOWN(H45*0.026,1)</formula1>
    </dataValidation>
    <dataValidation type="list" allowBlank="1" showInputMessage="1" showErrorMessage="1" sqref="D50:D58" xr:uid="{00000000-0002-0000-0300-000003000000}">
      <formula1>"○"</formula1>
    </dataValidation>
    <dataValidation type="whole" allowBlank="1" showInputMessage="1" showErrorMessage="1" error="定員は100床が上限です。" prompt="定員は100床まで" sqref="F8 F21 F34" xr:uid="{00000000-0002-0000-0300-000004000000}">
      <formula1>0</formula1>
      <formula2>100</formula2>
    </dataValidation>
    <dataValidation type="list" allowBlank="1" showInputMessage="1" showErrorMessage="1" sqref="C1" xr:uid="{00000000-0002-0000-0300-000005000000}">
      <formula1>$AK$2:$AK$4</formula1>
    </dataValidation>
    <dataValidation type="list" allowBlank="1" showInputMessage="1" showErrorMessage="1" sqref="D5:D7" xr:uid="{DFF55682-4EC9-41E2-BFBF-5ADF460C564A}">
      <formula1>$AL$2:$AL$7</formula1>
    </dataValidation>
  </dataValidations>
  <printOptions horizontalCentered="1"/>
  <pageMargins left="0.19685039370078741" right="0.19685039370078741" top="0.78740157480314965" bottom="0" header="0.62992125984251968" footer="0.19685039370078741"/>
  <pageSetup paperSize="9" scale="45"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39"/>
  <sheetViews>
    <sheetView view="pageBreakPreview" zoomScale="80" zoomScaleNormal="100" zoomScaleSheetLayoutView="80" workbookViewId="0">
      <selection activeCell="L24" sqref="L24:L25"/>
    </sheetView>
  </sheetViews>
  <sheetFormatPr defaultColWidth="9" defaultRowHeight="15" customHeight="1"/>
  <cols>
    <col min="1" max="1" width="4.75" style="624" customWidth="1"/>
    <col min="2" max="2" width="2.25" style="624" customWidth="1"/>
    <col min="3" max="3" width="21.75" style="624" customWidth="1"/>
    <col min="4" max="4" width="4.875" style="624" bestFit="1" customWidth="1"/>
    <col min="5" max="5" width="13.75" style="624" customWidth="1"/>
    <col min="6" max="6" width="15" style="624" customWidth="1"/>
    <col min="7" max="7" width="11.25" style="624" customWidth="1"/>
    <col min="8" max="8" width="5.875" style="624" bestFit="1" customWidth="1"/>
    <col min="9" max="9" width="12.5" style="624" customWidth="1"/>
    <col min="10" max="10" width="11.25" style="624" customWidth="1"/>
    <col min="11" max="11" width="5.875" style="624" bestFit="1" customWidth="1"/>
    <col min="12" max="12" width="12.5" style="624" customWidth="1"/>
    <col min="13" max="13" width="11.25" style="624" customWidth="1"/>
    <col min="14" max="16384" width="9" style="624"/>
  </cols>
  <sheetData>
    <row r="1" spans="1:20" ht="12">
      <c r="M1" s="625" t="s">
        <v>221</v>
      </c>
    </row>
    <row r="2" spans="1:20" ht="22.5" customHeight="1">
      <c r="A2" s="1326" t="s">
        <v>222</v>
      </c>
      <c r="B2" s="1326"/>
      <c r="C2" s="1326"/>
      <c r="D2" s="1326"/>
      <c r="E2" s="1326"/>
      <c r="F2" s="1326"/>
      <c r="G2" s="1326"/>
      <c r="H2" s="1326"/>
      <c r="I2" s="1326"/>
      <c r="J2" s="1326"/>
      <c r="K2" s="1326"/>
      <c r="L2" s="1326"/>
      <c r="M2" s="1326"/>
    </row>
    <row r="3" spans="1:20" ht="15" customHeight="1">
      <c r="A3" s="714" t="s">
        <v>246</v>
      </c>
      <c r="B3" s="714"/>
      <c r="C3" s="1353"/>
      <c r="D3" s="1353"/>
      <c r="E3" s="1353"/>
      <c r="M3" s="1327" t="s">
        <v>23</v>
      </c>
    </row>
    <row r="4" spans="1:20" ht="5.25" customHeight="1" thickBot="1">
      <c r="M4" s="1328"/>
    </row>
    <row r="5" spans="1:20" ht="15" customHeight="1">
      <c r="A5" s="1329" t="s">
        <v>44</v>
      </c>
      <c r="B5" s="1332" t="s">
        <v>223</v>
      </c>
      <c r="C5" s="1333"/>
      <c r="D5" s="1338" t="s">
        <v>224</v>
      </c>
      <c r="E5" s="1339"/>
      <c r="F5" s="1344" t="s">
        <v>225</v>
      </c>
      <c r="G5" s="1345"/>
      <c r="H5" s="1345"/>
      <c r="I5" s="1345"/>
      <c r="J5" s="1345"/>
      <c r="K5" s="1345"/>
      <c r="L5" s="1345"/>
      <c r="M5" s="1346"/>
    </row>
    <row r="6" spans="1:20" ht="15" customHeight="1">
      <c r="A6" s="1330"/>
      <c r="B6" s="1334"/>
      <c r="C6" s="1335"/>
      <c r="D6" s="1340"/>
      <c r="E6" s="1341"/>
      <c r="F6" s="1347" t="str">
        <f>'13事業費目別内訳'!G6</f>
        <v>令和〇年度</v>
      </c>
      <c r="G6" s="1348"/>
      <c r="H6" s="1349" t="str">
        <f>'13事業費目別内訳'!H6</f>
        <v>令和〇年度</v>
      </c>
      <c r="I6" s="1350"/>
      <c r="J6" s="1351"/>
      <c r="K6" s="1349" t="str">
        <f>'13事業費目別内訳'!I6</f>
        <v>令和〇年度</v>
      </c>
      <c r="L6" s="1350"/>
      <c r="M6" s="1352"/>
    </row>
    <row r="7" spans="1:20" s="630" customFormat="1" ht="15" customHeight="1">
      <c r="A7" s="1331"/>
      <c r="B7" s="1336"/>
      <c r="C7" s="1337"/>
      <c r="D7" s="1342"/>
      <c r="E7" s="1343"/>
      <c r="F7" s="626" t="s">
        <v>226</v>
      </c>
      <c r="G7" s="627" t="s">
        <v>227</v>
      </c>
      <c r="H7" s="1354" t="s">
        <v>226</v>
      </c>
      <c r="I7" s="1355"/>
      <c r="J7" s="628" t="s">
        <v>227</v>
      </c>
      <c r="K7" s="1354" t="s">
        <v>226</v>
      </c>
      <c r="L7" s="1355"/>
      <c r="M7" s="629" t="s">
        <v>227</v>
      </c>
    </row>
    <row r="8" spans="1:20" ht="14.25" customHeight="1">
      <c r="A8" s="1356" t="s">
        <v>228</v>
      </c>
      <c r="B8" s="631" t="s">
        <v>47</v>
      </c>
      <c r="C8" s="632"/>
      <c r="D8" s="633"/>
      <c r="E8" s="712" t="e">
        <f>SUM(E10:E10,E12:E16)</f>
        <v>#DIV/0!</v>
      </c>
      <c r="F8" s="715" t="e">
        <f>SUM(F10:F15)</f>
        <v>#DIV/0!</v>
      </c>
      <c r="G8" s="631"/>
      <c r="H8" s="634"/>
      <c r="I8" s="715" t="e">
        <f>SUM(I10:I15)</f>
        <v>#DIV/0!</v>
      </c>
      <c r="J8" s="635"/>
      <c r="K8" s="634"/>
      <c r="L8" s="715" t="e">
        <f>SUM(L10:L10,L12:L16)</f>
        <v>#DIV/0!</v>
      </c>
      <c r="M8" s="636"/>
      <c r="N8" s="637"/>
      <c r="O8" s="637"/>
      <c r="P8" s="637"/>
      <c r="Q8" s="637"/>
      <c r="R8" s="637"/>
      <c r="S8" s="637"/>
      <c r="T8" s="637"/>
    </row>
    <row r="9" spans="1:20" ht="14.25" customHeight="1">
      <c r="A9" s="1357"/>
      <c r="B9" s="638"/>
      <c r="C9" s="637"/>
      <c r="D9" s="639"/>
      <c r="E9" s="640"/>
      <c r="F9" s="641"/>
      <c r="G9" s="638"/>
      <c r="H9" s="642"/>
      <c r="I9" s="641"/>
      <c r="J9" s="643"/>
      <c r="K9" s="642"/>
      <c r="L9" s="641"/>
      <c r="M9" s="644"/>
      <c r="N9" s="637"/>
      <c r="O9" s="637"/>
      <c r="P9" s="637"/>
      <c r="Q9" s="637"/>
      <c r="R9" s="637"/>
      <c r="S9" s="637"/>
      <c r="T9" s="637"/>
    </row>
    <row r="10" spans="1:20" ht="14.25" customHeight="1">
      <c r="A10" s="1357"/>
      <c r="B10" s="638"/>
      <c r="C10" s="637" t="str">
        <f>'13費目別内訳'!C6</f>
        <v>建築工事費</v>
      </c>
      <c r="D10" s="639"/>
      <c r="E10" s="713" t="e">
        <f t="shared" ref="E10:E15" si="0">F10+I10+L10</f>
        <v>#DIV/0!</v>
      </c>
      <c r="F10" s="1549" t="e">
        <f>'13事業費目別内訳'!G8</f>
        <v>#DIV/0!</v>
      </c>
      <c r="G10" s="638"/>
      <c r="H10" s="642"/>
      <c r="I10" s="1549" t="e">
        <f>'13事業費目別内訳'!H8</f>
        <v>#DIV/0!</v>
      </c>
      <c r="J10" s="643"/>
      <c r="K10" s="642"/>
      <c r="L10" s="1549" t="e">
        <f>'13事業費目別内訳'!I8</f>
        <v>#DIV/0!</v>
      </c>
      <c r="M10" s="644"/>
      <c r="N10" s="637"/>
      <c r="O10" s="637"/>
      <c r="P10" s="637"/>
      <c r="Q10" s="637"/>
      <c r="R10" s="637"/>
      <c r="S10" s="637"/>
      <c r="T10" s="637"/>
    </row>
    <row r="11" spans="1:20" ht="14.25" customHeight="1">
      <c r="A11" s="1357"/>
      <c r="B11" s="638"/>
      <c r="C11" s="637" t="str">
        <f>'13費目別内訳'!C7</f>
        <v>電気設備工事費</v>
      </c>
      <c r="D11" s="639"/>
      <c r="E11" s="713" t="e">
        <f t="shared" si="0"/>
        <v>#DIV/0!</v>
      </c>
      <c r="F11" s="1549" t="e">
        <f>'13事業費目別内訳'!G9</f>
        <v>#DIV/0!</v>
      </c>
      <c r="G11" s="638"/>
      <c r="H11" s="642"/>
      <c r="I11" s="1549" t="e">
        <f>'13事業費目別内訳'!H9</f>
        <v>#DIV/0!</v>
      </c>
      <c r="J11" s="643"/>
      <c r="K11" s="642"/>
      <c r="L11" s="1549" t="e">
        <f>'13事業費目別内訳'!I9</f>
        <v>#DIV/0!</v>
      </c>
      <c r="M11" s="644"/>
      <c r="N11" s="637"/>
      <c r="O11" s="637"/>
      <c r="P11" s="637"/>
      <c r="Q11" s="637"/>
      <c r="R11" s="637"/>
      <c r="S11" s="637"/>
      <c r="T11" s="637"/>
    </row>
    <row r="12" spans="1:20" ht="14.25" customHeight="1">
      <c r="A12" s="1357"/>
      <c r="B12" s="638"/>
      <c r="C12" s="637" t="str">
        <f>'13費目別内訳'!C8</f>
        <v>給排水衛生設備工事費</v>
      </c>
      <c r="D12" s="639"/>
      <c r="E12" s="713" t="e">
        <f t="shared" si="0"/>
        <v>#DIV/0!</v>
      </c>
      <c r="F12" s="1549" t="e">
        <f>'13事業費目別内訳'!G10</f>
        <v>#DIV/0!</v>
      </c>
      <c r="G12" s="638"/>
      <c r="H12" s="642"/>
      <c r="I12" s="1549" t="e">
        <f>'13事業費目別内訳'!H10</f>
        <v>#DIV/0!</v>
      </c>
      <c r="J12" s="643"/>
      <c r="K12" s="642"/>
      <c r="L12" s="1549" t="e">
        <f>'13事業費目別内訳'!I10</f>
        <v>#DIV/0!</v>
      </c>
      <c r="M12" s="644"/>
      <c r="N12" s="637"/>
      <c r="O12" s="637"/>
      <c r="P12" s="637"/>
      <c r="Q12" s="637"/>
      <c r="R12" s="637"/>
      <c r="S12" s="637"/>
      <c r="T12" s="637"/>
    </row>
    <row r="13" spans="1:20" ht="14.25" customHeight="1">
      <c r="A13" s="1357"/>
      <c r="B13" s="638"/>
      <c r="C13" s="637" t="str">
        <f>'13費目別内訳'!C9</f>
        <v>冷暖房設備工事費</v>
      </c>
      <c r="D13" s="639"/>
      <c r="E13" s="713" t="e">
        <f t="shared" si="0"/>
        <v>#DIV/0!</v>
      </c>
      <c r="F13" s="1549" t="e">
        <f>'13事業費目別内訳'!G11</f>
        <v>#DIV/0!</v>
      </c>
      <c r="G13" s="638"/>
      <c r="H13" s="642"/>
      <c r="I13" s="1549" t="e">
        <f>'13事業費目別内訳'!H11</f>
        <v>#DIV/0!</v>
      </c>
      <c r="J13" s="643"/>
      <c r="K13" s="642"/>
      <c r="L13" s="1549" t="e">
        <f>'13事業費目別内訳'!I11</f>
        <v>#DIV/0!</v>
      </c>
      <c r="M13" s="644"/>
      <c r="N13" s="637"/>
      <c r="O13" s="637"/>
      <c r="P13" s="637"/>
      <c r="Q13" s="637"/>
      <c r="R13" s="637"/>
      <c r="S13" s="637"/>
      <c r="T13" s="637"/>
    </row>
    <row r="14" spans="1:20" ht="14.25" customHeight="1">
      <c r="A14" s="1357"/>
      <c r="B14" s="638"/>
      <c r="C14" s="637" t="str">
        <f>'13費目別内訳'!C10</f>
        <v>その他工事費</v>
      </c>
      <c r="D14" s="639"/>
      <c r="E14" s="713" t="e">
        <f t="shared" si="0"/>
        <v>#DIV/0!</v>
      </c>
      <c r="F14" s="1549" t="e">
        <f>'13事業費目別内訳'!G12</f>
        <v>#DIV/0!</v>
      </c>
      <c r="G14" s="638"/>
      <c r="H14" s="642"/>
      <c r="I14" s="1549" t="e">
        <f>'13事業費目別内訳'!H12</f>
        <v>#DIV/0!</v>
      </c>
      <c r="J14" s="643"/>
      <c r="K14" s="642"/>
      <c r="L14" s="1549" t="e">
        <f>'13事業費目別内訳'!I12</f>
        <v>#DIV/0!</v>
      </c>
      <c r="M14" s="644"/>
      <c r="N14" s="637"/>
      <c r="O14" s="637"/>
      <c r="P14" s="637"/>
      <c r="Q14" s="637"/>
      <c r="R14" s="637"/>
      <c r="S14" s="637"/>
      <c r="T14" s="637"/>
    </row>
    <row r="15" spans="1:20" ht="14.25" customHeight="1">
      <c r="A15" s="1357"/>
      <c r="B15" s="638"/>
      <c r="C15" s="637"/>
      <c r="D15" s="639"/>
      <c r="E15" s="713">
        <f t="shared" si="0"/>
        <v>0</v>
      </c>
      <c r="F15" s="641"/>
      <c r="G15" s="638"/>
      <c r="H15" s="642"/>
      <c r="I15" s="641"/>
      <c r="J15" s="643"/>
      <c r="K15" s="642"/>
      <c r="L15" s="641"/>
      <c r="M15" s="644"/>
      <c r="N15" s="637"/>
      <c r="O15" s="637"/>
      <c r="P15" s="637"/>
      <c r="Q15" s="637"/>
      <c r="R15" s="637"/>
      <c r="S15" s="637"/>
      <c r="T15" s="637"/>
    </row>
    <row r="16" spans="1:20" ht="14.25" customHeight="1">
      <c r="A16" s="1357"/>
      <c r="B16" s="638"/>
      <c r="C16" s="637"/>
      <c r="D16" s="639"/>
      <c r="E16" s="640"/>
      <c r="F16" s="641"/>
      <c r="G16" s="638"/>
      <c r="H16" s="642"/>
      <c r="I16" s="641"/>
      <c r="J16" s="643"/>
      <c r="K16" s="642"/>
      <c r="L16" s="641"/>
      <c r="M16" s="644"/>
      <c r="N16" s="637"/>
      <c r="O16" s="637"/>
      <c r="P16" s="637"/>
      <c r="Q16" s="637"/>
      <c r="R16" s="637"/>
      <c r="S16" s="637"/>
      <c r="T16" s="637"/>
    </row>
    <row r="17" spans="1:20" ht="14.25" customHeight="1">
      <c r="A17" s="1357"/>
      <c r="B17" s="638" t="str">
        <f>'13費目別内訳'!C11</f>
        <v>昇降機設備工事費</v>
      </c>
      <c r="C17" s="637"/>
      <c r="D17" s="639"/>
      <c r="E17" s="713" t="e">
        <f>F17+I17+L17</f>
        <v>#DIV/0!</v>
      </c>
      <c r="F17" s="1549" t="e">
        <f>'13事業費目別内訳'!G15</f>
        <v>#DIV/0!</v>
      </c>
      <c r="G17" s="638"/>
      <c r="H17" s="642"/>
      <c r="I17" s="1549" t="e">
        <f>'13事業費目別内訳'!H15</f>
        <v>#DIV/0!</v>
      </c>
      <c r="J17" s="643"/>
      <c r="K17" s="642"/>
      <c r="L17" s="1549" t="e">
        <f>'13事業費目別内訳'!I15</f>
        <v>#DIV/0!</v>
      </c>
      <c r="M17" s="644"/>
      <c r="N17" s="637"/>
      <c r="O17" s="637"/>
      <c r="P17" s="637"/>
      <c r="Q17" s="637"/>
      <c r="R17" s="637"/>
      <c r="S17" s="637"/>
      <c r="T17" s="637"/>
    </row>
    <row r="18" spans="1:20" ht="14.25" customHeight="1">
      <c r="A18" s="1357"/>
      <c r="B18" s="638" t="str">
        <f>'13費目別内訳'!C12</f>
        <v>スプリンクラー工事費</v>
      </c>
      <c r="C18" s="637"/>
      <c r="D18" s="639"/>
      <c r="E18" s="713" t="e">
        <f>F18+I18+L18</f>
        <v>#DIV/0!</v>
      </c>
      <c r="F18" s="1549" t="e">
        <f>'13事業費目別内訳'!G16</f>
        <v>#DIV/0!</v>
      </c>
      <c r="G18" s="638"/>
      <c r="H18" s="642"/>
      <c r="I18" s="1549" t="e">
        <f>'13事業費目別内訳'!H16</f>
        <v>#DIV/0!</v>
      </c>
      <c r="J18" s="643"/>
      <c r="K18" s="642"/>
      <c r="L18" s="1549" t="e">
        <f>'13事業費目別内訳'!I16</f>
        <v>#DIV/0!</v>
      </c>
      <c r="M18" s="644"/>
      <c r="N18" s="637"/>
      <c r="O18" s="637"/>
      <c r="P18" s="637"/>
      <c r="Q18" s="637"/>
      <c r="R18" s="637"/>
      <c r="S18" s="637"/>
      <c r="T18" s="637"/>
    </row>
    <row r="19" spans="1:20" ht="14.25" customHeight="1">
      <c r="A19" s="1357"/>
      <c r="B19" s="638"/>
      <c r="C19" s="637"/>
      <c r="D19" s="639"/>
      <c r="E19" s="713">
        <f>F19+I19+L19</f>
        <v>0</v>
      </c>
      <c r="F19" s="641"/>
      <c r="G19" s="638"/>
      <c r="H19" s="642"/>
      <c r="I19" s="641"/>
      <c r="J19" s="643"/>
      <c r="K19" s="642"/>
      <c r="L19" s="641"/>
      <c r="M19" s="644"/>
      <c r="N19" s="637"/>
      <c r="O19" s="637"/>
      <c r="P19" s="637"/>
      <c r="Q19" s="637"/>
      <c r="R19" s="637"/>
      <c r="S19" s="637"/>
      <c r="T19" s="637"/>
    </row>
    <row r="20" spans="1:20" ht="14.25" customHeight="1">
      <c r="A20" s="1357"/>
      <c r="B20" s="645"/>
      <c r="C20" s="646"/>
      <c r="D20" s="647"/>
      <c r="E20" s="640"/>
      <c r="F20" s="648"/>
      <c r="G20" s="645"/>
      <c r="H20" s="649"/>
      <c r="I20" s="648"/>
      <c r="J20" s="650"/>
      <c r="K20" s="649"/>
      <c r="L20" s="648"/>
      <c r="M20" s="651"/>
      <c r="N20" s="637"/>
      <c r="O20" s="637"/>
      <c r="P20" s="637"/>
      <c r="Q20" s="637"/>
      <c r="R20" s="637"/>
      <c r="S20" s="637"/>
      <c r="T20" s="637"/>
    </row>
    <row r="21" spans="1:20" ht="14.25" customHeight="1">
      <c r="A21" s="1357"/>
      <c r="B21" s="683" t="s">
        <v>229</v>
      </c>
      <c r="C21" s="684"/>
      <c r="D21" s="685" t="s">
        <v>230</v>
      </c>
      <c r="E21" s="686" t="e">
        <f>SUM(E8,E17:E20)</f>
        <v>#DIV/0!</v>
      </c>
      <c r="F21" s="687" t="e">
        <f>SUM(F8,F17:F20)</f>
        <v>#DIV/0!</v>
      </c>
      <c r="G21" s="683"/>
      <c r="H21" s="688"/>
      <c r="I21" s="687" t="e">
        <f>SUM(I8,I17:I20)</f>
        <v>#DIV/0!</v>
      </c>
      <c r="J21" s="689"/>
      <c r="K21" s="688"/>
      <c r="L21" s="687" t="e">
        <f>SUM(L8,L17:L20)</f>
        <v>#DIV/0!</v>
      </c>
      <c r="M21" s="690"/>
    </row>
    <row r="22" spans="1:20" ht="14.25" customHeight="1">
      <c r="A22" s="1357"/>
      <c r="B22" s="652" t="s">
        <v>53</v>
      </c>
      <c r="C22" s="653"/>
      <c r="D22" s="654" t="s">
        <v>231</v>
      </c>
      <c r="E22" s="686">
        <f>F22+I22+L22</f>
        <v>0</v>
      </c>
      <c r="F22" s="655"/>
      <c r="G22" s="652"/>
      <c r="H22" s="656"/>
      <c r="I22" s="655"/>
      <c r="J22" s="657"/>
      <c r="K22" s="656"/>
      <c r="L22" s="655"/>
      <c r="M22" s="658"/>
    </row>
    <row r="23" spans="1:20" ht="18.75" customHeight="1" thickBot="1">
      <c r="A23" s="1358"/>
      <c r="B23" s="695" t="s">
        <v>232</v>
      </c>
      <c r="C23" s="691"/>
      <c r="D23" s="692" t="s">
        <v>233</v>
      </c>
      <c r="E23" s="693" t="e">
        <f>SUM(E21:E22)</f>
        <v>#DIV/0!</v>
      </c>
      <c r="F23" s="694" t="e">
        <f>SUM(F21:F22)</f>
        <v>#DIV/0!</v>
      </c>
      <c r="G23" s="695"/>
      <c r="H23" s="696" t="s">
        <v>234</v>
      </c>
      <c r="I23" s="694" t="e">
        <f>SUM(I21:I22)</f>
        <v>#DIV/0!</v>
      </c>
      <c r="J23" s="697" t="e">
        <f>I23/E23</f>
        <v>#DIV/0!</v>
      </c>
      <c r="K23" s="696" t="s">
        <v>235</v>
      </c>
      <c r="L23" s="694" t="e">
        <f>SUM(L21:L22)</f>
        <v>#DIV/0!</v>
      </c>
      <c r="M23" s="698" t="e">
        <f>L23/E23</f>
        <v>#DIV/0!</v>
      </c>
    </row>
    <row r="24" spans="1:20" ht="14.25" customHeight="1">
      <c r="A24" s="1330" t="s">
        <v>69</v>
      </c>
      <c r="B24" s="638" t="str">
        <f>'13費目別内訳'!C14</f>
        <v>外構工事費</v>
      </c>
      <c r="C24" s="659"/>
      <c r="D24" s="660"/>
      <c r="E24" s="713" t="e">
        <f>F24+I24+L24</f>
        <v>#DIV/0!</v>
      </c>
      <c r="F24" s="1549" t="e">
        <f>'13事業費目別内訳'!G22</f>
        <v>#DIV/0!</v>
      </c>
      <c r="G24" s="638"/>
      <c r="H24" s="661"/>
      <c r="I24" s="1549" t="e">
        <f>'13事業費目別内訳'!H22</f>
        <v>#DIV/0!</v>
      </c>
      <c r="J24" s="643"/>
      <c r="K24" s="661"/>
      <c r="L24" s="1549" t="e">
        <f>'13事業費目別内訳'!I22</f>
        <v>#DIV/0!</v>
      </c>
      <c r="M24" s="644"/>
    </row>
    <row r="25" spans="1:20" ht="14.25" customHeight="1">
      <c r="A25" s="1330"/>
      <c r="B25" s="638" t="str">
        <f>'13費目別内訳'!C15</f>
        <v>緑化工事</v>
      </c>
      <c r="C25" s="637"/>
      <c r="D25" s="662"/>
      <c r="E25" s="713">
        <f>F25+I25+L25</f>
        <v>0</v>
      </c>
      <c r="F25" s="1549">
        <f>'13事業費目別内訳'!G23</f>
        <v>0</v>
      </c>
      <c r="G25" s="638"/>
      <c r="H25" s="642"/>
      <c r="I25" s="1549">
        <f>'13事業費目別内訳'!H23</f>
        <v>0</v>
      </c>
      <c r="J25" s="643"/>
      <c r="K25" s="642"/>
      <c r="L25" s="1549">
        <f>'13事業費目別内訳'!I23</f>
        <v>0</v>
      </c>
      <c r="M25" s="644"/>
    </row>
    <row r="26" spans="1:20" ht="14.25" customHeight="1">
      <c r="A26" s="1330"/>
      <c r="B26" s="638"/>
      <c r="C26" s="637"/>
      <c r="D26" s="662"/>
      <c r="E26" s="713">
        <f>F26+I26+L26</f>
        <v>0</v>
      </c>
      <c r="F26" s="641"/>
      <c r="G26" s="638"/>
      <c r="H26" s="642"/>
      <c r="I26" s="641"/>
      <c r="J26" s="643"/>
      <c r="K26" s="642"/>
      <c r="L26" s="641"/>
      <c r="M26" s="644"/>
    </row>
    <row r="27" spans="1:20" ht="14.25" customHeight="1">
      <c r="A27" s="1330"/>
      <c r="B27" s="638"/>
      <c r="C27" s="637"/>
      <c r="D27" s="662"/>
      <c r="E27" s="713">
        <f>F27+I27+L27</f>
        <v>0</v>
      </c>
      <c r="F27" s="641"/>
      <c r="G27" s="638"/>
      <c r="H27" s="642"/>
      <c r="I27" s="641"/>
      <c r="J27" s="643"/>
      <c r="K27" s="642"/>
      <c r="L27" s="641"/>
      <c r="M27" s="644"/>
    </row>
    <row r="28" spans="1:20" ht="14.25" customHeight="1">
      <c r="A28" s="1330"/>
      <c r="B28" s="638"/>
      <c r="C28" s="637"/>
      <c r="D28" s="662"/>
      <c r="E28" s="713">
        <f>F28+I28+L28</f>
        <v>0</v>
      </c>
      <c r="F28" s="641"/>
      <c r="G28" s="638"/>
      <c r="H28" s="642"/>
      <c r="I28" s="641"/>
      <c r="J28" s="643"/>
      <c r="K28" s="642"/>
      <c r="L28" s="641"/>
      <c r="M28" s="644"/>
    </row>
    <row r="29" spans="1:20" ht="14.25" customHeight="1">
      <c r="A29" s="1330"/>
      <c r="B29" s="683" t="s">
        <v>229</v>
      </c>
      <c r="C29" s="684"/>
      <c r="D29" s="685" t="s">
        <v>236</v>
      </c>
      <c r="E29" s="686" t="e">
        <f>SUM(E24:E28)</f>
        <v>#DIV/0!</v>
      </c>
      <c r="F29" s="687" t="e">
        <f>SUM(F24:F28)</f>
        <v>#DIV/0!</v>
      </c>
      <c r="G29" s="683"/>
      <c r="H29" s="688"/>
      <c r="I29" s="687" t="e">
        <f>SUM(I24:I28)</f>
        <v>#DIV/0!</v>
      </c>
      <c r="J29" s="689"/>
      <c r="K29" s="688"/>
      <c r="L29" s="687" t="e">
        <f>SUM(L24:L28)</f>
        <v>#DIV/0!</v>
      </c>
      <c r="M29" s="690"/>
    </row>
    <row r="30" spans="1:20" ht="14.25" customHeight="1">
      <c r="A30" s="1330"/>
      <c r="B30" s="638" t="s">
        <v>237</v>
      </c>
      <c r="C30" s="637"/>
      <c r="D30" s="663" t="s">
        <v>238</v>
      </c>
      <c r="E30" s="713">
        <f>F30+I30+L30</f>
        <v>0</v>
      </c>
      <c r="F30" s="641"/>
      <c r="G30" s="638"/>
      <c r="H30" s="664"/>
      <c r="I30" s="641"/>
      <c r="J30" s="643"/>
      <c r="K30" s="664"/>
      <c r="L30" s="641"/>
      <c r="M30" s="644"/>
    </row>
    <row r="31" spans="1:20" ht="18.75" customHeight="1" thickBot="1">
      <c r="A31" s="1330"/>
      <c r="B31" s="1359" t="s">
        <v>239</v>
      </c>
      <c r="C31" s="1360"/>
      <c r="D31" s="699"/>
      <c r="E31" s="700" t="e">
        <f>SUM(E29:E30)</f>
        <v>#DIV/0!</v>
      </c>
      <c r="F31" s="701" t="e">
        <f>SUM(F29:F30)</f>
        <v>#DIV/0!</v>
      </c>
      <c r="G31" s="702"/>
      <c r="H31" s="703"/>
      <c r="I31" s="701" t="e">
        <f>SUM(I29:I30)</f>
        <v>#DIV/0!</v>
      </c>
      <c r="J31" s="704"/>
      <c r="K31" s="703"/>
      <c r="L31" s="701" t="e">
        <f>SUM(L29:L30)</f>
        <v>#DIV/0!</v>
      </c>
      <c r="M31" s="705"/>
    </row>
    <row r="32" spans="1:20" ht="14.25" customHeight="1">
      <c r="A32" s="665" t="s">
        <v>240</v>
      </c>
      <c r="B32" s="666"/>
      <c r="C32" s="666"/>
      <c r="D32" s="665"/>
      <c r="E32" s="706" t="e">
        <f>E21+E29</f>
        <v>#DIV/0!</v>
      </c>
      <c r="F32" s="709" t="e">
        <f>F21+F29</f>
        <v>#DIV/0!</v>
      </c>
      <c r="G32" s="667"/>
      <c r="H32" s="668"/>
      <c r="I32" s="709" t="e">
        <f>I21+I29</f>
        <v>#DIV/0!</v>
      </c>
      <c r="J32" s="669"/>
      <c r="K32" s="668"/>
      <c r="L32" s="709" t="e">
        <f>L21+L29</f>
        <v>#DIV/0!</v>
      </c>
      <c r="M32" s="670"/>
    </row>
    <row r="33" spans="1:13" ht="14.25" customHeight="1" thickBot="1">
      <c r="A33" s="671" t="s">
        <v>241</v>
      </c>
      <c r="B33" s="672"/>
      <c r="C33" s="672"/>
      <c r="D33" s="671"/>
      <c r="E33" s="707">
        <f>E22+E30</f>
        <v>0</v>
      </c>
      <c r="F33" s="710">
        <f>F22+F30</f>
        <v>0</v>
      </c>
      <c r="G33" s="673"/>
      <c r="H33" s="674"/>
      <c r="I33" s="710">
        <f>I22+I30</f>
        <v>0</v>
      </c>
      <c r="J33" s="675"/>
      <c r="K33" s="674"/>
      <c r="L33" s="710">
        <f>L22+L30</f>
        <v>0</v>
      </c>
      <c r="M33" s="676"/>
    </row>
    <row r="34" spans="1:13" ht="22.5" customHeight="1" thickTop="1" thickBot="1">
      <c r="A34" s="1323" t="s">
        <v>29</v>
      </c>
      <c r="B34" s="1324"/>
      <c r="C34" s="1325"/>
      <c r="D34" s="677"/>
      <c r="E34" s="708" t="e">
        <f>SUM(E32:E33)</f>
        <v>#DIV/0!</v>
      </c>
      <c r="F34" s="711" t="e">
        <f>SUM(F32:F33)</f>
        <v>#DIV/0!</v>
      </c>
      <c r="G34" s="678"/>
      <c r="H34" s="679"/>
      <c r="I34" s="711" t="e">
        <f>SUM(I32:I33)</f>
        <v>#DIV/0!</v>
      </c>
      <c r="J34" s="680"/>
      <c r="K34" s="679"/>
      <c r="L34" s="711" t="e">
        <f>SUM(L32:L33)</f>
        <v>#DIV/0!</v>
      </c>
      <c r="M34" s="681"/>
    </row>
    <row r="35" spans="1:13" ht="7.5" customHeight="1"/>
    <row r="36" spans="1:13" ht="15" customHeight="1">
      <c r="A36" s="624" t="s">
        <v>242</v>
      </c>
    </row>
    <row r="37" spans="1:13" ht="15" customHeight="1">
      <c r="A37" s="624" t="s">
        <v>243</v>
      </c>
    </row>
    <row r="38" spans="1:13" ht="15" customHeight="1">
      <c r="A38" s="624" t="s">
        <v>244</v>
      </c>
    </row>
    <row r="39" spans="1:13" ht="15" customHeight="1">
      <c r="A39" s="682" t="s">
        <v>245</v>
      </c>
    </row>
  </sheetData>
  <mergeCells count="16">
    <mergeCell ref="A34:C34"/>
    <mergeCell ref="A2:M2"/>
    <mergeCell ref="M3:M4"/>
    <mergeCell ref="A5:A7"/>
    <mergeCell ref="B5:C7"/>
    <mergeCell ref="D5:E7"/>
    <mergeCell ref="F5:M5"/>
    <mergeCell ref="F6:G6"/>
    <mergeCell ref="H6:J6"/>
    <mergeCell ref="K6:M6"/>
    <mergeCell ref="C3:E3"/>
    <mergeCell ref="H7:I7"/>
    <mergeCell ref="K7:L7"/>
    <mergeCell ref="A8:A23"/>
    <mergeCell ref="A24:A31"/>
    <mergeCell ref="B31:C31"/>
  </mergeCells>
  <phoneticPr fontId="2"/>
  <printOptions horizontalCentered="1"/>
  <pageMargins left="0.39370078740157483" right="0.39370078740157483" top="0.39370078740157483" bottom="0" header="0" footer="0.19685039370078741"/>
  <pageSetup paperSize="9" orientation="landscape"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31"/>
  <sheetViews>
    <sheetView view="pageBreakPreview" zoomScale="86" zoomScaleNormal="100" zoomScaleSheetLayoutView="80" workbookViewId="0">
      <selection activeCell="E6" sqref="E6"/>
    </sheetView>
  </sheetViews>
  <sheetFormatPr defaultColWidth="9" defaultRowHeight="13.5"/>
  <cols>
    <col min="1" max="1" width="3.125" style="28" customWidth="1"/>
    <col min="2" max="2" width="5.5" style="28" customWidth="1"/>
    <col min="3" max="3" width="30.25" style="28" customWidth="1"/>
    <col min="4" max="4" width="8.75" style="28" customWidth="1"/>
    <col min="5" max="5" width="18.25" style="28" customWidth="1"/>
    <col min="6" max="6" width="11.125" style="29" customWidth="1"/>
    <col min="7" max="7" width="14" style="28" customWidth="1"/>
    <col min="8" max="8" width="13.75" style="28" customWidth="1"/>
    <col min="9" max="9" width="14.375" style="28" customWidth="1"/>
    <col min="10" max="10" width="17.25" style="28" customWidth="1"/>
    <col min="11" max="16384" width="9" style="28"/>
  </cols>
  <sheetData>
    <row r="1" spans="2:10" ht="44.25" customHeight="1"/>
    <row r="2" spans="2:10" ht="25.5" customHeight="1">
      <c r="B2" s="30" t="s">
        <v>27</v>
      </c>
      <c r="C2" s="31"/>
      <c r="J2" s="50" t="s">
        <v>40</v>
      </c>
    </row>
    <row r="3" spans="2:10">
      <c r="J3" s="34" t="s">
        <v>23</v>
      </c>
    </row>
    <row r="4" spans="2:10" s="32" customFormat="1" ht="29.25" customHeight="1">
      <c r="B4" s="1361" t="s">
        <v>8</v>
      </c>
      <c r="C4" s="1362"/>
      <c r="D4" s="1363"/>
      <c r="E4" s="33" t="s">
        <v>26</v>
      </c>
      <c r="F4" s="2" t="s">
        <v>2</v>
      </c>
      <c r="G4" s="3" t="s">
        <v>3</v>
      </c>
      <c r="H4" s="25" t="s">
        <v>10</v>
      </c>
      <c r="I4" s="4" t="s">
        <v>1</v>
      </c>
      <c r="J4" s="1" t="s">
        <v>29</v>
      </c>
    </row>
    <row r="5" spans="2:10" ht="21.75" customHeight="1" thickBot="1">
      <c r="B5" s="1364"/>
      <c r="C5" s="1365"/>
      <c r="D5" s="1366"/>
      <c r="E5" s="6" t="s">
        <v>30</v>
      </c>
      <c r="F5" s="5" t="s">
        <v>31</v>
      </c>
      <c r="G5" s="6" t="s">
        <v>32</v>
      </c>
      <c r="H5" s="7" t="s">
        <v>33</v>
      </c>
      <c r="I5" s="8" t="s">
        <v>34</v>
      </c>
      <c r="J5" s="9" t="s">
        <v>35</v>
      </c>
    </row>
    <row r="6" spans="2:10" ht="20.100000000000001" customHeight="1" thickTop="1">
      <c r="B6" s="1372" t="s">
        <v>38</v>
      </c>
      <c r="C6" s="73" t="s">
        <v>13</v>
      </c>
      <c r="D6" s="74"/>
      <c r="E6" s="75"/>
      <c r="F6" s="51" t="e">
        <f>ROUND(E6/E17,4)</f>
        <v>#DIV/0!</v>
      </c>
      <c r="G6" s="52" t="e">
        <f>E21*F6</f>
        <v>#DIV/0!</v>
      </c>
      <c r="H6" s="53" t="e">
        <f t="shared" ref="H6:H12" si="0">E6+G6</f>
        <v>#DIV/0!</v>
      </c>
      <c r="I6" s="54" t="e">
        <f>E23*F6</f>
        <v>#DIV/0!</v>
      </c>
      <c r="J6" s="55" t="e">
        <f t="shared" ref="J6:J12" si="1">H6+I6</f>
        <v>#DIV/0!</v>
      </c>
    </row>
    <row r="7" spans="2:10" ht="20.100000000000001" customHeight="1">
      <c r="B7" s="1373"/>
      <c r="C7" s="76" t="s">
        <v>48</v>
      </c>
      <c r="D7" s="77"/>
      <c r="E7" s="78"/>
      <c r="F7" s="56" t="e">
        <f>ROUND(E7/E17,4)</f>
        <v>#DIV/0!</v>
      </c>
      <c r="G7" s="57" t="e">
        <f>E21*F7</f>
        <v>#DIV/0!</v>
      </c>
      <c r="H7" s="58" t="e">
        <f t="shared" si="0"/>
        <v>#DIV/0!</v>
      </c>
      <c r="I7" s="59" t="e">
        <f>E23*F7</f>
        <v>#DIV/0!</v>
      </c>
      <c r="J7" s="60" t="e">
        <f t="shared" si="1"/>
        <v>#DIV/0!</v>
      </c>
    </row>
    <row r="8" spans="2:10" ht="20.100000000000001" customHeight="1">
      <c r="B8" s="1373"/>
      <c r="C8" s="76" t="s">
        <v>49</v>
      </c>
      <c r="D8" s="77"/>
      <c r="E8" s="78"/>
      <c r="F8" s="56" t="e">
        <f>ROUND(E8/E17,4)</f>
        <v>#DIV/0!</v>
      </c>
      <c r="G8" s="57" t="e">
        <f>E21*F8</f>
        <v>#DIV/0!</v>
      </c>
      <c r="H8" s="58" t="e">
        <f t="shared" si="0"/>
        <v>#DIV/0!</v>
      </c>
      <c r="I8" s="59" t="e">
        <f>E23*F8</f>
        <v>#DIV/0!</v>
      </c>
      <c r="J8" s="60" t="e">
        <f t="shared" si="1"/>
        <v>#DIV/0!</v>
      </c>
    </row>
    <row r="9" spans="2:10" ht="20.100000000000001" customHeight="1">
      <c r="B9" s="1373"/>
      <c r="C9" s="76" t="s">
        <v>50</v>
      </c>
      <c r="D9" s="77"/>
      <c r="E9" s="78"/>
      <c r="F9" s="56" t="e">
        <f>ROUND(E9/E17,4)</f>
        <v>#DIV/0!</v>
      </c>
      <c r="G9" s="57" t="e">
        <f>E21*F9</f>
        <v>#DIV/0!</v>
      </c>
      <c r="H9" s="58" t="e">
        <f t="shared" si="0"/>
        <v>#DIV/0!</v>
      </c>
      <c r="I9" s="59" t="e">
        <f>E23*F9</f>
        <v>#DIV/0!</v>
      </c>
      <c r="J9" s="60" t="e">
        <f t="shared" si="1"/>
        <v>#DIV/0!</v>
      </c>
    </row>
    <row r="10" spans="2:10" ht="20.100000000000001" customHeight="1">
      <c r="B10" s="1373"/>
      <c r="C10" s="76" t="s">
        <v>247</v>
      </c>
      <c r="D10" s="77"/>
      <c r="E10" s="78"/>
      <c r="F10" s="56" t="e">
        <f>ROUND(E10/E17,4)</f>
        <v>#DIV/0!</v>
      </c>
      <c r="G10" s="57" t="e">
        <f>E21*F10</f>
        <v>#DIV/0!</v>
      </c>
      <c r="H10" s="58" t="e">
        <f t="shared" si="0"/>
        <v>#DIV/0!</v>
      </c>
      <c r="I10" s="59" t="e">
        <f>E23*F10</f>
        <v>#DIV/0!</v>
      </c>
      <c r="J10" s="60" t="e">
        <f t="shared" si="1"/>
        <v>#DIV/0!</v>
      </c>
    </row>
    <row r="11" spans="2:10" ht="20.100000000000001" customHeight="1">
      <c r="B11" s="1373"/>
      <c r="C11" s="76" t="s">
        <v>51</v>
      </c>
      <c r="D11" s="77"/>
      <c r="E11" s="78"/>
      <c r="F11" s="56" t="e">
        <f t="shared" ref="F11" si="2">ROUND(E11/E18,4)</f>
        <v>#DIV/0!</v>
      </c>
      <c r="G11" s="57" t="e">
        <f>E21*F11</f>
        <v>#DIV/0!</v>
      </c>
      <c r="H11" s="58" t="e">
        <f t="shared" si="0"/>
        <v>#DIV/0!</v>
      </c>
      <c r="I11" s="59" t="e">
        <f>E23*F11</f>
        <v>#DIV/0!</v>
      </c>
      <c r="J11" s="60" t="e">
        <f t="shared" si="1"/>
        <v>#DIV/0!</v>
      </c>
    </row>
    <row r="12" spans="2:10" ht="20.100000000000001" customHeight="1">
      <c r="B12" s="1373"/>
      <c r="C12" s="76" t="s">
        <v>52</v>
      </c>
      <c r="D12" s="77"/>
      <c r="E12" s="78"/>
      <c r="F12" s="56" t="e">
        <f>ROUND(E12/E19,4)</f>
        <v>#DIV/0!</v>
      </c>
      <c r="G12" s="57" t="e">
        <f>E21*F12</f>
        <v>#DIV/0!</v>
      </c>
      <c r="H12" s="58" t="e">
        <f t="shared" si="0"/>
        <v>#DIV/0!</v>
      </c>
      <c r="I12" s="59" t="e">
        <f>E23*F12</f>
        <v>#DIV/0!</v>
      </c>
      <c r="J12" s="60" t="e">
        <f t="shared" si="1"/>
        <v>#DIV/0!</v>
      </c>
    </row>
    <row r="13" spans="2:10" ht="20.100000000000001" customHeight="1">
      <c r="B13" s="1374"/>
      <c r="C13" s="79"/>
      <c r="D13" s="80"/>
      <c r="E13" s="81"/>
      <c r="F13" s="41"/>
      <c r="G13" s="42"/>
      <c r="H13" s="40"/>
      <c r="I13" s="49"/>
      <c r="J13" s="43"/>
    </row>
    <row r="14" spans="2:10" ht="20.100000000000001" customHeight="1">
      <c r="B14" s="1375" t="s">
        <v>39</v>
      </c>
      <c r="C14" s="82" t="s">
        <v>81</v>
      </c>
      <c r="D14" s="83"/>
      <c r="E14" s="84"/>
      <c r="F14" s="61" t="e">
        <f>ROUND(E14/E17,4)</f>
        <v>#DIV/0!</v>
      </c>
      <c r="G14" s="62" t="e">
        <f>E21*F14</f>
        <v>#DIV/0!</v>
      </c>
      <c r="H14" s="63" t="e">
        <f>E14+G14</f>
        <v>#DIV/0!</v>
      </c>
      <c r="I14" s="64" t="e">
        <f>E23*F14</f>
        <v>#DIV/0!</v>
      </c>
      <c r="J14" s="65" t="e">
        <f>H14+I14</f>
        <v>#DIV/0!</v>
      </c>
    </row>
    <row r="15" spans="2:10" ht="20.100000000000001" customHeight="1">
      <c r="B15" s="1376"/>
      <c r="C15" s="76" t="s">
        <v>82</v>
      </c>
      <c r="D15" s="77"/>
      <c r="E15" s="78"/>
      <c r="F15" s="36"/>
      <c r="G15" s="37"/>
      <c r="H15" s="35"/>
      <c r="I15" s="38"/>
      <c r="J15" s="39"/>
    </row>
    <row r="16" spans="2:10" ht="19.5" customHeight="1" thickBot="1">
      <c r="B16" s="1377"/>
      <c r="C16" s="85"/>
      <c r="D16" s="86"/>
      <c r="E16" s="87"/>
      <c r="F16" s="45"/>
      <c r="G16" s="46"/>
      <c r="H16" s="44"/>
      <c r="I16" s="47"/>
      <c r="J16" s="48"/>
    </row>
    <row r="17" spans="2:10" ht="21.75" customHeight="1" thickTop="1" thickBot="1">
      <c r="B17" s="10" t="s">
        <v>11</v>
      </c>
      <c r="C17" s="88"/>
      <c r="D17" s="88" t="s">
        <v>14</v>
      </c>
      <c r="E17" s="92">
        <f t="shared" ref="E17:J17" si="3">SUM(E6:E16)</f>
        <v>0</v>
      </c>
      <c r="F17" s="66" t="e">
        <f t="shared" si="3"/>
        <v>#DIV/0!</v>
      </c>
      <c r="G17" s="67" t="e">
        <f t="shared" si="3"/>
        <v>#DIV/0!</v>
      </c>
      <c r="H17" s="68" t="e">
        <f t="shared" si="3"/>
        <v>#DIV/0!</v>
      </c>
      <c r="I17" s="69" t="e">
        <f t="shared" si="3"/>
        <v>#DIV/0!</v>
      </c>
      <c r="J17" s="70" t="e">
        <f t="shared" si="3"/>
        <v>#DIV/0!</v>
      </c>
    </row>
    <row r="18" spans="2:10" ht="20.100000000000001" customHeight="1">
      <c r="B18" s="1369" t="s">
        <v>9</v>
      </c>
      <c r="C18" s="89" t="s">
        <v>12</v>
      </c>
      <c r="D18" s="90"/>
      <c r="E18" s="91"/>
      <c r="F18" s="12"/>
      <c r="G18" s="13" t="s">
        <v>15</v>
      </c>
      <c r="H18" s="13" t="s">
        <v>16</v>
      </c>
      <c r="I18" s="13" t="s">
        <v>17</v>
      </c>
      <c r="J18" s="14" t="s">
        <v>18</v>
      </c>
    </row>
    <row r="19" spans="2:10" ht="20.100000000000001" customHeight="1">
      <c r="B19" s="1370"/>
      <c r="C19" s="76" t="s">
        <v>37</v>
      </c>
      <c r="D19" s="77"/>
      <c r="E19" s="78"/>
      <c r="F19" s="15"/>
      <c r="G19" s="71" t="e">
        <f>IF(E21=G17,"　","合いません")</f>
        <v>#DIV/0!</v>
      </c>
      <c r="H19" s="71" t="e">
        <f>IF(H17=E22,"　","合いません")</f>
        <v>#DIV/0!</v>
      </c>
      <c r="I19" s="71" t="e">
        <f>IF(I17=E23,"　","合いません")</f>
        <v>#DIV/0!</v>
      </c>
      <c r="J19" s="72" t="e">
        <f>IF(J17=E24,"　","合いません")</f>
        <v>#DIV/0!</v>
      </c>
    </row>
    <row r="20" spans="2:10" ht="20.100000000000001" customHeight="1" thickBot="1">
      <c r="B20" s="1371"/>
      <c r="C20" s="85"/>
      <c r="D20" s="86"/>
      <c r="E20" s="87"/>
      <c r="F20" s="15"/>
      <c r="G20" s="16"/>
      <c r="H20" s="16"/>
      <c r="I20" s="16"/>
      <c r="J20" s="17"/>
    </row>
    <row r="21" spans="2:10" ht="20.100000000000001" customHeight="1" thickTop="1" thickBot="1">
      <c r="B21" s="10" t="s">
        <v>4</v>
      </c>
      <c r="C21" s="11"/>
      <c r="D21" s="11" t="s">
        <v>19</v>
      </c>
      <c r="E21" s="92">
        <f>SUM(E18:E20)</f>
        <v>0</v>
      </c>
      <c r="F21" s="15"/>
      <c r="G21" s="16"/>
      <c r="H21" s="16"/>
      <c r="I21" s="16"/>
      <c r="J21" s="17"/>
    </row>
    <row r="22" spans="2:10" ht="20.100000000000001" customHeight="1" thickBot="1">
      <c r="B22" s="18" t="s">
        <v>5</v>
      </c>
      <c r="C22" s="19"/>
      <c r="D22" s="19" t="s">
        <v>20</v>
      </c>
      <c r="E22" s="93">
        <f>E17+E21</f>
        <v>0</v>
      </c>
      <c r="F22" s="15"/>
      <c r="G22" s="16"/>
      <c r="H22" s="16"/>
      <c r="I22" s="16"/>
      <c r="J22" s="17"/>
    </row>
    <row r="23" spans="2:10" ht="20.100000000000001" customHeight="1" thickBot="1">
      <c r="B23" s="18" t="s">
        <v>0</v>
      </c>
      <c r="C23" s="19"/>
      <c r="D23" s="19" t="s">
        <v>21</v>
      </c>
      <c r="E23" s="93">
        <f>E22*0.1</f>
        <v>0</v>
      </c>
      <c r="F23" s="15"/>
      <c r="G23" s="16"/>
      <c r="H23" s="16"/>
      <c r="I23" s="16"/>
      <c r="J23" s="17"/>
    </row>
    <row r="24" spans="2:10" ht="20.100000000000001" customHeight="1">
      <c r="B24" s="20" t="s">
        <v>6</v>
      </c>
      <c r="C24" s="21"/>
      <c r="D24" s="21" t="s">
        <v>22</v>
      </c>
      <c r="E24" s="94">
        <f>SUM(E22:E23)</f>
        <v>0</v>
      </c>
      <c r="F24" s="22"/>
      <c r="G24" s="23"/>
      <c r="H24" s="23"/>
      <c r="I24" s="23"/>
      <c r="J24" s="24"/>
    </row>
    <row r="26" spans="2:10" ht="18.75" customHeight="1">
      <c r="B26" s="26" t="s">
        <v>7</v>
      </c>
      <c r="C26" s="26" t="s">
        <v>28</v>
      </c>
      <c r="D26" s="26"/>
      <c r="E26" s="26"/>
      <c r="F26" s="27"/>
      <c r="G26" s="26"/>
      <c r="H26" s="26"/>
      <c r="I26" s="26"/>
      <c r="J26" s="26"/>
    </row>
    <row r="27" spans="2:10" ht="33" customHeight="1">
      <c r="B27" s="26" t="s">
        <v>36</v>
      </c>
      <c r="C27" s="1368" t="s">
        <v>43</v>
      </c>
      <c r="D27" s="1368"/>
      <c r="E27" s="1368"/>
      <c r="F27" s="1368"/>
      <c r="G27" s="1368"/>
      <c r="H27" s="1368"/>
      <c r="I27" s="1368"/>
      <c r="J27" s="1368"/>
    </row>
    <row r="28" spans="2:10" ht="17.25" customHeight="1">
      <c r="C28" s="26" t="s">
        <v>24</v>
      </c>
      <c r="H28" s="1367" t="s">
        <v>25</v>
      </c>
      <c r="I28" s="1367"/>
      <c r="J28" s="1367"/>
    </row>
    <row r="29" spans="2:10">
      <c r="C29" s="28" t="s">
        <v>41</v>
      </c>
    </row>
    <row r="30" spans="2:10">
      <c r="C30" s="28" t="e">
        <f>IF(E23=I17,"ok","×")</f>
        <v>#DIV/0!</v>
      </c>
      <c r="D30" s="28" t="s">
        <v>42</v>
      </c>
    </row>
    <row r="31" spans="2:10">
      <c r="C31" s="28" t="e">
        <f>IF(F17=1,"ok","×")</f>
        <v>#DIV/0!</v>
      </c>
      <c r="D31" s="28" t="s">
        <v>42</v>
      </c>
    </row>
  </sheetData>
  <mergeCells count="6">
    <mergeCell ref="B4:D5"/>
    <mergeCell ref="H28:J28"/>
    <mergeCell ref="C27:J27"/>
    <mergeCell ref="B18:B20"/>
    <mergeCell ref="B6:B13"/>
    <mergeCell ref="B14:B16"/>
  </mergeCells>
  <phoneticPr fontId="2"/>
  <printOptions horizontalCentered="1"/>
  <pageMargins left="0" right="0" top="0.47244094488188981" bottom="0.35433070866141736" header="0.39370078740157483" footer="0.19685039370078741"/>
  <pageSetup paperSize="9" scale="99" orientation="landscape" horizontalDpi="300" r:id="rId1"/>
  <headerFooter alignWithMargins="0"/>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40"/>
  <sheetViews>
    <sheetView showGridLines="0" view="pageBreakPreview" zoomScale="80" zoomScaleNormal="70" zoomScaleSheetLayoutView="80" workbookViewId="0">
      <selection activeCell="V26" sqref="V26"/>
    </sheetView>
  </sheetViews>
  <sheetFormatPr defaultColWidth="9" defaultRowHeight="12"/>
  <cols>
    <col min="1" max="1" width="3.375" style="95" customWidth="1"/>
    <col min="2" max="2" width="2.625" style="95" customWidth="1"/>
    <col min="3" max="3" width="5.625" style="95" customWidth="1"/>
    <col min="4" max="4" width="6.5" style="95" customWidth="1"/>
    <col min="5" max="5" width="7" style="95" customWidth="1"/>
    <col min="6" max="6" width="12" style="95" bestFit="1" customWidth="1"/>
    <col min="7" max="25" width="10.5" style="95" customWidth="1"/>
    <col min="26" max="26" width="3.25" style="95" customWidth="1"/>
    <col min="27" max="27" width="5.875" style="110" customWidth="1"/>
    <col min="28" max="16384" width="9" style="95"/>
  </cols>
  <sheetData>
    <row r="1" spans="1:27" ht="18.75">
      <c r="B1" s="98"/>
      <c r="C1" s="98"/>
      <c r="D1" s="98"/>
      <c r="E1" s="98"/>
      <c r="F1" s="101"/>
      <c r="G1" s="102"/>
      <c r="H1" s="102"/>
      <c r="I1" s="102"/>
      <c r="J1" s="1404" t="s">
        <v>580</v>
      </c>
      <c r="K1" s="1404"/>
      <c r="L1" s="1404"/>
      <c r="M1" s="1404"/>
      <c r="N1" s="1404"/>
      <c r="O1" s="1404"/>
      <c r="P1" s="98"/>
      <c r="Q1" s="98"/>
      <c r="R1" s="98"/>
      <c r="S1" s="98"/>
      <c r="T1" s="98"/>
      <c r="U1" s="98"/>
      <c r="V1" s="98"/>
      <c r="W1" s="98"/>
      <c r="X1" s="98"/>
      <c r="Y1" s="98"/>
      <c r="AA1" s="103"/>
    </row>
    <row r="2" spans="1:27" ht="19.5" thickBot="1">
      <c r="B2" s="98"/>
      <c r="D2" s="98"/>
      <c r="E2" s="104" t="s">
        <v>56</v>
      </c>
      <c r="F2" s="101"/>
      <c r="G2" s="105" t="s">
        <v>57</v>
      </c>
      <c r="H2" s="102"/>
      <c r="I2" s="102"/>
      <c r="J2" s="106"/>
      <c r="K2" s="106"/>
      <c r="L2" s="106"/>
      <c r="M2" s="106"/>
      <c r="N2" s="106"/>
      <c r="O2" s="106"/>
      <c r="P2" s="98"/>
      <c r="Q2" s="98"/>
      <c r="R2" s="98"/>
      <c r="S2" s="98"/>
      <c r="T2" s="98"/>
      <c r="U2" s="98"/>
      <c r="V2" s="98"/>
      <c r="W2" s="98"/>
      <c r="X2" s="98"/>
      <c r="Y2" s="98"/>
      <c r="AA2" s="103"/>
    </row>
    <row r="3" spans="1:27" ht="23.25" customHeight="1" thickBot="1">
      <c r="E3" s="107" t="s">
        <v>58</v>
      </c>
      <c r="F3" s="1056"/>
      <c r="G3" s="108" t="s">
        <v>59</v>
      </c>
      <c r="H3" s="1056"/>
      <c r="I3" s="108" t="s">
        <v>60</v>
      </c>
      <c r="J3" s="1057"/>
      <c r="T3" s="109" t="s">
        <v>61</v>
      </c>
      <c r="U3" s="1417">
        <f>'00提出書類一覧'!C3</f>
        <v>0</v>
      </c>
      <c r="V3" s="1417"/>
      <c r="W3" s="1417"/>
      <c r="X3" s="1417"/>
    </row>
    <row r="4" spans="1:27" ht="18" customHeight="1" thickBot="1">
      <c r="X4" s="96" t="s">
        <v>23</v>
      </c>
      <c r="Y4" s="96" t="s">
        <v>23</v>
      </c>
      <c r="AA4" s="111"/>
    </row>
    <row r="5" spans="1:27" ht="13.15" customHeight="1">
      <c r="A5" s="1405" t="s">
        <v>44</v>
      </c>
      <c r="B5" s="1406" t="s">
        <v>45</v>
      </c>
      <c r="C5" s="1407"/>
      <c r="D5" s="1407"/>
      <c r="E5" s="1407"/>
      <c r="F5" s="1415" t="s">
        <v>252</v>
      </c>
      <c r="G5" s="1416"/>
      <c r="H5" s="1416"/>
      <c r="I5" s="1058">
        <f>'28面積按分'!D14</f>
        <v>1</v>
      </c>
      <c r="J5" s="1410" t="str">
        <f>'28面積按分'!E4</f>
        <v>○○事業専用</v>
      </c>
      <c r="K5" s="1411"/>
      <c r="L5" s="112"/>
      <c r="M5" s="1059">
        <f>'28面積按分'!E14</f>
        <v>0</v>
      </c>
      <c r="N5" s="1412" t="str">
        <f>'28面積按分'!F4</f>
        <v>●●事業専用</v>
      </c>
      <c r="O5" s="1411"/>
      <c r="P5" s="112"/>
      <c r="Q5" s="1059">
        <f>'28面積按分'!F14</f>
        <v>0</v>
      </c>
      <c r="R5" s="1412" t="str">
        <f>'28面積按分'!G4</f>
        <v>△△事業専用</v>
      </c>
      <c r="S5" s="1411"/>
      <c r="T5" s="112"/>
      <c r="U5" s="1060">
        <f>'28面積按分'!G14</f>
        <v>0</v>
      </c>
      <c r="V5" s="1413" t="s">
        <v>54</v>
      </c>
      <c r="W5" s="1414"/>
      <c r="X5" s="252"/>
      <c r="Y5" s="113">
        <f>SUM(I5,M5,Q5,U5)</f>
        <v>1</v>
      </c>
      <c r="AA5" s="1396" t="s">
        <v>62</v>
      </c>
    </row>
    <row r="6" spans="1:27" ht="15" customHeight="1">
      <c r="A6" s="1405"/>
      <c r="B6" s="1408"/>
      <c r="C6" s="1409"/>
      <c r="D6" s="1409"/>
      <c r="E6" s="1409"/>
      <c r="F6" s="114" t="s">
        <v>46</v>
      </c>
      <c r="G6" s="115" t="s">
        <v>63</v>
      </c>
      <c r="H6" s="217" t="s">
        <v>63</v>
      </c>
      <c r="I6" s="209" t="s">
        <v>63</v>
      </c>
      <c r="J6" s="97" t="s">
        <v>46</v>
      </c>
      <c r="K6" s="116" t="str">
        <f>$G$6</f>
        <v>令和〇年度</v>
      </c>
      <c r="L6" s="235" t="str">
        <f>$H$6</f>
        <v>令和〇年度</v>
      </c>
      <c r="M6" s="226" t="str">
        <f>$I$6</f>
        <v>令和〇年度</v>
      </c>
      <c r="N6" s="100" t="s">
        <v>46</v>
      </c>
      <c r="O6" s="116" t="str">
        <f>$G$6</f>
        <v>令和〇年度</v>
      </c>
      <c r="P6" s="235" t="str">
        <f>$I$6</f>
        <v>令和〇年度</v>
      </c>
      <c r="Q6" s="239" t="str">
        <f>$I$6</f>
        <v>令和〇年度</v>
      </c>
      <c r="R6" s="99" t="s">
        <v>46</v>
      </c>
      <c r="S6" s="116" t="str">
        <f>$G$6</f>
        <v>令和〇年度</v>
      </c>
      <c r="T6" s="235" t="str">
        <f>$I$6</f>
        <v>令和〇年度</v>
      </c>
      <c r="U6" s="239" t="str">
        <f>$I$6</f>
        <v>令和〇年度</v>
      </c>
      <c r="V6" s="238" t="s">
        <v>46</v>
      </c>
      <c r="W6" s="116" t="str">
        <f>$G$6</f>
        <v>令和〇年度</v>
      </c>
      <c r="X6" s="235" t="str">
        <f>$I$6</f>
        <v>令和〇年度</v>
      </c>
      <c r="Y6" s="239" t="str">
        <f>$I$6</f>
        <v>令和〇年度</v>
      </c>
      <c r="AA6" s="1397"/>
    </row>
    <row r="7" spans="1:27" ht="15" customHeight="1">
      <c r="A7" s="1398" t="s">
        <v>64</v>
      </c>
      <c r="B7" s="1383" t="s">
        <v>47</v>
      </c>
      <c r="C7" s="1383"/>
      <c r="D7" s="1383"/>
      <c r="E7" s="1384"/>
      <c r="F7" s="117" t="e">
        <f t="shared" ref="F7:W7" si="0">SUM(F8:F14)</f>
        <v>#DIV/0!</v>
      </c>
      <c r="G7" s="118" t="e">
        <f t="shared" si="0"/>
        <v>#DIV/0!</v>
      </c>
      <c r="H7" s="218" t="e">
        <f t="shared" si="0"/>
        <v>#DIV/0!</v>
      </c>
      <c r="I7" s="210" t="e">
        <f>SUM(I8:I14)</f>
        <v>#DIV/0!</v>
      </c>
      <c r="J7" s="117" t="e">
        <f t="shared" si="0"/>
        <v>#DIV/0!</v>
      </c>
      <c r="K7" s="119" t="e">
        <f t="shared" si="0"/>
        <v>#DIV/0!</v>
      </c>
      <c r="L7" s="218" t="e">
        <f t="shared" si="0"/>
        <v>#DIV/0!</v>
      </c>
      <c r="M7" s="227" t="e">
        <f t="shared" si="0"/>
        <v>#DIV/0!</v>
      </c>
      <c r="N7" s="120" t="e">
        <f t="shared" si="0"/>
        <v>#DIV/0!</v>
      </c>
      <c r="O7" s="121" t="e">
        <f t="shared" si="0"/>
        <v>#DIV/0!</v>
      </c>
      <c r="P7" s="218" t="e">
        <f t="shared" si="0"/>
        <v>#DIV/0!</v>
      </c>
      <c r="Q7" s="227" t="e">
        <f>SUM(Q8:Q14)</f>
        <v>#DIV/0!</v>
      </c>
      <c r="R7" s="120" t="e">
        <f t="shared" si="0"/>
        <v>#DIV/0!</v>
      </c>
      <c r="S7" s="121" t="e">
        <f t="shared" si="0"/>
        <v>#DIV/0!</v>
      </c>
      <c r="T7" s="218" t="e">
        <f t="shared" ref="T7" si="1">SUM(T8:T14)</f>
        <v>#DIV/0!</v>
      </c>
      <c r="U7" s="227" t="e">
        <f>SUM(U8:U14)</f>
        <v>#DIV/0!</v>
      </c>
      <c r="V7" s="120" t="e">
        <f t="shared" si="0"/>
        <v>#DIV/0!</v>
      </c>
      <c r="W7" s="119" t="e">
        <f t="shared" si="0"/>
        <v>#DIV/0!</v>
      </c>
      <c r="X7" s="218" t="e">
        <f t="shared" ref="X7" si="2">SUM(X8:X14)</f>
        <v>#DIV/0!</v>
      </c>
      <c r="Y7" s="227" t="e">
        <f>SUM(Y8:Y14)</f>
        <v>#DIV/0!</v>
      </c>
      <c r="AA7" s="122"/>
    </row>
    <row r="8" spans="1:27" ht="15" customHeight="1">
      <c r="A8" s="1398"/>
      <c r="B8" s="123"/>
      <c r="C8" s="1400" t="str">
        <f>'13費目別内訳'!$C$6</f>
        <v>建築工事費</v>
      </c>
      <c r="D8" s="1401"/>
      <c r="E8" s="1401"/>
      <c r="F8" s="124" t="e">
        <f>ROUND(V8*$I$5,0)</f>
        <v>#DIV/0!</v>
      </c>
      <c r="G8" s="125" t="e">
        <f>ROUND(F8*$F$3,0)</f>
        <v>#DIV/0!</v>
      </c>
      <c r="H8" s="125" t="e">
        <f>ROUND(F8*$H$3,0)</f>
        <v>#DIV/0!</v>
      </c>
      <c r="I8" s="211" t="e">
        <f>F8-G8-H8</f>
        <v>#DIV/0!</v>
      </c>
      <c r="J8" s="126" t="e">
        <f t="shared" ref="J8:J18" si="3">V8-F8-N8-R8</f>
        <v>#DIV/0!</v>
      </c>
      <c r="K8" s="127" t="e">
        <f t="shared" ref="K8:K18" si="4">W8-G8-O8-S8</f>
        <v>#DIV/0!</v>
      </c>
      <c r="L8" s="219" t="e">
        <f t="shared" ref="L8:L18" si="5">I8-J8</f>
        <v>#DIV/0!</v>
      </c>
      <c r="M8" s="228" t="e">
        <f t="shared" ref="M8:M18" si="6">J8-K8</f>
        <v>#DIV/0!</v>
      </c>
      <c r="N8" s="128" t="e">
        <f>ROUND(V8*$Q$5,0)</f>
        <v>#DIV/0!</v>
      </c>
      <c r="O8" s="129" t="e">
        <f>ROUND(N8*$F$3,0)</f>
        <v>#DIV/0!</v>
      </c>
      <c r="P8" s="125" t="e">
        <f>ROUND(N8*$H$3,0)</f>
        <v>#DIV/0!</v>
      </c>
      <c r="Q8" s="228" t="e">
        <f>N8-O8-P8</f>
        <v>#DIV/0!</v>
      </c>
      <c r="R8" s="128" t="e">
        <f>ROUND(V8*$U$5,0)</f>
        <v>#DIV/0!</v>
      </c>
      <c r="S8" s="129" t="e">
        <f t="shared" ref="S8:S18" si="7">ROUND(R8*$F$3,0)</f>
        <v>#DIV/0!</v>
      </c>
      <c r="T8" s="219" t="e">
        <f>ROUND(R8*$H$3,0)</f>
        <v>#DIV/0!</v>
      </c>
      <c r="U8" s="228" t="e">
        <f>R8-S8-T8</f>
        <v>#DIV/0!</v>
      </c>
      <c r="V8" s="1550" t="e">
        <f>'13費目別内訳'!J6</f>
        <v>#DIV/0!</v>
      </c>
      <c r="W8" s="129" t="e">
        <f t="shared" ref="W8:W18" si="8">ROUND(V8*$F$3,0)</f>
        <v>#DIV/0!</v>
      </c>
      <c r="X8" s="245" t="e">
        <f>ROUND(V8*$H$3,0)</f>
        <v>#DIV/0!</v>
      </c>
      <c r="Y8" s="244" t="e">
        <f>V8-W8-X8</f>
        <v>#DIV/0!</v>
      </c>
      <c r="AA8" s="131" t="e">
        <f t="shared" ref="AA8:AA32" si="9">IF(INT(SUM(F8,J8,N8,R8))=V8,"OK","横計算が合ってません")</f>
        <v>#DIV/0!</v>
      </c>
    </row>
    <row r="9" spans="1:27" ht="15" customHeight="1">
      <c r="A9" s="1398"/>
      <c r="B9" s="123"/>
      <c r="C9" s="1400" t="str">
        <f>'13費目別内訳'!$C$7</f>
        <v>電気設備工事費</v>
      </c>
      <c r="D9" s="1401"/>
      <c r="E9" s="1401"/>
      <c r="F9" s="124" t="e">
        <f t="shared" ref="F9:F18" si="10">ROUND(V9*$I$5,0)</f>
        <v>#DIV/0!</v>
      </c>
      <c r="G9" s="125" t="e">
        <f t="shared" ref="G9:G18" si="11">ROUND(F9*$F$3,0)</f>
        <v>#DIV/0!</v>
      </c>
      <c r="H9" s="125" t="e">
        <f t="shared" ref="H9:H18" si="12">ROUND(F9*$H$3,0)</f>
        <v>#DIV/0!</v>
      </c>
      <c r="I9" s="211" t="e">
        <f t="shared" ref="I9:I18" si="13">F9-G9-H9</f>
        <v>#DIV/0!</v>
      </c>
      <c r="J9" s="126" t="e">
        <f t="shared" si="3"/>
        <v>#DIV/0!</v>
      </c>
      <c r="K9" s="127" t="e">
        <f t="shared" si="4"/>
        <v>#DIV/0!</v>
      </c>
      <c r="L9" s="219" t="e">
        <f t="shared" si="5"/>
        <v>#DIV/0!</v>
      </c>
      <c r="M9" s="228" t="e">
        <f t="shared" si="6"/>
        <v>#DIV/0!</v>
      </c>
      <c r="N9" s="128" t="e">
        <f t="shared" ref="N9:N18" si="14">ROUND(V9*$Q$5,0)</f>
        <v>#DIV/0!</v>
      </c>
      <c r="O9" s="129" t="e">
        <f t="shared" ref="O9:O18" si="15">ROUND(N9*$F$3,0)</f>
        <v>#DIV/0!</v>
      </c>
      <c r="P9" s="125" t="e">
        <f t="shared" ref="P9:P18" si="16">ROUND(N9*$H$3,0)</f>
        <v>#DIV/0!</v>
      </c>
      <c r="Q9" s="228" t="e">
        <f>N9-O9-P9</f>
        <v>#DIV/0!</v>
      </c>
      <c r="R9" s="128" t="e">
        <f t="shared" ref="R9:R18" si="17">ROUND(V9*$U$5,0)</f>
        <v>#DIV/0!</v>
      </c>
      <c r="S9" s="129" t="e">
        <f>ROUND(R9*$F$3,0)</f>
        <v>#DIV/0!</v>
      </c>
      <c r="T9" s="219" t="e">
        <f t="shared" ref="T9:T18" si="18">ROUND(R9*$H$3,0)</f>
        <v>#DIV/0!</v>
      </c>
      <c r="U9" s="228" t="e">
        <f t="shared" ref="U9:U18" si="19">R9-S9-T9</f>
        <v>#DIV/0!</v>
      </c>
      <c r="V9" s="1550" t="e">
        <f>'13費目別内訳'!J7</f>
        <v>#DIV/0!</v>
      </c>
      <c r="W9" s="129" t="e">
        <f>ROUND(V9*$F$3,0)</f>
        <v>#DIV/0!</v>
      </c>
      <c r="X9" s="245" t="e">
        <f t="shared" ref="X9:X18" si="20">ROUND(V9*$H$3,0)</f>
        <v>#DIV/0!</v>
      </c>
      <c r="Y9" s="244" t="e">
        <f t="shared" ref="Y9:Y18" si="21">V9-W9-X9</f>
        <v>#DIV/0!</v>
      </c>
      <c r="AA9" s="131" t="e">
        <f t="shared" si="9"/>
        <v>#DIV/0!</v>
      </c>
    </row>
    <row r="10" spans="1:27" ht="15" customHeight="1">
      <c r="A10" s="1398"/>
      <c r="B10" s="123"/>
      <c r="C10" s="1400" t="str">
        <f>'13費目別内訳'!$C$8</f>
        <v>給排水衛生設備工事費</v>
      </c>
      <c r="D10" s="1401"/>
      <c r="E10" s="1401"/>
      <c r="F10" s="124" t="e">
        <f t="shared" si="10"/>
        <v>#DIV/0!</v>
      </c>
      <c r="G10" s="125" t="e">
        <f t="shared" si="11"/>
        <v>#DIV/0!</v>
      </c>
      <c r="H10" s="125" t="e">
        <f t="shared" si="12"/>
        <v>#DIV/0!</v>
      </c>
      <c r="I10" s="211" t="e">
        <f t="shared" si="13"/>
        <v>#DIV/0!</v>
      </c>
      <c r="J10" s="126" t="e">
        <f t="shared" si="3"/>
        <v>#DIV/0!</v>
      </c>
      <c r="K10" s="127" t="e">
        <f t="shared" si="4"/>
        <v>#DIV/0!</v>
      </c>
      <c r="L10" s="219" t="e">
        <f t="shared" si="5"/>
        <v>#DIV/0!</v>
      </c>
      <c r="M10" s="228" t="e">
        <f t="shared" si="6"/>
        <v>#DIV/0!</v>
      </c>
      <c r="N10" s="128" t="e">
        <f t="shared" si="14"/>
        <v>#DIV/0!</v>
      </c>
      <c r="O10" s="129" t="e">
        <f t="shared" si="15"/>
        <v>#DIV/0!</v>
      </c>
      <c r="P10" s="125" t="e">
        <f t="shared" si="16"/>
        <v>#DIV/0!</v>
      </c>
      <c r="Q10" s="228" t="e">
        <f t="shared" ref="Q10:Q18" si="22">N10-O10-P10</f>
        <v>#DIV/0!</v>
      </c>
      <c r="R10" s="128" t="e">
        <f t="shared" si="17"/>
        <v>#DIV/0!</v>
      </c>
      <c r="S10" s="129" t="e">
        <f t="shared" si="7"/>
        <v>#DIV/0!</v>
      </c>
      <c r="T10" s="219" t="e">
        <f t="shared" si="18"/>
        <v>#DIV/0!</v>
      </c>
      <c r="U10" s="228" t="e">
        <f t="shared" si="19"/>
        <v>#DIV/0!</v>
      </c>
      <c r="V10" s="1550" t="e">
        <f>'13費目別内訳'!J8</f>
        <v>#DIV/0!</v>
      </c>
      <c r="W10" s="129" t="e">
        <f t="shared" si="8"/>
        <v>#DIV/0!</v>
      </c>
      <c r="X10" s="245" t="e">
        <f t="shared" si="20"/>
        <v>#DIV/0!</v>
      </c>
      <c r="Y10" s="244" t="e">
        <f t="shared" si="21"/>
        <v>#DIV/0!</v>
      </c>
      <c r="AA10" s="131" t="e">
        <f t="shared" si="9"/>
        <v>#DIV/0!</v>
      </c>
    </row>
    <row r="11" spans="1:27" ht="15" customHeight="1">
      <c r="A11" s="1398"/>
      <c r="B11" s="123"/>
      <c r="C11" s="1400" t="str">
        <f>'13費目別内訳'!$C$9</f>
        <v>冷暖房設備工事費</v>
      </c>
      <c r="D11" s="1402"/>
      <c r="E11" s="1402"/>
      <c r="F11" s="124" t="e">
        <f t="shared" si="10"/>
        <v>#DIV/0!</v>
      </c>
      <c r="G11" s="125" t="e">
        <f t="shared" si="11"/>
        <v>#DIV/0!</v>
      </c>
      <c r="H11" s="125" t="e">
        <f t="shared" si="12"/>
        <v>#DIV/0!</v>
      </c>
      <c r="I11" s="211" t="e">
        <f t="shared" si="13"/>
        <v>#DIV/0!</v>
      </c>
      <c r="J11" s="126" t="e">
        <f t="shared" si="3"/>
        <v>#DIV/0!</v>
      </c>
      <c r="K11" s="127" t="e">
        <f t="shared" si="4"/>
        <v>#DIV/0!</v>
      </c>
      <c r="L11" s="219" t="e">
        <f t="shared" si="5"/>
        <v>#DIV/0!</v>
      </c>
      <c r="M11" s="228" t="e">
        <f t="shared" si="6"/>
        <v>#DIV/0!</v>
      </c>
      <c r="N11" s="128" t="e">
        <f t="shared" si="14"/>
        <v>#DIV/0!</v>
      </c>
      <c r="O11" s="129" t="e">
        <f t="shared" si="15"/>
        <v>#DIV/0!</v>
      </c>
      <c r="P11" s="125" t="e">
        <f t="shared" si="16"/>
        <v>#DIV/0!</v>
      </c>
      <c r="Q11" s="228" t="e">
        <f t="shared" si="22"/>
        <v>#DIV/0!</v>
      </c>
      <c r="R11" s="128" t="e">
        <f t="shared" si="17"/>
        <v>#DIV/0!</v>
      </c>
      <c r="S11" s="129" t="e">
        <f t="shared" si="7"/>
        <v>#DIV/0!</v>
      </c>
      <c r="T11" s="219" t="e">
        <f t="shared" si="18"/>
        <v>#DIV/0!</v>
      </c>
      <c r="U11" s="228" t="e">
        <f t="shared" si="19"/>
        <v>#DIV/0!</v>
      </c>
      <c r="V11" s="1550" t="e">
        <f>'13費目別内訳'!J9</f>
        <v>#DIV/0!</v>
      </c>
      <c r="W11" s="129" t="e">
        <f t="shared" si="8"/>
        <v>#DIV/0!</v>
      </c>
      <c r="X11" s="245" t="e">
        <f t="shared" si="20"/>
        <v>#DIV/0!</v>
      </c>
      <c r="Y11" s="244" t="e">
        <f t="shared" si="21"/>
        <v>#DIV/0!</v>
      </c>
      <c r="AA11" s="131" t="e">
        <f t="shared" si="9"/>
        <v>#DIV/0!</v>
      </c>
    </row>
    <row r="12" spans="1:27" ht="15" customHeight="1">
      <c r="A12" s="1398"/>
      <c r="B12" s="123"/>
      <c r="C12" s="1400" t="str">
        <f>'13費目別内訳'!$C$10</f>
        <v>その他工事費</v>
      </c>
      <c r="D12" s="1401"/>
      <c r="E12" s="1401"/>
      <c r="F12" s="124" t="e">
        <f t="shared" si="10"/>
        <v>#DIV/0!</v>
      </c>
      <c r="G12" s="125" t="e">
        <f t="shared" si="11"/>
        <v>#DIV/0!</v>
      </c>
      <c r="H12" s="125" t="e">
        <f t="shared" si="12"/>
        <v>#DIV/0!</v>
      </c>
      <c r="I12" s="211" t="e">
        <f t="shared" si="13"/>
        <v>#DIV/0!</v>
      </c>
      <c r="J12" s="126" t="e">
        <f t="shared" si="3"/>
        <v>#DIV/0!</v>
      </c>
      <c r="K12" s="127" t="e">
        <f t="shared" si="4"/>
        <v>#DIV/0!</v>
      </c>
      <c r="L12" s="219" t="e">
        <f t="shared" si="5"/>
        <v>#DIV/0!</v>
      </c>
      <c r="M12" s="228" t="e">
        <f t="shared" si="6"/>
        <v>#DIV/0!</v>
      </c>
      <c r="N12" s="128" t="e">
        <f t="shared" si="14"/>
        <v>#DIV/0!</v>
      </c>
      <c r="O12" s="129" t="e">
        <f t="shared" si="15"/>
        <v>#DIV/0!</v>
      </c>
      <c r="P12" s="125" t="e">
        <f t="shared" si="16"/>
        <v>#DIV/0!</v>
      </c>
      <c r="Q12" s="228" t="e">
        <f t="shared" si="22"/>
        <v>#DIV/0!</v>
      </c>
      <c r="R12" s="128" t="e">
        <f t="shared" si="17"/>
        <v>#DIV/0!</v>
      </c>
      <c r="S12" s="129" t="e">
        <f t="shared" si="7"/>
        <v>#DIV/0!</v>
      </c>
      <c r="T12" s="219" t="e">
        <f t="shared" si="18"/>
        <v>#DIV/0!</v>
      </c>
      <c r="U12" s="228" t="e">
        <f t="shared" si="19"/>
        <v>#DIV/0!</v>
      </c>
      <c r="V12" s="1550" t="e">
        <f>'13費目別内訳'!J10</f>
        <v>#DIV/0!</v>
      </c>
      <c r="W12" s="129" t="e">
        <f t="shared" si="8"/>
        <v>#DIV/0!</v>
      </c>
      <c r="X12" s="245" t="e">
        <f t="shared" si="20"/>
        <v>#DIV/0!</v>
      </c>
      <c r="Y12" s="244" t="e">
        <f t="shared" si="21"/>
        <v>#DIV/0!</v>
      </c>
      <c r="AA12" s="131" t="e">
        <f t="shared" si="9"/>
        <v>#DIV/0!</v>
      </c>
    </row>
    <row r="13" spans="1:27" ht="15" customHeight="1">
      <c r="A13" s="1398"/>
      <c r="B13" s="123"/>
      <c r="C13" s="1388" t="s">
        <v>65</v>
      </c>
      <c r="D13" s="1388"/>
      <c r="E13" s="1388"/>
      <c r="F13" s="124">
        <f t="shared" si="10"/>
        <v>0</v>
      </c>
      <c r="G13" s="125">
        <f t="shared" si="11"/>
        <v>0</v>
      </c>
      <c r="H13" s="125">
        <f t="shared" si="12"/>
        <v>0</v>
      </c>
      <c r="I13" s="211">
        <f t="shared" si="13"/>
        <v>0</v>
      </c>
      <c r="J13" s="126">
        <f t="shared" si="3"/>
        <v>0</v>
      </c>
      <c r="K13" s="127">
        <f t="shared" si="4"/>
        <v>0</v>
      </c>
      <c r="L13" s="219">
        <f t="shared" si="5"/>
        <v>0</v>
      </c>
      <c r="M13" s="228">
        <f t="shared" si="6"/>
        <v>0</v>
      </c>
      <c r="N13" s="128">
        <f t="shared" si="14"/>
        <v>0</v>
      </c>
      <c r="O13" s="129">
        <f t="shared" si="15"/>
        <v>0</v>
      </c>
      <c r="P13" s="125">
        <f t="shared" si="16"/>
        <v>0</v>
      </c>
      <c r="Q13" s="228">
        <f t="shared" si="22"/>
        <v>0</v>
      </c>
      <c r="R13" s="128">
        <f t="shared" si="17"/>
        <v>0</v>
      </c>
      <c r="S13" s="129">
        <f t="shared" si="7"/>
        <v>0</v>
      </c>
      <c r="T13" s="219">
        <f t="shared" si="18"/>
        <v>0</v>
      </c>
      <c r="U13" s="228">
        <f t="shared" si="19"/>
        <v>0</v>
      </c>
      <c r="V13" s="132"/>
      <c r="W13" s="129">
        <f t="shared" si="8"/>
        <v>0</v>
      </c>
      <c r="X13" s="245">
        <f t="shared" si="20"/>
        <v>0</v>
      </c>
      <c r="Y13" s="244">
        <f t="shared" si="21"/>
        <v>0</v>
      </c>
      <c r="AA13" s="131" t="str">
        <f t="shared" si="9"/>
        <v>OK</v>
      </c>
    </row>
    <row r="14" spans="1:27" ht="15" customHeight="1">
      <c r="A14" s="1398"/>
      <c r="B14" s="123"/>
      <c r="C14" s="1403" t="s">
        <v>65</v>
      </c>
      <c r="D14" s="1403"/>
      <c r="E14" s="1403"/>
      <c r="F14" s="124">
        <f t="shared" si="10"/>
        <v>0</v>
      </c>
      <c r="G14" s="125">
        <f t="shared" si="11"/>
        <v>0</v>
      </c>
      <c r="H14" s="125">
        <f t="shared" si="12"/>
        <v>0</v>
      </c>
      <c r="I14" s="211">
        <f t="shared" si="13"/>
        <v>0</v>
      </c>
      <c r="J14" s="126">
        <f t="shared" si="3"/>
        <v>0</v>
      </c>
      <c r="K14" s="127">
        <f t="shared" si="4"/>
        <v>0</v>
      </c>
      <c r="L14" s="219">
        <f t="shared" si="5"/>
        <v>0</v>
      </c>
      <c r="M14" s="228">
        <f t="shared" si="6"/>
        <v>0</v>
      </c>
      <c r="N14" s="128">
        <f t="shared" si="14"/>
        <v>0</v>
      </c>
      <c r="O14" s="129">
        <f t="shared" si="15"/>
        <v>0</v>
      </c>
      <c r="P14" s="125">
        <f t="shared" si="16"/>
        <v>0</v>
      </c>
      <c r="Q14" s="228">
        <f t="shared" si="22"/>
        <v>0</v>
      </c>
      <c r="R14" s="128">
        <f t="shared" si="17"/>
        <v>0</v>
      </c>
      <c r="S14" s="129">
        <f t="shared" si="7"/>
        <v>0</v>
      </c>
      <c r="T14" s="219">
        <f t="shared" si="18"/>
        <v>0</v>
      </c>
      <c r="U14" s="228">
        <f t="shared" si="19"/>
        <v>0</v>
      </c>
      <c r="V14" s="132"/>
      <c r="W14" s="129">
        <f t="shared" si="8"/>
        <v>0</v>
      </c>
      <c r="X14" s="245">
        <f t="shared" si="20"/>
        <v>0</v>
      </c>
      <c r="Y14" s="244">
        <f t="shared" si="21"/>
        <v>0</v>
      </c>
      <c r="AA14" s="131" t="str">
        <f t="shared" si="9"/>
        <v>OK</v>
      </c>
    </row>
    <row r="15" spans="1:27" ht="15" customHeight="1">
      <c r="A15" s="1398"/>
      <c r="B15" s="1380" t="str">
        <f>'13費目別内訳'!$C$11</f>
        <v>昇降機設備工事費</v>
      </c>
      <c r="C15" s="1381"/>
      <c r="D15" s="1381"/>
      <c r="E15" s="1382"/>
      <c r="F15" s="124" t="e">
        <f t="shared" si="10"/>
        <v>#DIV/0!</v>
      </c>
      <c r="G15" s="125" t="e">
        <f t="shared" si="11"/>
        <v>#DIV/0!</v>
      </c>
      <c r="H15" s="125" t="e">
        <f t="shared" si="12"/>
        <v>#DIV/0!</v>
      </c>
      <c r="I15" s="211" t="e">
        <f t="shared" si="13"/>
        <v>#DIV/0!</v>
      </c>
      <c r="J15" s="126" t="e">
        <f t="shared" si="3"/>
        <v>#DIV/0!</v>
      </c>
      <c r="K15" s="127" t="e">
        <f t="shared" si="4"/>
        <v>#DIV/0!</v>
      </c>
      <c r="L15" s="219" t="e">
        <f t="shared" si="5"/>
        <v>#DIV/0!</v>
      </c>
      <c r="M15" s="228" t="e">
        <f t="shared" si="6"/>
        <v>#DIV/0!</v>
      </c>
      <c r="N15" s="128" t="e">
        <f t="shared" si="14"/>
        <v>#DIV/0!</v>
      </c>
      <c r="O15" s="129" t="e">
        <f t="shared" si="15"/>
        <v>#DIV/0!</v>
      </c>
      <c r="P15" s="125" t="e">
        <f t="shared" si="16"/>
        <v>#DIV/0!</v>
      </c>
      <c r="Q15" s="228" t="e">
        <f t="shared" si="22"/>
        <v>#DIV/0!</v>
      </c>
      <c r="R15" s="128" t="e">
        <f t="shared" si="17"/>
        <v>#DIV/0!</v>
      </c>
      <c r="S15" s="129" t="e">
        <f t="shared" si="7"/>
        <v>#DIV/0!</v>
      </c>
      <c r="T15" s="219" t="e">
        <f t="shared" si="18"/>
        <v>#DIV/0!</v>
      </c>
      <c r="U15" s="228" t="e">
        <f t="shared" si="19"/>
        <v>#DIV/0!</v>
      </c>
      <c r="V15" s="1550" t="e">
        <f>'13費目別内訳'!J11</f>
        <v>#DIV/0!</v>
      </c>
      <c r="W15" s="129" t="e">
        <f t="shared" si="8"/>
        <v>#DIV/0!</v>
      </c>
      <c r="X15" s="245" t="e">
        <f t="shared" si="20"/>
        <v>#DIV/0!</v>
      </c>
      <c r="Y15" s="244" t="e">
        <f t="shared" si="21"/>
        <v>#DIV/0!</v>
      </c>
      <c r="AA15" s="131" t="e">
        <f t="shared" si="9"/>
        <v>#DIV/0!</v>
      </c>
    </row>
    <row r="16" spans="1:27" ht="15" customHeight="1">
      <c r="A16" s="1398"/>
      <c r="B16" s="1380" t="str">
        <f>'13費目別内訳'!$C$12</f>
        <v>スプリンクラー工事費</v>
      </c>
      <c r="C16" s="1381"/>
      <c r="D16" s="1381"/>
      <c r="E16" s="1382"/>
      <c r="F16" s="124" t="e">
        <f t="shared" si="10"/>
        <v>#DIV/0!</v>
      </c>
      <c r="G16" s="125" t="e">
        <f t="shared" si="11"/>
        <v>#DIV/0!</v>
      </c>
      <c r="H16" s="125" t="e">
        <f t="shared" si="12"/>
        <v>#DIV/0!</v>
      </c>
      <c r="I16" s="211" t="e">
        <f t="shared" si="13"/>
        <v>#DIV/0!</v>
      </c>
      <c r="J16" s="126" t="e">
        <f t="shared" si="3"/>
        <v>#DIV/0!</v>
      </c>
      <c r="K16" s="127" t="e">
        <f t="shared" si="4"/>
        <v>#DIV/0!</v>
      </c>
      <c r="L16" s="219" t="e">
        <f t="shared" si="5"/>
        <v>#DIV/0!</v>
      </c>
      <c r="M16" s="228" t="e">
        <f t="shared" si="6"/>
        <v>#DIV/0!</v>
      </c>
      <c r="N16" s="128" t="e">
        <f t="shared" si="14"/>
        <v>#DIV/0!</v>
      </c>
      <c r="O16" s="129" t="e">
        <f t="shared" si="15"/>
        <v>#DIV/0!</v>
      </c>
      <c r="P16" s="125" t="e">
        <f t="shared" si="16"/>
        <v>#DIV/0!</v>
      </c>
      <c r="Q16" s="228" t="e">
        <f t="shared" si="22"/>
        <v>#DIV/0!</v>
      </c>
      <c r="R16" s="128" t="e">
        <f t="shared" si="17"/>
        <v>#DIV/0!</v>
      </c>
      <c r="S16" s="129" t="e">
        <f t="shared" si="7"/>
        <v>#DIV/0!</v>
      </c>
      <c r="T16" s="219" t="e">
        <f t="shared" si="18"/>
        <v>#DIV/0!</v>
      </c>
      <c r="U16" s="228" t="e">
        <f t="shared" si="19"/>
        <v>#DIV/0!</v>
      </c>
      <c r="V16" s="1550" t="e">
        <f>'13費目別内訳'!J12</f>
        <v>#DIV/0!</v>
      </c>
      <c r="W16" s="129" t="e">
        <f t="shared" si="8"/>
        <v>#DIV/0!</v>
      </c>
      <c r="X16" s="245" t="e">
        <f t="shared" si="20"/>
        <v>#DIV/0!</v>
      </c>
      <c r="Y16" s="244" t="e">
        <f t="shared" si="21"/>
        <v>#DIV/0!</v>
      </c>
      <c r="AA16" s="131" t="e">
        <f t="shared" si="9"/>
        <v>#DIV/0!</v>
      </c>
    </row>
    <row r="17" spans="1:27" ht="15" customHeight="1">
      <c r="A17" s="1398"/>
      <c r="B17" s="1383" t="s">
        <v>65</v>
      </c>
      <c r="C17" s="1383"/>
      <c r="D17" s="1383"/>
      <c r="E17" s="1384"/>
      <c r="F17" s="124">
        <f t="shared" si="10"/>
        <v>0</v>
      </c>
      <c r="G17" s="125">
        <f t="shared" si="11"/>
        <v>0</v>
      </c>
      <c r="H17" s="125">
        <f t="shared" si="12"/>
        <v>0</v>
      </c>
      <c r="I17" s="211">
        <f t="shared" si="13"/>
        <v>0</v>
      </c>
      <c r="J17" s="126">
        <f t="shared" si="3"/>
        <v>0</v>
      </c>
      <c r="K17" s="127">
        <f t="shared" si="4"/>
        <v>0</v>
      </c>
      <c r="L17" s="219">
        <f t="shared" si="5"/>
        <v>0</v>
      </c>
      <c r="M17" s="228">
        <f t="shared" si="6"/>
        <v>0</v>
      </c>
      <c r="N17" s="128">
        <f t="shared" si="14"/>
        <v>0</v>
      </c>
      <c r="O17" s="129">
        <f t="shared" si="15"/>
        <v>0</v>
      </c>
      <c r="P17" s="125">
        <f t="shared" si="16"/>
        <v>0</v>
      </c>
      <c r="Q17" s="228">
        <f t="shared" si="22"/>
        <v>0</v>
      </c>
      <c r="R17" s="128">
        <f t="shared" si="17"/>
        <v>0</v>
      </c>
      <c r="S17" s="129">
        <f t="shared" si="7"/>
        <v>0</v>
      </c>
      <c r="T17" s="219">
        <f t="shared" si="18"/>
        <v>0</v>
      </c>
      <c r="U17" s="228">
        <f t="shared" si="19"/>
        <v>0</v>
      </c>
      <c r="V17" s="130"/>
      <c r="W17" s="129">
        <f t="shared" si="8"/>
        <v>0</v>
      </c>
      <c r="X17" s="245">
        <f t="shared" si="20"/>
        <v>0</v>
      </c>
      <c r="Y17" s="244">
        <f t="shared" si="21"/>
        <v>0</v>
      </c>
      <c r="AA17" s="131" t="str">
        <f t="shared" si="9"/>
        <v>OK</v>
      </c>
    </row>
    <row r="18" spans="1:27" ht="15" customHeight="1">
      <c r="A18" s="1398"/>
      <c r="B18" s="1383" t="s">
        <v>65</v>
      </c>
      <c r="C18" s="1383"/>
      <c r="D18" s="1383"/>
      <c r="E18" s="1384"/>
      <c r="F18" s="124">
        <f t="shared" si="10"/>
        <v>0</v>
      </c>
      <c r="G18" s="125">
        <f t="shared" si="11"/>
        <v>0</v>
      </c>
      <c r="H18" s="125">
        <f t="shared" si="12"/>
        <v>0</v>
      </c>
      <c r="I18" s="211">
        <f t="shared" si="13"/>
        <v>0</v>
      </c>
      <c r="J18" s="126">
        <f t="shared" si="3"/>
        <v>0</v>
      </c>
      <c r="K18" s="127">
        <f t="shared" si="4"/>
        <v>0</v>
      </c>
      <c r="L18" s="219">
        <f t="shared" si="5"/>
        <v>0</v>
      </c>
      <c r="M18" s="228">
        <f t="shared" si="6"/>
        <v>0</v>
      </c>
      <c r="N18" s="128">
        <f t="shared" si="14"/>
        <v>0</v>
      </c>
      <c r="O18" s="129">
        <f t="shared" si="15"/>
        <v>0</v>
      </c>
      <c r="P18" s="125">
        <f t="shared" si="16"/>
        <v>0</v>
      </c>
      <c r="Q18" s="228">
        <f t="shared" si="22"/>
        <v>0</v>
      </c>
      <c r="R18" s="128">
        <f t="shared" si="17"/>
        <v>0</v>
      </c>
      <c r="S18" s="129">
        <f t="shared" si="7"/>
        <v>0</v>
      </c>
      <c r="T18" s="219">
        <f t="shared" si="18"/>
        <v>0</v>
      </c>
      <c r="U18" s="228">
        <f t="shared" si="19"/>
        <v>0</v>
      </c>
      <c r="V18" s="133"/>
      <c r="W18" s="129">
        <f t="shared" si="8"/>
        <v>0</v>
      </c>
      <c r="X18" s="245">
        <f t="shared" si="20"/>
        <v>0</v>
      </c>
      <c r="Y18" s="244">
        <f t="shared" si="21"/>
        <v>0</v>
      </c>
      <c r="AA18" s="131" t="str">
        <f t="shared" si="9"/>
        <v>OK</v>
      </c>
    </row>
    <row r="19" spans="1:27" ht="15" customHeight="1">
      <c r="A19" s="1398"/>
      <c r="B19" s="134" t="s">
        <v>66</v>
      </c>
      <c r="C19" s="135"/>
      <c r="D19" s="135"/>
      <c r="E19" s="136" t="s">
        <v>67</v>
      </c>
      <c r="F19" s="137" t="e">
        <f t="shared" ref="F19:O19" si="23">SUM(F7,F15:F18)</f>
        <v>#DIV/0!</v>
      </c>
      <c r="G19" s="138" t="e">
        <f t="shared" si="23"/>
        <v>#DIV/0!</v>
      </c>
      <c r="H19" s="220" t="e">
        <f>SUM(H7,H15:H18)</f>
        <v>#DIV/0!</v>
      </c>
      <c r="I19" s="212" t="e">
        <f>SUM(I7,I15:I18)</f>
        <v>#DIV/0!</v>
      </c>
      <c r="J19" s="139" t="e">
        <f t="shared" si="23"/>
        <v>#DIV/0!</v>
      </c>
      <c r="K19" s="140" t="e">
        <f t="shared" si="23"/>
        <v>#DIV/0!</v>
      </c>
      <c r="L19" s="220" t="e">
        <f t="shared" si="23"/>
        <v>#DIV/0!</v>
      </c>
      <c r="M19" s="229" t="e">
        <f t="shared" si="23"/>
        <v>#DIV/0!</v>
      </c>
      <c r="N19" s="141" t="e">
        <f t="shared" si="23"/>
        <v>#DIV/0!</v>
      </c>
      <c r="O19" s="140" t="e">
        <f t="shared" si="23"/>
        <v>#DIV/0!</v>
      </c>
      <c r="P19" s="219" t="e">
        <f>SUM(P7,P15:P18)</f>
        <v>#DIV/0!</v>
      </c>
      <c r="Q19" s="241" t="e">
        <f>SUM(Q7,Q15:Q18)</f>
        <v>#DIV/0!</v>
      </c>
      <c r="R19" s="141" t="e">
        <f t="shared" ref="R19:W19" si="24">SUM(R7,R15:R18)</f>
        <v>#DIV/0!</v>
      </c>
      <c r="S19" s="140" t="e">
        <f t="shared" si="24"/>
        <v>#DIV/0!</v>
      </c>
      <c r="T19" s="220" t="e">
        <f>SUM(T7,T15:T18)</f>
        <v>#DIV/0!</v>
      </c>
      <c r="U19" s="229" t="e">
        <f>SUM(U7,U15:U18)</f>
        <v>#DIV/0!</v>
      </c>
      <c r="V19" s="141" t="e">
        <f t="shared" si="24"/>
        <v>#DIV/0!</v>
      </c>
      <c r="W19" s="140" t="e">
        <f t="shared" si="24"/>
        <v>#DIV/0!</v>
      </c>
      <c r="X19" s="220" t="e">
        <f>SUM(X7,X15:X18)</f>
        <v>#DIV/0!</v>
      </c>
      <c r="Y19" s="229" t="e">
        <f>SUM(Y7,Y15:Y18)</f>
        <v>#DIV/0!</v>
      </c>
      <c r="AA19" s="131" t="e">
        <f t="shared" si="9"/>
        <v>#DIV/0!</v>
      </c>
    </row>
    <row r="20" spans="1:27" ht="15" customHeight="1" thickBot="1">
      <c r="A20" s="1398"/>
      <c r="B20" s="142" t="s">
        <v>53</v>
      </c>
      <c r="C20" s="143"/>
      <c r="D20" s="143"/>
      <c r="E20" s="144" t="s">
        <v>68</v>
      </c>
      <c r="F20" s="145">
        <f>ROUND(V20*$I$5,0)</f>
        <v>0</v>
      </c>
      <c r="G20" s="146">
        <f>ROUND(F20*$F$3,0)</f>
        <v>0</v>
      </c>
      <c r="H20" s="146">
        <f>ROUND(F20*$H$3,0)</f>
        <v>0</v>
      </c>
      <c r="I20" s="213">
        <f>F20-G20-H20</f>
        <v>0</v>
      </c>
      <c r="J20" s="147">
        <f>V20-F20-N20-R20</f>
        <v>0</v>
      </c>
      <c r="K20" s="148">
        <f>W20-G20-O20-S20</f>
        <v>0</v>
      </c>
      <c r="L20" s="236">
        <f>I20-J20</f>
        <v>0</v>
      </c>
      <c r="M20" s="230">
        <f>J20-K20</f>
        <v>0</v>
      </c>
      <c r="N20" s="149">
        <f>ROUND(R20*$U$5,0)</f>
        <v>0</v>
      </c>
      <c r="O20" s="150">
        <f>ROUND(N20*$F$3,0)</f>
        <v>0</v>
      </c>
      <c r="P20" s="240">
        <f>ROUND(N20*$H$3,0)</f>
        <v>0</v>
      </c>
      <c r="Q20" s="228">
        <f>N20-O20-P20</f>
        <v>0</v>
      </c>
      <c r="R20" s="149">
        <f>ROUND(V20*$U$5,0)</f>
        <v>0</v>
      </c>
      <c r="S20" s="150">
        <f>ROUND(R20*$F$3,0)</f>
        <v>0</v>
      </c>
      <c r="T20" s="221">
        <f>ROUND(R20*$H$3,0)</f>
        <v>0</v>
      </c>
      <c r="U20" s="233">
        <f>R20-S20-T20</f>
        <v>0</v>
      </c>
      <c r="V20" s="151"/>
      <c r="W20" s="150">
        <f>V20*F3</f>
        <v>0</v>
      </c>
      <c r="X20" s="221">
        <f>ROUND(V20*$H$3,0)</f>
        <v>0</v>
      </c>
      <c r="Y20" s="233">
        <f>V20-W20-X20</f>
        <v>0</v>
      </c>
      <c r="AA20" s="131" t="str">
        <f t="shared" si="9"/>
        <v>OK</v>
      </c>
    </row>
    <row r="21" spans="1:27" ht="14.25" customHeight="1" thickTop="1">
      <c r="A21" s="1399"/>
      <c r="B21" s="1378" t="s">
        <v>46</v>
      </c>
      <c r="C21" s="1379"/>
      <c r="D21" s="1379"/>
      <c r="E21" s="1379"/>
      <c r="F21" s="152" t="e">
        <f t="shared" ref="F21:P21" si="25">SUM(F19:F20)</f>
        <v>#DIV/0!</v>
      </c>
      <c r="G21" s="153" t="e">
        <f t="shared" si="25"/>
        <v>#DIV/0!</v>
      </c>
      <c r="H21" s="222" t="e">
        <f t="shared" si="25"/>
        <v>#DIV/0!</v>
      </c>
      <c r="I21" s="214" t="e">
        <f>SUM(I19:I20)</f>
        <v>#DIV/0!</v>
      </c>
      <c r="J21" s="154" t="e">
        <f t="shared" si="25"/>
        <v>#DIV/0!</v>
      </c>
      <c r="K21" s="155" t="e">
        <f t="shared" si="25"/>
        <v>#DIV/0!</v>
      </c>
      <c r="L21" s="222" t="e">
        <f t="shared" si="25"/>
        <v>#DIV/0!</v>
      </c>
      <c r="M21" s="231" t="e">
        <f t="shared" si="25"/>
        <v>#DIV/0!</v>
      </c>
      <c r="N21" s="156" t="e">
        <f t="shared" si="25"/>
        <v>#DIV/0!</v>
      </c>
      <c r="O21" s="155" t="e">
        <f t="shared" si="25"/>
        <v>#DIV/0!</v>
      </c>
      <c r="P21" s="246" t="e">
        <f t="shared" si="25"/>
        <v>#DIV/0!</v>
      </c>
      <c r="Q21" s="247" t="e">
        <f>SUM(Q19:Q20)</f>
        <v>#DIV/0!</v>
      </c>
      <c r="R21" s="156" t="e">
        <f t="shared" ref="R21:W21" si="26">SUM(R19:R20)</f>
        <v>#DIV/0!</v>
      </c>
      <c r="S21" s="155" t="e">
        <f t="shared" si="26"/>
        <v>#DIV/0!</v>
      </c>
      <c r="T21" s="222" t="e">
        <f t="shared" ref="T21" si="27">SUM(T19:T20)</f>
        <v>#DIV/0!</v>
      </c>
      <c r="U21" s="231" t="e">
        <f>SUM(U19:U20)</f>
        <v>#DIV/0!</v>
      </c>
      <c r="V21" s="156" t="e">
        <f t="shared" si="26"/>
        <v>#DIV/0!</v>
      </c>
      <c r="W21" s="155" t="e">
        <f t="shared" si="26"/>
        <v>#DIV/0!</v>
      </c>
      <c r="X21" s="222" t="e">
        <f t="shared" ref="X21" si="28">SUM(X19:X20)</f>
        <v>#DIV/0!</v>
      </c>
      <c r="Y21" s="231" t="e">
        <f>SUM(Y19:Y20)</f>
        <v>#DIV/0!</v>
      </c>
      <c r="AA21" s="131" t="e">
        <f t="shared" si="9"/>
        <v>#DIV/0!</v>
      </c>
    </row>
    <row r="22" spans="1:27" ht="15" customHeight="1">
      <c r="A22" s="1385" t="s">
        <v>69</v>
      </c>
      <c r="B22" s="1380" t="str">
        <f>'13費目別内訳'!$C$14</f>
        <v>外構工事費</v>
      </c>
      <c r="C22" s="1381"/>
      <c r="D22" s="1381"/>
      <c r="E22" s="1382"/>
      <c r="F22" s="117" t="e">
        <f>ROUND(V22*$I$5,0)</f>
        <v>#DIV/0!</v>
      </c>
      <c r="G22" s="157" t="e">
        <f>ROUND(F22*$F$3,0)</f>
        <v>#DIV/0!</v>
      </c>
      <c r="H22" s="125" t="e">
        <f>ROUND(F22*$H$3,0)</f>
        <v>#DIV/0!</v>
      </c>
      <c r="I22" s="211" t="e">
        <f>F22-G22-H22</f>
        <v>#DIV/0!</v>
      </c>
      <c r="J22" s="126" t="e">
        <f t="shared" ref="J22:K26" si="29">V22-F22-N22-R22</f>
        <v>#DIV/0!</v>
      </c>
      <c r="K22" s="127" t="e">
        <f t="shared" si="29"/>
        <v>#DIV/0!</v>
      </c>
      <c r="L22" s="219" t="e">
        <f t="shared" ref="L22:M26" si="30">I22-J22</f>
        <v>#DIV/0!</v>
      </c>
      <c r="M22" s="228" t="e">
        <f t="shared" si="30"/>
        <v>#DIV/0!</v>
      </c>
      <c r="N22" s="120" t="e">
        <f>ROUND(V22*$Q$5,0)</f>
        <v>#DIV/0!</v>
      </c>
      <c r="O22" s="158" t="e">
        <f>ROUND(N22*$F$3,0)</f>
        <v>#DIV/0!</v>
      </c>
      <c r="P22" s="248" t="e">
        <f>ROUND(N22*$H$3,0)</f>
        <v>#DIV/0!</v>
      </c>
      <c r="Q22" s="249" t="e">
        <f>N22-O22-P22</f>
        <v>#DIV/0!</v>
      </c>
      <c r="R22" s="120" t="e">
        <f>ROUND(V22*$U$5,0)</f>
        <v>#DIV/0!</v>
      </c>
      <c r="S22" s="158" t="e">
        <f>ROUND(R22*$F$3,0)</f>
        <v>#DIV/0!</v>
      </c>
      <c r="T22" s="219" t="e">
        <f>ROUND(R22*$H$3,0)</f>
        <v>#DIV/0!</v>
      </c>
      <c r="U22" s="228" t="e">
        <f>R22-S22-T22</f>
        <v>#DIV/0!</v>
      </c>
      <c r="V22" s="1551" t="e">
        <f>'13費目別内訳'!J14</f>
        <v>#DIV/0!</v>
      </c>
      <c r="W22" s="129" t="e">
        <f>V22*$F$3</f>
        <v>#DIV/0!</v>
      </c>
      <c r="X22" s="245" t="e">
        <f>ROUND(V22*$H$3,0)</f>
        <v>#DIV/0!</v>
      </c>
      <c r="Y22" s="244" t="e">
        <f>V22-W22-X22</f>
        <v>#DIV/0!</v>
      </c>
      <c r="AA22" s="131" t="e">
        <f t="shared" si="9"/>
        <v>#DIV/0!</v>
      </c>
    </row>
    <row r="23" spans="1:27" ht="15" customHeight="1">
      <c r="A23" s="1385"/>
      <c r="B23" s="1380" t="str">
        <f>'13費目別内訳'!$C$15</f>
        <v>緑化工事</v>
      </c>
      <c r="C23" s="1381"/>
      <c r="D23" s="1381"/>
      <c r="E23" s="1382"/>
      <c r="F23" s="124">
        <f>ROUND(V23*$I$5,0)</f>
        <v>0</v>
      </c>
      <c r="G23" s="157">
        <f>ROUND(F23*$F$3,0)</f>
        <v>0</v>
      </c>
      <c r="H23" s="125">
        <f t="shared" ref="H23:H26" si="31">ROUND(F23*$H$3,0)</f>
        <v>0</v>
      </c>
      <c r="I23" s="211">
        <f t="shared" ref="I23:I28" si="32">F23-G23-H23</f>
        <v>0</v>
      </c>
      <c r="J23" s="126">
        <f t="shared" si="29"/>
        <v>0</v>
      </c>
      <c r="K23" s="158">
        <f t="shared" si="29"/>
        <v>0</v>
      </c>
      <c r="L23" s="219">
        <f t="shared" si="30"/>
        <v>0</v>
      </c>
      <c r="M23" s="208">
        <f t="shared" si="30"/>
        <v>0</v>
      </c>
      <c r="N23" s="128">
        <f>ROUND(V23*$Q$5,0)</f>
        <v>0</v>
      </c>
      <c r="O23" s="157">
        <f>ROUND(N23*$F$3,0)</f>
        <v>0</v>
      </c>
      <c r="P23" s="219">
        <f t="shared" ref="P23:P26" si="33">ROUND(N23*$H$3,0)</f>
        <v>0</v>
      </c>
      <c r="Q23" s="228">
        <f t="shared" ref="Q23:Q28" si="34">N23-O23-P23</f>
        <v>0</v>
      </c>
      <c r="R23" s="128">
        <f>ROUND(V23*$U$5,0)</f>
        <v>0</v>
      </c>
      <c r="S23" s="158">
        <f>ROUND(R23*$F$3,0)</f>
        <v>0</v>
      </c>
      <c r="T23" s="219">
        <f t="shared" ref="T23:T26" si="35">ROUND(R23*$H$3,0)</f>
        <v>0</v>
      </c>
      <c r="U23" s="228">
        <f t="shared" ref="U23:U26" si="36">R23-S23-T23</f>
        <v>0</v>
      </c>
      <c r="V23" s="1550">
        <f>'13費目別内訳'!J15</f>
        <v>0</v>
      </c>
      <c r="W23" s="129">
        <f>V23*$F$3</f>
        <v>0</v>
      </c>
      <c r="X23" s="245">
        <f t="shared" ref="X23:X26" si="37">ROUND(V23*$H$3,0)</f>
        <v>0</v>
      </c>
      <c r="Y23" s="244">
        <f t="shared" ref="Y23:Y26" si="38">V23-W23-X23</f>
        <v>0</v>
      </c>
      <c r="AA23" s="131" t="str">
        <f t="shared" si="9"/>
        <v>OK</v>
      </c>
    </row>
    <row r="24" spans="1:27" ht="15" customHeight="1">
      <c r="A24" s="1385"/>
      <c r="B24" s="1383" t="s">
        <v>65</v>
      </c>
      <c r="C24" s="1383"/>
      <c r="D24" s="1383"/>
      <c r="E24" s="1384"/>
      <c r="F24" s="124">
        <f>ROUND(V24*$I$5,0)</f>
        <v>0</v>
      </c>
      <c r="G24" s="157">
        <f>ROUND(F24*$F$3,0)</f>
        <v>0</v>
      </c>
      <c r="H24" s="125">
        <f t="shared" si="31"/>
        <v>0</v>
      </c>
      <c r="I24" s="211">
        <f t="shared" si="32"/>
        <v>0</v>
      </c>
      <c r="J24" s="126">
        <f t="shared" si="29"/>
        <v>0</v>
      </c>
      <c r="K24" s="158">
        <f t="shared" si="29"/>
        <v>0</v>
      </c>
      <c r="L24" s="219">
        <f t="shared" si="30"/>
        <v>0</v>
      </c>
      <c r="M24" s="208">
        <f t="shared" si="30"/>
        <v>0</v>
      </c>
      <c r="N24" s="128">
        <f>ROUND(V24*$Q$5,0)</f>
        <v>0</v>
      </c>
      <c r="O24" s="157">
        <f>ROUND(N24*$F$3,0)</f>
        <v>0</v>
      </c>
      <c r="P24" s="219">
        <f t="shared" si="33"/>
        <v>0</v>
      </c>
      <c r="Q24" s="228">
        <f t="shared" si="34"/>
        <v>0</v>
      </c>
      <c r="R24" s="128">
        <f>ROUND(V24*$U$5,0)</f>
        <v>0</v>
      </c>
      <c r="S24" s="158">
        <f>ROUND(R24*$F$3,0)</f>
        <v>0</v>
      </c>
      <c r="T24" s="219">
        <f t="shared" si="35"/>
        <v>0</v>
      </c>
      <c r="U24" s="228">
        <f t="shared" si="36"/>
        <v>0</v>
      </c>
      <c r="V24" s="1550"/>
      <c r="W24" s="129">
        <f>V24*$F$3</f>
        <v>0</v>
      </c>
      <c r="X24" s="245">
        <f t="shared" si="37"/>
        <v>0</v>
      </c>
      <c r="Y24" s="244">
        <f t="shared" si="38"/>
        <v>0</v>
      </c>
      <c r="AA24" s="131" t="str">
        <f t="shared" si="9"/>
        <v>OK</v>
      </c>
    </row>
    <row r="25" spans="1:27" ht="15" customHeight="1">
      <c r="A25" s="1385"/>
      <c r="B25" s="1387" t="s">
        <v>65</v>
      </c>
      <c r="C25" s="1388"/>
      <c r="D25" s="1388"/>
      <c r="E25" s="1389"/>
      <c r="F25" s="124">
        <f>ROUND(V25*$I$5,0)</f>
        <v>0</v>
      </c>
      <c r="G25" s="157">
        <f>ROUND(F25*$F$3,0)</f>
        <v>0</v>
      </c>
      <c r="H25" s="125">
        <f t="shared" si="31"/>
        <v>0</v>
      </c>
      <c r="I25" s="211">
        <f t="shared" si="32"/>
        <v>0</v>
      </c>
      <c r="J25" s="126">
        <f t="shared" si="29"/>
        <v>0</v>
      </c>
      <c r="K25" s="158">
        <f t="shared" si="29"/>
        <v>0</v>
      </c>
      <c r="L25" s="219">
        <f t="shared" si="30"/>
        <v>0</v>
      </c>
      <c r="M25" s="208">
        <f t="shared" si="30"/>
        <v>0</v>
      </c>
      <c r="N25" s="128">
        <f>ROUND(V25*$Q$5,0)</f>
        <v>0</v>
      </c>
      <c r="O25" s="157">
        <f>ROUND(N25*$F$3,0)</f>
        <v>0</v>
      </c>
      <c r="P25" s="219">
        <f t="shared" si="33"/>
        <v>0</v>
      </c>
      <c r="Q25" s="228">
        <f t="shared" si="34"/>
        <v>0</v>
      </c>
      <c r="R25" s="128">
        <f>ROUND(V25*$U$5,0)</f>
        <v>0</v>
      </c>
      <c r="S25" s="158">
        <f>ROUND(R25*$F$3,0)</f>
        <v>0</v>
      </c>
      <c r="T25" s="219">
        <f t="shared" si="35"/>
        <v>0</v>
      </c>
      <c r="U25" s="228">
        <f t="shared" si="36"/>
        <v>0</v>
      </c>
      <c r="V25" s="132"/>
      <c r="W25" s="129">
        <f>V25*$F$3</f>
        <v>0</v>
      </c>
      <c r="X25" s="245">
        <f t="shared" si="37"/>
        <v>0</v>
      </c>
      <c r="Y25" s="244">
        <f t="shared" si="38"/>
        <v>0</v>
      </c>
      <c r="AA25" s="131" t="str">
        <f t="shared" si="9"/>
        <v>OK</v>
      </c>
    </row>
    <row r="26" spans="1:27" ht="15" customHeight="1">
      <c r="A26" s="1385"/>
      <c r="B26" s="1387" t="s">
        <v>65</v>
      </c>
      <c r="C26" s="1388"/>
      <c r="D26" s="1388"/>
      <c r="E26" s="1389"/>
      <c r="F26" s="124">
        <f>ROUND(V26*$I$5,0)</f>
        <v>0</v>
      </c>
      <c r="G26" s="157">
        <f>ROUND(F26*$F$3,0)</f>
        <v>0</v>
      </c>
      <c r="H26" s="125">
        <f t="shared" si="31"/>
        <v>0</v>
      </c>
      <c r="I26" s="211">
        <f t="shared" si="32"/>
        <v>0</v>
      </c>
      <c r="J26" s="126">
        <f t="shared" si="29"/>
        <v>0</v>
      </c>
      <c r="K26" s="158">
        <f t="shared" si="29"/>
        <v>0</v>
      </c>
      <c r="L26" s="219">
        <f t="shared" si="30"/>
        <v>0</v>
      </c>
      <c r="M26" s="208">
        <f t="shared" si="30"/>
        <v>0</v>
      </c>
      <c r="N26" s="128">
        <f>ROUND(V26*$Q$5,0)</f>
        <v>0</v>
      </c>
      <c r="O26" s="157">
        <f>ROUND(N26*$F$3,0)</f>
        <v>0</v>
      </c>
      <c r="P26" s="219">
        <f t="shared" si="33"/>
        <v>0</v>
      </c>
      <c r="Q26" s="228">
        <f t="shared" si="34"/>
        <v>0</v>
      </c>
      <c r="R26" s="128">
        <f>ROUND(V26*$U$5,0)</f>
        <v>0</v>
      </c>
      <c r="S26" s="158">
        <f>ROUND(R26*$F$3,0)</f>
        <v>0</v>
      </c>
      <c r="T26" s="219">
        <f t="shared" si="35"/>
        <v>0</v>
      </c>
      <c r="U26" s="228">
        <f t="shared" si="36"/>
        <v>0</v>
      </c>
      <c r="V26" s="132"/>
      <c r="W26" s="129">
        <f>V26*$F$3</f>
        <v>0</v>
      </c>
      <c r="X26" s="245">
        <f t="shared" si="37"/>
        <v>0</v>
      </c>
      <c r="Y26" s="244">
        <f t="shared" si="38"/>
        <v>0</v>
      </c>
      <c r="AA26" s="131" t="str">
        <f t="shared" si="9"/>
        <v>OK</v>
      </c>
    </row>
    <row r="27" spans="1:27" ht="15" customHeight="1">
      <c r="A27" s="1385"/>
      <c r="B27" s="134" t="s">
        <v>66</v>
      </c>
      <c r="C27" s="135"/>
      <c r="D27" s="135"/>
      <c r="E27" s="136" t="s">
        <v>70</v>
      </c>
      <c r="F27" s="137" t="e">
        <f t="shared" ref="F27:Q27" si="39">SUM(F22:F26)</f>
        <v>#DIV/0!</v>
      </c>
      <c r="G27" s="138" t="e">
        <f t="shared" si="39"/>
        <v>#DIV/0!</v>
      </c>
      <c r="H27" s="220" t="e">
        <f>SUM(H22:H26)</f>
        <v>#DIV/0!</v>
      </c>
      <c r="I27" s="212" t="e">
        <f t="shared" si="39"/>
        <v>#DIV/0!</v>
      </c>
      <c r="J27" s="139" t="e">
        <f t="shared" si="39"/>
        <v>#DIV/0!</v>
      </c>
      <c r="K27" s="140" t="e">
        <f t="shared" si="39"/>
        <v>#DIV/0!</v>
      </c>
      <c r="L27" s="220" t="e">
        <f t="shared" si="39"/>
        <v>#DIV/0!</v>
      </c>
      <c r="M27" s="229" t="e">
        <f t="shared" si="39"/>
        <v>#DIV/0!</v>
      </c>
      <c r="N27" s="141" t="e">
        <f t="shared" si="39"/>
        <v>#DIV/0!</v>
      </c>
      <c r="O27" s="140" t="e">
        <f t="shared" si="39"/>
        <v>#DIV/0!</v>
      </c>
      <c r="P27" s="242" t="e">
        <f>SUM(P22:P26)</f>
        <v>#DIV/0!</v>
      </c>
      <c r="Q27" s="241" t="e">
        <f t="shared" si="39"/>
        <v>#DIV/0!</v>
      </c>
      <c r="R27" s="141" t="e">
        <f t="shared" ref="R27:W27" si="40">SUM(R22:R26)</f>
        <v>#DIV/0!</v>
      </c>
      <c r="S27" s="140" t="e">
        <f t="shared" si="40"/>
        <v>#DIV/0!</v>
      </c>
      <c r="T27" s="220" t="e">
        <f>SUM(T22:T26)</f>
        <v>#DIV/0!</v>
      </c>
      <c r="U27" s="229" t="e">
        <f t="shared" ref="U27" si="41">SUM(U22:U26)</f>
        <v>#DIV/0!</v>
      </c>
      <c r="V27" s="141" t="e">
        <f t="shared" si="40"/>
        <v>#DIV/0!</v>
      </c>
      <c r="W27" s="140" t="e">
        <f t="shared" si="40"/>
        <v>#DIV/0!</v>
      </c>
      <c r="X27" s="220" t="e">
        <f>SUM(X22:X26)</f>
        <v>#DIV/0!</v>
      </c>
      <c r="Y27" s="229" t="e">
        <f t="shared" ref="Y27" si="42">SUM(Y22:Y26)</f>
        <v>#DIV/0!</v>
      </c>
      <c r="AA27" s="131" t="e">
        <f t="shared" si="9"/>
        <v>#DIV/0!</v>
      </c>
    </row>
    <row r="28" spans="1:27" ht="15" customHeight="1" thickBot="1">
      <c r="A28" s="1385"/>
      <c r="B28" s="1390" t="s">
        <v>71</v>
      </c>
      <c r="C28" s="1391"/>
      <c r="D28" s="1391"/>
      <c r="E28" s="144" t="s">
        <v>72</v>
      </c>
      <c r="F28" s="145">
        <f>ROUND(V28*$I$5,0)</f>
        <v>0</v>
      </c>
      <c r="G28" s="146">
        <f>ROUND(F28*$F$3,0)</f>
        <v>0</v>
      </c>
      <c r="H28" s="221">
        <f>ROUND(F28*$H$3,0)</f>
        <v>0</v>
      </c>
      <c r="I28" s="211">
        <f t="shared" si="32"/>
        <v>0</v>
      </c>
      <c r="J28" s="147">
        <f>V28-F28-N28-R28</f>
        <v>0</v>
      </c>
      <c r="K28" s="148">
        <f>W28-G28-O28-S28</f>
        <v>0</v>
      </c>
      <c r="L28" s="236">
        <f>I28-J28</f>
        <v>0</v>
      </c>
      <c r="M28" s="230">
        <f>J28-K28</f>
        <v>0</v>
      </c>
      <c r="N28" s="149">
        <f>ROUND(V28*$Q$5,0)</f>
        <v>0</v>
      </c>
      <c r="O28" s="150">
        <f>ROUND(N28*$F$3,0)</f>
        <v>0</v>
      </c>
      <c r="P28" s="219">
        <f>ROUND(N28*$H$3,0)</f>
        <v>0</v>
      </c>
      <c r="Q28" s="228">
        <f t="shared" si="34"/>
        <v>0</v>
      </c>
      <c r="R28" s="149">
        <f>ROUND(V28*$U$5,0)</f>
        <v>0</v>
      </c>
      <c r="S28" s="150">
        <f>ROUND(R28*$F$3,0)</f>
        <v>0</v>
      </c>
      <c r="T28" s="221">
        <f>ROUND(R28*$H$3,0)</f>
        <v>0</v>
      </c>
      <c r="U28" s="233">
        <f t="shared" ref="U28" si="43">R28-S28-T28</f>
        <v>0</v>
      </c>
      <c r="V28" s="159"/>
      <c r="W28" s="150">
        <f>V28*$F$3</f>
        <v>0</v>
      </c>
      <c r="X28" s="221">
        <f>ROUND(V28*$H$3,0)</f>
        <v>0</v>
      </c>
      <c r="Y28" s="233">
        <f t="shared" ref="Y28" si="44">V28-W28-X28</f>
        <v>0</v>
      </c>
      <c r="AA28" s="131" t="str">
        <f t="shared" si="9"/>
        <v>OK</v>
      </c>
    </row>
    <row r="29" spans="1:27" ht="15" customHeight="1" thickTop="1">
      <c r="A29" s="1386"/>
      <c r="B29" s="1378" t="s">
        <v>46</v>
      </c>
      <c r="C29" s="1379"/>
      <c r="D29" s="1379"/>
      <c r="E29" s="1379"/>
      <c r="F29" s="152" t="e">
        <f t="shared" ref="F29:Q29" si="45">SUM(F27:F28)</f>
        <v>#DIV/0!</v>
      </c>
      <c r="G29" s="153" t="e">
        <f t="shared" si="45"/>
        <v>#DIV/0!</v>
      </c>
      <c r="H29" s="222" t="e">
        <f t="shared" si="45"/>
        <v>#DIV/0!</v>
      </c>
      <c r="I29" s="225" t="e">
        <f t="shared" si="45"/>
        <v>#DIV/0!</v>
      </c>
      <c r="J29" s="154" t="e">
        <f t="shared" si="45"/>
        <v>#DIV/0!</v>
      </c>
      <c r="K29" s="155" t="e">
        <f t="shared" si="45"/>
        <v>#DIV/0!</v>
      </c>
      <c r="L29" s="222" t="e">
        <f t="shared" si="45"/>
        <v>#DIV/0!</v>
      </c>
      <c r="M29" s="231" t="e">
        <f t="shared" si="45"/>
        <v>#DIV/0!</v>
      </c>
      <c r="N29" s="156" t="e">
        <f t="shared" si="45"/>
        <v>#DIV/0!</v>
      </c>
      <c r="O29" s="155" t="e">
        <f t="shared" si="45"/>
        <v>#DIV/0!</v>
      </c>
      <c r="P29" s="246" t="e">
        <f t="shared" si="45"/>
        <v>#DIV/0!</v>
      </c>
      <c r="Q29" s="251" t="e">
        <f t="shared" si="45"/>
        <v>#DIV/0!</v>
      </c>
      <c r="R29" s="156" t="e">
        <f t="shared" ref="R29:W29" si="46">SUM(R27:R28)</f>
        <v>#DIV/0!</v>
      </c>
      <c r="S29" s="155" t="e">
        <f t="shared" si="46"/>
        <v>#DIV/0!</v>
      </c>
      <c r="T29" s="222" t="e">
        <f t="shared" ref="T29" si="47">SUM(T27:T28)</f>
        <v>#DIV/0!</v>
      </c>
      <c r="U29" s="231" t="e">
        <f t="shared" ref="U29" si="48">SUM(U27:U28)</f>
        <v>#DIV/0!</v>
      </c>
      <c r="V29" s="156" t="e">
        <f t="shared" si="46"/>
        <v>#DIV/0!</v>
      </c>
      <c r="W29" s="155" t="e">
        <f t="shared" si="46"/>
        <v>#DIV/0!</v>
      </c>
      <c r="X29" s="222" t="e">
        <f t="shared" ref="X29" si="49">SUM(X27:X28)</f>
        <v>#DIV/0!</v>
      </c>
      <c r="Y29" s="231" t="e">
        <f t="shared" ref="Y29" si="50">SUM(Y27:Y28)</f>
        <v>#DIV/0!</v>
      </c>
      <c r="AA29" s="131" t="e">
        <f t="shared" si="9"/>
        <v>#DIV/0!</v>
      </c>
    </row>
    <row r="30" spans="1:27" ht="15" customHeight="1">
      <c r="A30" s="1392" t="s">
        <v>73</v>
      </c>
      <c r="B30" s="1393"/>
      <c r="C30" s="1393"/>
      <c r="D30" s="1393"/>
      <c r="E30" s="1393"/>
      <c r="F30" s="160" t="e">
        <f t="shared" ref="F30:P31" si="51">F19+F27</f>
        <v>#DIV/0!</v>
      </c>
      <c r="G30" s="161" t="e">
        <f t="shared" si="51"/>
        <v>#DIV/0!</v>
      </c>
      <c r="H30" s="223" t="e">
        <f t="shared" ref="H30" si="52">H19+H27</f>
        <v>#DIV/0!</v>
      </c>
      <c r="I30" s="215" t="e">
        <f t="shared" si="51"/>
        <v>#DIV/0!</v>
      </c>
      <c r="J30" s="162" t="e">
        <f t="shared" si="51"/>
        <v>#DIV/0!</v>
      </c>
      <c r="K30" s="163" t="e">
        <f t="shared" si="51"/>
        <v>#DIV/0!</v>
      </c>
      <c r="L30" s="223" t="e">
        <f t="shared" ref="L30" si="53">L19+L27</f>
        <v>#DIV/0!</v>
      </c>
      <c r="M30" s="232" t="e">
        <f t="shared" si="51"/>
        <v>#DIV/0!</v>
      </c>
      <c r="N30" s="164" t="e">
        <f t="shared" si="51"/>
        <v>#DIV/0!</v>
      </c>
      <c r="O30" s="163" t="e">
        <f t="shared" si="51"/>
        <v>#DIV/0!</v>
      </c>
      <c r="P30" s="250" t="e">
        <f t="shared" si="51"/>
        <v>#DIV/0!</v>
      </c>
      <c r="Q30" s="243" t="e">
        <f t="shared" ref="Q30" si="54">Q19+Q27</f>
        <v>#DIV/0!</v>
      </c>
      <c r="R30" s="164" t="e">
        <f t="shared" ref="R30:Y31" si="55">R19+R27</f>
        <v>#DIV/0!</v>
      </c>
      <c r="S30" s="163" t="e">
        <f t="shared" si="55"/>
        <v>#DIV/0!</v>
      </c>
      <c r="T30" s="223" t="e">
        <f t="shared" si="55"/>
        <v>#DIV/0!</v>
      </c>
      <c r="U30" s="232" t="e">
        <f t="shared" si="55"/>
        <v>#DIV/0!</v>
      </c>
      <c r="V30" s="164" t="e">
        <f t="shared" si="55"/>
        <v>#DIV/0!</v>
      </c>
      <c r="W30" s="163" t="e">
        <f t="shared" si="55"/>
        <v>#DIV/0!</v>
      </c>
      <c r="X30" s="223" t="e">
        <f t="shared" si="55"/>
        <v>#DIV/0!</v>
      </c>
      <c r="Y30" s="232" t="e">
        <f t="shared" si="55"/>
        <v>#DIV/0!</v>
      </c>
      <c r="AA30" s="131" t="e">
        <f t="shared" si="9"/>
        <v>#DIV/0!</v>
      </c>
    </row>
    <row r="31" spans="1:27" ht="15" customHeight="1" thickBot="1">
      <c r="A31" s="1394" t="s">
        <v>74</v>
      </c>
      <c r="B31" s="1395"/>
      <c r="C31" s="1395"/>
      <c r="D31" s="1395"/>
      <c r="E31" s="1395"/>
      <c r="F31" s="145">
        <f t="shared" si="51"/>
        <v>0</v>
      </c>
      <c r="G31" s="146">
        <f t="shared" si="51"/>
        <v>0</v>
      </c>
      <c r="H31" s="221">
        <f t="shared" ref="H31" si="56">H20+H28</f>
        <v>0</v>
      </c>
      <c r="I31" s="213">
        <f t="shared" si="51"/>
        <v>0</v>
      </c>
      <c r="J31" s="147">
        <f t="shared" si="51"/>
        <v>0</v>
      </c>
      <c r="K31" s="150">
        <f t="shared" si="51"/>
        <v>0</v>
      </c>
      <c r="L31" s="221">
        <f t="shared" ref="L31" si="57">L20+L28</f>
        <v>0</v>
      </c>
      <c r="M31" s="233">
        <f t="shared" si="51"/>
        <v>0</v>
      </c>
      <c r="N31" s="149">
        <f t="shared" si="51"/>
        <v>0</v>
      </c>
      <c r="O31" s="150">
        <f t="shared" si="51"/>
        <v>0</v>
      </c>
      <c r="P31" s="240">
        <f t="shared" si="51"/>
        <v>0</v>
      </c>
      <c r="Q31" s="228">
        <f t="shared" ref="Q31" si="58">Q20+Q28</f>
        <v>0</v>
      </c>
      <c r="R31" s="149">
        <f t="shared" si="55"/>
        <v>0</v>
      </c>
      <c r="S31" s="150">
        <f t="shared" si="55"/>
        <v>0</v>
      </c>
      <c r="T31" s="221">
        <f t="shared" si="55"/>
        <v>0</v>
      </c>
      <c r="U31" s="233">
        <f t="shared" si="55"/>
        <v>0</v>
      </c>
      <c r="V31" s="149">
        <f t="shared" si="55"/>
        <v>0</v>
      </c>
      <c r="W31" s="150">
        <f t="shared" si="55"/>
        <v>0</v>
      </c>
      <c r="X31" s="221">
        <f t="shared" si="55"/>
        <v>0</v>
      </c>
      <c r="Y31" s="233">
        <f t="shared" si="55"/>
        <v>0</v>
      </c>
      <c r="AA31" s="131" t="str">
        <f t="shared" si="9"/>
        <v>OK</v>
      </c>
    </row>
    <row r="32" spans="1:27" ht="16.149999999999999" customHeight="1" thickTop="1" thickBot="1">
      <c r="A32" s="1378" t="s">
        <v>54</v>
      </c>
      <c r="B32" s="1379"/>
      <c r="C32" s="1379"/>
      <c r="D32" s="1379"/>
      <c r="E32" s="1379"/>
      <c r="F32" s="165" t="e">
        <f t="shared" ref="F32:Q32" si="59">SUM(F30:F31)</f>
        <v>#DIV/0!</v>
      </c>
      <c r="G32" s="166" t="e">
        <f t="shared" si="59"/>
        <v>#DIV/0!</v>
      </c>
      <c r="H32" s="224" t="e">
        <f t="shared" si="59"/>
        <v>#DIV/0!</v>
      </c>
      <c r="I32" s="216" t="e">
        <f t="shared" si="59"/>
        <v>#DIV/0!</v>
      </c>
      <c r="J32" s="167" t="e">
        <f t="shared" si="59"/>
        <v>#DIV/0!</v>
      </c>
      <c r="K32" s="168" t="e">
        <f t="shared" si="59"/>
        <v>#DIV/0!</v>
      </c>
      <c r="L32" s="237" t="e">
        <f t="shared" si="59"/>
        <v>#DIV/0!</v>
      </c>
      <c r="M32" s="234" t="e">
        <f t="shared" si="59"/>
        <v>#DIV/0!</v>
      </c>
      <c r="N32" s="156" t="e">
        <f t="shared" si="59"/>
        <v>#DIV/0!</v>
      </c>
      <c r="O32" s="155" t="e">
        <f t="shared" si="59"/>
        <v>#DIV/0!</v>
      </c>
      <c r="P32" s="246" t="e">
        <f t="shared" si="59"/>
        <v>#DIV/0!</v>
      </c>
      <c r="Q32" s="247" t="e">
        <f t="shared" si="59"/>
        <v>#DIV/0!</v>
      </c>
      <c r="R32" s="156" t="e">
        <f t="shared" ref="R32:W32" si="60">SUM(R30:R31)</f>
        <v>#DIV/0!</v>
      </c>
      <c r="S32" s="155" t="e">
        <f t="shared" si="60"/>
        <v>#DIV/0!</v>
      </c>
      <c r="T32" s="222" t="e">
        <f t="shared" ref="T32" si="61">SUM(T30:T31)</f>
        <v>#DIV/0!</v>
      </c>
      <c r="U32" s="231" t="e">
        <f t="shared" ref="U32" si="62">SUM(U30:U31)</f>
        <v>#DIV/0!</v>
      </c>
      <c r="V32" s="156" t="e">
        <f t="shared" si="60"/>
        <v>#DIV/0!</v>
      </c>
      <c r="W32" s="155" t="e">
        <f t="shared" si="60"/>
        <v>#DIV/0!</v>
      </c>
      <c r="X32" s="222" t="e">
        <f t="shared" ref="X32" si="63">SUM(X30:X31)</f>
        <v>#DIV/0!</v>
      </c>
      <c r="Y32" s="231" t="e">
        <f t="shared" ref="Y32" si="64">SUM(Y30:Y31)</f>
        <v>#DIV/0!</v>
      </c>
      <c r="AA32" s="169" t="e">
        <f t="shared" si="9"/>
        <v>#DIV/0!</v>
      </c>
    </row>
    <row r="33" spans="2:27" ht="13.5" customHeight="1" thickBot="1"/>
    <row r="34" spans="2:27" s="174" customFormat="1">
      <c r="B34" s="170" t="s">
        <v>75</v>
      </c>
      <c r="C34" s="171"/>
      <c r="D34" s="171"/>
      <c r="E34" s="171"/>
      <c r="F34" s="172" t="e">
        <f t="shared" ref="F34:G34" si="65">IF(INT(SUM(F7,F15:F18))=F19,"OK","要確認")</f>
        <v>#DIV/0!</v>
      </c>
      <c r="G34" s="172" t="e">
        <f t="shared" si="65"/>
        <v>#DIV/0!</v>
      </c>
      <c r="H34" s="172" t="e">
        <f t="shared" ref="H34:Y34" si="66">IF(INT(SUM(H7,H15:H18))=H19,"OK","要確認")</f>
        <v>#DIV/0!</v>
      </c>
      <c r="I34" s="172" t="e">
        <f t="shared" si="66"/>
        <v>#DIV/0!</v>
      </c>
      <c r="J34" s="172" t="e">
        <f t="shared" si="66"/>
        <v>#DIV/0!</v>
      </c>
      <c r="K34" s="172" t="e">
        <f t="shared" si="66"/>
        <v>#DIV/0!</v>
      </c>
      <c r="L34" s="172" t="e">
        <f t="shared" si="66"/>
        <v>#DIV/0!</v>
      </c>
      <c r="M34" s="172" t="e">
        <f t="shared" si="66"/>
        <v>#DIV/0!</v>
      </c>
      <c r="N34" s="172" t="e">
        <f t="shared" si="66"/>
        <v>#DIV/0!</v>
      </c>
      <c r="O34" s="172" t="e">
        <f t="shared" si="66"/>
        <v>#DIV/0!</v>
      </c>
      <c r="P34" s="172" t="e">
        <f t="shared" si="66"/>
        <v>#DIV/0!</v>
      </c>
      <c r="Q34" s="172" t="e">
        <f t="shared" si="66"/>
        <v>#DIV/0!</v>
      </c>
      <c r="R34" s="172" t="e">
        <f t="shared" si="66"/>
        <v>#DIV/0!</v>
      </c>
      <c r="S34" s="172" t="e">
        <f t="shared" si="66"/>
        <v>#DIV/0!</v>
      </c>
      <c r="T34" s="172" t="e">
        <f t="shared" si="66"/>
        <v>#DIV/0!</v>
      </c>
      <c r="U34" s="172" t="e">
        <f t="shared" si="66"/>
        <v>#DIV/0!</v>
      </c>
      <c r="V34" s="172" t="e">
        <f t="shared" si="66"/>
        <v>#DIV/0!</v>
      </c>
      <c r="W34" s="172" t="e">
        <f t="shared" si="66"/>
        <v>#DIV/0!</v>
      </c>
      <c r="X34" s="172" t="e">
        <f t="shared" si="66"/>
        <v>#DIV/0!</v>
      </c>
      <c r="Y34" s="173" t="e">
        <f t="shared" si="66"/>
        <v>#DIV/0!</v>
      </c>
      <c r="Z34" s="110"/>
      <c r="AA34" s="110"/>
    </row>
    <row r="35" spans="2:27" s="174" customFormat="1" ht="12.75" thickBot="1">
      <c r="B35" s="175" t="s">
        <v>76</v>
      </c>
      <c r="C35" s="176"/>
      <c r="D35" s="177"/>
      <c r="E35" s="176"/>
      <c r="F35" s="178" t="e">
        <f t="shared" ref="F35:G35" si="67">IF(INT(SUM(F22:F26))=F27,"OK","要確認")</f>
        <v>#DIV/0!</v>
      </c>
      <c r="G35" s="178" t="e">
        <f t="shared" si="67"/>
        <v>#DIV/0!</v>
      </c>
      <c r="H35" s="178" t="e">
        <f t="shared" ref="H35:Y35" si="68">IF(INT(SUM(H22:H26))=H27,"OK","要確認")</f>
        <v>#DIV/0!</v>
      </c>
      <c r="I35" s="178" t="e">
        <f t="shared" si="68"/>
        <v>#DIV/0!</v>
      </c>
      <c r="J35" s="178" t="e">
        <f t="shared" si="68"/>
        <v>#DIV/0!</v>
      </c>
      <c r="K35" s="178" t="e">
        <f t="shared" si="68"/>
        <v>#DIV/0!</v>
      </c>
      <c r="L35" s="178" t="e">
        <f t="shared" si="68"/>
        <v>#DIV/0!</v>
      </c>
      <c r="M35" s="178" t="e">
        <f t="shared" si="68"/>
        <v>#DIV/0!</v>
      </c>
      <c r="N35" s="178" t="e">
        <f t="shared" si="68"/>
        <v>#DIV/0!</v>
      </c>
      <c r="O35" s="178" t="e">
        <f t="shared" si="68"/>
        <v>#DIV/0!</v>
      </c>
      <c r="P35" s="178" t="e">
        <f t="shared" si="68"/>
        <v>#DIV/0!</v>
      </c>
      <c r="Q35" s="178" t="e">
        <f t="shared" si="68"/>
        <v>#DIV/0!</v>
      </c>
      <c r="R35" s="178" t="e">
        <f t="shared" si="68"/>
        <v>#DIV/0!</v>
      </c>
      <c r="S35" s="178" t="e">
        <f t="shared" si="68"/>
        <v>#DIV/0!</v>
      </c>
      <c r="T35" s="178" t="e">
        <f t="shared" si="68"/>
        <v>#DIV/0!</v>
      </c>
      <c r="U35" s="178" t="e">
        <f t="shared" si="68"/>
        <v>#DIV/0!</v>
      </c>
      <c r="V35" s="178" t="e">
        <f t="shared" si="68"/>
        <v>#DIV/0!</v>
      </c>
      <c r="W35" s="178" t="e">
        <f t="shared" si="68"/>
        <v>#DIV/0!</v>
      </c>
      <c r="X35" s="178" t="e">
        <f t="shared" si="68"/>
        <v>#DIV/0!</v>
      </c>
      <c r="Y35" s="179" t="e">
        <f t="shared" si="68"/>
        <v>#DIV/0!</v>
      </c>
      <c r="Z35" s="110"/>
      <c r="AA35" s="110"/>
    </row>
    <row r="37" spans="2:27">
      <c r="B37" s="180" t="s">
        <v>77</v>
      </c>
      <c r="C37" s="174"/>
      <c r="D37" s="174"/>
      <c r="E37" s="174"/>
      <c r="F37" s="174"/>
    </row>
    <row r="38" spans="2:27">
      <c r="B38" s="181" t="s">
        <v>78</v>
      </c>
      <c r="C38" s="174"/>
      <c r="D38" s="174"/>
      <c r="E38" s="174"/>
      <c r="F38" s="174"/>
    </row>
    <row r="39" spans="2:27">
      <c r="B39" s="174" t="s">
        <v>79</v>
      </c>
      <c r="C39" s="174"/>
      <c r="D39" s="174" t="e">
        <f>IF((G20&lt;=G19*0.026),"OK","限度を超えています。")</f>
        <v>#DIV/0!</v>
      </c>
      <c r="E39" s="174"/>
      <c r="F39" s="174"/>
    </row>
    <row r="40" spans="2:27">
      <c r="B40" s="174" t="s">
        <v>80</v>
      </c>
      <c r="C40" s="174"/>
      <c r="D40" s="174" t="e">
        <f>IF((I20&lt;=I19*0.026),"OK","限度を超えています。")</f>
        <v>#DIV/0!</v>
      </c>
      <c r="E40" s="174"/>
      <c r="F40" s="174"/>
    </row>
  </sheetData>
  <mergeCells count="35">
    <mergeCell ref="U3:X3"/>
    <mergeCell ref="J1:O1"/>
    <mergeCell ref="A5:A6"/>
    <mergeCell ref="B5:E6"/>
    <mergeCell ref="J5:K5"/>
    <mergeCell ref="N5:O5"/>
    <mergeCell ref="F5:H5"/>
    <mergeCell ref="AA5:AA6"/>
    <mergeCell ref="A7:A21"/>
    <mergeCell ref="B7:E7"/>
    <mergeCell ref="C8:E8"/>
    <mergeCell ref="C9:E9"/>
    <mergeCell ref="C10:E10"/>
    <mergeCell ref="C11:E11"/>
    <mergeCell ref="C12:E12"/>
    <mergeCell ref="C13:E13"/>
    <mergeCell ref="C14:E14"/>
    <mergeCell ref="R5:S5"/>
    <mergeCell ref="V5:W5"/>
    <mergeCell ref="A32:E32"/>
    <mergeCell ref="B15:E15"/>
    <mergeCell ref="B16:E16"/>
    <mergeCell ref="B17:E17"/>
    <mergeCell ref="B18:E18"/>
    <mergeCell ref="B21:E21"/>
    <mergeCell ref="A22:A29"/>
    <mergeCell ref="B22:E22"/>
    <mergeCell ref="B23:E23"/>
    <mergeCell ref="B24:E24"/>
    <mergeCell ref="B25:E25"/>
    <mergeCell ref="B26:E26"/>
    <mergeCell ref="B28:D28"/>
    <mergeCell ref="B29:E29"/>
    <mergeCell ref="A30:E30"/>
    <mergeCell ref="A31:E31"/>
  </mergeCells>
  <phoneticPr fontId="2"/>
  <printOptions horizontalCentered="1" verticalCentered="1"/>
  <pageMargins left="0" right="0" top="0.59055118110236227" bottom="0.19685039370078741" header="0.59055118110236227" footer="0.23622047244094491"/>
  <pageSetup paperSize="9" scale="61"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13</vt:i4>
      </vt:variant>
    </vt:vector>
  </HeadingPairs>
  <TitlesOfParts>
    <vt:vector size="24" baseType="lpstr">
      <vt:lpstr>00提出書類一覧</vt:lpstr>
      <vt:lpstr>10事業費等一覧 </vt:lpstr>
      <vt:lpstr>10事業費等一覧（事業別）</vt:lpstr>
      <vt:lpstr>10法人事務費</vt:lpstr>
      <vt:lpstr>10算出内訳（ユニット型）</vt:lpstr>
      <vt:lpstr>10算出内訳（従来型）</vt:lpstr>
      <vt:lpstr>12年度別</vt:lpstr>
      <vt:lpstr>13費目別内訳</vt:lpstr>
      <vt:lpstr>13事業費目別内訳</vt:lpstr>
      <vt:lpstr>27部門別面積表</vt:lpstr>
      <vt:lpstr>28面積按分</vt:lpstr>
      <vt:lpstr>'00提出書類一覧'!Print_Area</vt:lpstr>
      <vt:lpstr>'10算出内訳（ユニット型）'!Print_Area</vt:lpstr>
      <vt:lpstr>'10算出内訳（従来型）'!Print_Area</vt:lpstr>
      <vt:lpstr>'10事業費等一覧 '!Print_Area</vt:lpstr>
      <vt:lpstr>'10事業費等一覧（事業別）'!Print_Area</vt:lpstr>
      <vt:lpstr>'10法人事務費'!Print_Area</vt:lpstr>
      <vt:lpstr>'12年度別'!Print_Area</vt:lpstr>
      <vt:lpstr>'13事業費目別内訳'!Print_Area</vt:lpstr>
      <vt:lpstr>'13費目別内訳'!Print_Area</vt:lpstr>
      <vt:lpstr>'27部門別面積表'!Print_Area</vt:lpstr>
      <vt:lpstr>'28面積按分'!Print_Area</vt:lpstr>
      <vt:lpstr>'10算出内訳（ユニット型）'!Print_Titles</vt:lpstr>
      <vt:lpstr>'10算出内訳（従来型）'!Print_Titles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伊藤　雅子</cp:lastModifiedBy>
  <cp:lastPrinted>2017-06-29T07:27:14Z</cp:lastPrinted>
  <dcterms:created xsi:type="dcterms:W3CDTF">2007-03-28T05:53:17Z</dcterms:created>
  <dcterms:modified xsi:type="dcterms:W3CDTF">2025-05-07T08:59:52Z</dcterms:modified>
</cp:coreProperties>
</file>