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0 共通（指定等規則・要綱関係はこちらです）\02　指定等 要綱 関係（11高介第82号）\R06-04予定　改正関係（介護分野の文書に係る負担軽減）\★HP掲載様式\03_HP様式差替え（R6.4.15～）\02_作業\02_変更届\04_訪問看護（訪看ST)　\01 既存届出\"/>
    </mc:Choice>
  </mc:AlternateContent>
  <bookViews>
    <workbookView xWindow="120" yWindow="72" windowWidth="20340" windowHeight="8100"/>
  </bookViews>
  <sheets>
    <sheet name="【記入例】変更届出書（様式第一号（五））" sheetId="11" r:id="rId1"/>
    <sheet name="勤務表(参考様式１）【記載例】訪問看護" sheetId="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【記載例】シフト記号">'[1]【記載例】シフト記号表（勤務時間帯）'!$C$6:$C$35</definedName>
    <definedName name="_xlnm.Print_Area" localSheetId="0">'【記入例】変更届出書（様式第一号（五））'!$A$1:$AJ$60</definedName>
    <definedName name="_xlnm.Print_Area" localSheetId="1">'勤務表(参考様式１）【記載例】訪問看護'!$A$1:$BD$50</definedName>
    <definedName name="_xlnm.Print_Area">#REF!</definedName>
    <definedName name="_xlnm.Print_Titles" localSheetId="1">'勤務表(参考様式１）【記載例】訪問看護'!$1:$12</definedName>
    <definedName name="シフト記号表">'[2]シフト記号表（勤務時間帯）'!$C$6:$C$35</definedName>
    <definedName name="職種" localSheetId="0">[3]プルダウン・リスト!$C$12:$K$12</definedName>
    <definedName name="職種" localSheetId="1">[4]プルダウン・リスト!$C$15:$K$15</definedName>
    <definedName name="職種">[5]プルダウン・リスト!$C$15:$K$15</definedName>
  </definedNames>
  <calcPr calcId="162913"/>
</workbook>
</file>

<file path=xl/calcChain.xml><?xml version="1.0" encoding="utf-8"?>
<calcChain xmlns="http://schemas.openxmlformats.org/spreadsheetml/2006/main">
  <c r="H44" i="9" l="1"/>
  <c r="H43" i="9"/>
  <c r="C43" i="9"/>
  <c r="P39" i="9"/>
  <c r="C49" i="9" s="1"/>
  <c r="M49" i="9" s="1"/>
  <c r="L39" i="9"/>
  <c r="C44" i="9" s="1"/>
  <c r="M44" i="9" s="1"/>
  <c r="H49" i="9" s="1"/>
  <c r="J39" i="9"/>
  <c r="G37" i="9"/>
  <c r="E37" i="9"/>
  <c r="G36" i="9"/>
  <c r="E36" i="9"/>
  <c r="AW30" i="9"/>
  <c r="AU30" i="9"/>
  <c r="AU29" i="9"/>
  <c r="AW29" i="9" s="1"/>
  <c r="AW28" i="9"/>
  <c r="AU28" i="9"/>
  <c r="AU27" i="9"/>
  <c r="AW27" i="9" s="1"/>
  <c r="AW26" i="9"/>
  <c r="AU26" i="9"/>
  <c r="AU25" i="9"/>
  <c r="AW25" i="9" s="1"/>
  <c r="AW24" i="9"/>
  <c r="AU24" i="9"/>
  <c r="AU23" i="9"/>
  <c r="AW23" i="9" s="1"/>
  <c r="AW22" i="9"/>
  <c r="AU22" i="9"/>
  <c r="AU21" i="9"/>
  <c r="AW21" i="9" s="1"/>
  <c r="AW20" i="9"/>
  <c r="AU20" i="9"/>
  <c r="AU19" i="9"/>
  <c r="AW19" i="9" s="1"/>
  <c r="AW18" i="9"/>
  <c r="AU18" i="9"/>
  <c r="AU17" i="9"/>
  <c r="AW17" i="9" s="1"/>
  <c r="AU16" i="9"/>
  <c r="E38" i="9" s="1"/>
  <c r="AU15" i="9"/>
  <c r="AW15" i="9" s="1"/>
  <c r="AU14" i="9"/>
  <c r="E35" i="9" s="1"/>
  <c r="E39" i="9" s="1"/>
  <c r="B14" i="9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AU13" i="9"/>
  <c r="AW13" i="9" s="1"/>
  <c r="AJ11" i="9"/>
  <c r="AJ12" i="9" s="1"/>
  <c r="AB11" i="9"/>
  <c r="AB12" i="9" s="1"/>
  <c r="T11" i="9"/>
  <c r="T12" i="9" s="1"/>
  <c r="AT10" i="9"/>
  <c r="AT11" i="9" s="1"/>
  <c r="AT12" i="9" s="1"/>
  <c r="AS10" i="9"/>
  <c r="AS11" i="9" s="1"/>
  <c r="AS12" i="9" s="1"/>
  <c r="AR10" i="9"/>
  <c r="AR11" i="9" s="1"/>
  <c r="AR12" i="9" s="1"/>
  <c r="AM10" i="9"/>
  <c r="AE10" i="9"/>
  <c r="W10" i="9"/>
  <c r="AU8" i="9"/>
  <c r="X2" i="9"/>
  <c r="AN11" i="9" s="1"/>
  <c r="AN12" i="9" s="1"/>
  <c r="AW16" i="9" l="1"/>
  <c r="G38" i="9" s="1"/>
  <c r="AW14" i="9"/>
  <c r="G35" i="9" s="1"/>
  <c r="S10" i="9"/>
  <c r="AA10" i="9"/>
  <c r="AI10" i="9"/>
  <c r="AQ10" i="9"/>
  <c r="P11" i="9"/>
  <c r="P12" i="9" s="1"/>
  <c r="X11" i="9"/>
  <c r="X12" i="9" s="1"/>
  <c r="AF11" i="9"/>
  <c r="AF12" i="9" s="1"/>
  <c r="AQ11" i="9"/>
  <c r="AQ12" i="9" s="1"/>
  <c r="AO11" i="9"/>
  <c r="AO12" i="9" s="1"/>
  <c r="AM11" i="9"/>
  <c r="AM12" i="9" s="1"/>
  <c r="AK11" i="9"/>
  <c r="AK12" i="9" s="1"/>
  <c r="AI11" i="9"/>
  <c r="AI12" i="9" s="1"/>
  <c r="AG11" i="9"/>
  <c r="AG12" i="9" s="1"/>
  <c r="AE11" i="9"/>
  <c r="AE12" i="9" s="1"/>
  <c r="AC11" i="9"/>
  <c r="AC12" i="9" s="1"/>
  <c r="AA11" i="9"/>
  <c r="AA12" i="9" s="1"/>
  <c r="Y11" i="9"/>
  <c r="Y12" i="9" s="1"/>
  <c r="W11" i="9"/>
  <c r="W12" i="9" s="1"/>
  <c r="U11" i="9"/>
  <c r="U12" i="9" s="1"/>
  <c r="S11" i="9"/>
  <c r="S12" i="9" s="1"/>
  <c r="Q11" i="9"/>
  <c r="Q12" i="9" s="1"/>
  <c r="AP10" i="9"/>
  <c r="AN10" i="9"/>
  <c r="AL10" i="9"/>
  <c r="AJ10" i="9"/>
  <c r="AH10" i="9"/>
  <c r="AF10" i="9"/>
  <c r="AD10" i="9"/>
  <c r="AB10" i="9"/>
  <c r="Z10" i="9"/>
  <c r="X10" i="9"/>
  <c r="V10" i="9"/>
  <c r="T10" i="9"/>
  <c r="R10" i="9"/>
  <c r="P10" i="9"/>
  <c r="AZ6" i="9"/>
  <c r="Q10" i="9"/>
  <c r="U10" i="9"/>
  <c r="Y10" i="9"/>
  <c r="AC10" i="9"/>
  <c r="AG10" i="9"/>
  <c r="AK10" i="9"/>
  <c r="AO10" i="9"/>
  <c r="R11" i="9"/>
  <c r="R12" i="9" s="1"/>
  <c r="V11" i="9"/>
  <c r="V12" i="9" s="1"/>
  <c r="Z11" i="9"/>
  <c r="Z12" i="9" s="1"/>
  <c r="AD11" i="9"/>
  <c r="AD12" i="9" s="1"/>
  <c r="AH11" i="9"/>
  <c r="AH12" i="9" s="1"/>
  <c r="AL11" i="9"/>
  <c r="AL12" i="9" s="1"/>
  <c r="AP11" i="9"/>
  <c r="AP12" i="9" s="1"/>
  <c r="G39" i="9" l="1"/>
</calcChain>
</file>

<file path=xl/sharedStrings.xml><?xml version="1.0" encoding="utf-8"?>
<sst xmlns="http://schemas.openxmlformats.org/spreadsheetml/2006/main" count="194" uniqueCount="150">
  <si>
    <t>年</t>
    <rPh sb="0" eb="1">
      <t>ネン</t>
    </rPh>
    <phoneticPr fontId="3"/>
  </si>
  <si>
    <t>日</t>
    <rPh sb="0" eb="1">
      <t>ヒ</t>
    </rPh>
    <phoneticPr fontId="3"/>
  </si>
  <si>
    <t>事業所（施設）の名称</t>
    <rPh sb="0" eb="3">
      <t>ジギョウショ</t>
    </rPh>
    <rPh sb="4" eb="6">
      <t>シセツ</t>
    </rPh>
    <rPh sb="8" eb="10">
      <t>メイショウ</t>
    </rPh>
    <phoneticPr fontId="3"/>
  </si>
  <si>
    <t>事業所（施設）の所在地</t>
    <rPh sb="0" eb="3">
      <t>ジギョウショ</t>
    </rPh>
    <rPh sb="4" eb="6">
      <t>シセツ</t>
    </rPh>
    <rPh sb="8" eb="11">
      <t>ショザイチ</t>
    </rPh>
    <phoneticPr fontId="3"/>
  </si>
  <si>
    <t>日</t>
  </si>
  <si>
    <t>月</t>
  </si>
  <si>
    <t>変更届出書</t>
    <rPh sb="0" eb="2">
      <t>ヘンコウ</t>
    </rPh>
    <rPh sb="2" eb="4">
      <t>トドケデ</t>
    </rPh>
    <rPh sb="4" eb="5">
      <t>ショ</t>
    </rPh>
    <phoneticPr fontId="3"/>
  </si>
  <si>
    <t>年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</si>
  <si>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</si>
  <si>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3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</si>
  <si>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</si>
  <si>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</si>
  <si>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</si>
  <si>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サービスの種類</t>
    <rPh sb="5" eb="7">
      <t>シュルイ</t>
    </rPh>
    <phoneticPr fontId="3"/>
  </si>
  <si>
    <t>変更年月日</t>
    <rPh sb="0" eb="2">
      <t>ヘンコウ</t>
    </rPh>
    <rPh sb="2" eb="5">
      <t>ネンガッピ</t>
    </rPh>
    <phoneticPr fontId="3"/>
  </si>
  <si>
    <t>月</t>
    <rPh sb="0" eb="1">
      <t>ガツ</t>
    </rPh>
    <phoneticPr fontId="3"/>
  </si>
  <si>
    <t>変更があった事項（該当に○）</t>
    <rPh sb="0" eb="2">
      <t>ヘンコウ</t>
    </rPh>
    <rPh sb="6" eb="8">
      <t>ジコウ</t>
    </rPh>
    <rPh sb="9" eb="11">
      <t>ガイトウ</t>
    </rPh>
    <phoneticPr fontId="3"/>
  </si>
  <si>
    <t>変更の内容</t>
    <rPh sb="0" eb="2">
      <t>ヘンコウ</t>
    </rPh>
    <rPh sb="3" eb="5">
      <t>ナイヨウ</t>
    </rPh>
    <phoneticPr fontId="3"/>
  </si>
  <si>
    <t>（変更前）</t>
    <rPh sb="1" eb="3">
      <t>ヘンコウ</t>
    </rPh>
    <rPh sb="3" eb="4">
      <t>マエ</t>
    </rPh>
    <phoneticPr fontId="3"/>
  </si>
  <si>
    <t>申請者の名称</t>
    <rPh sb="0" eb="3">
      <t>シンセイシャ</t>
    </rPh>
    <rPh sb="4" eb="6">
      <t>メイショウ</t>
    </rPh>
    <phoneticPr fontId="3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</si>
  <si>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3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</si>
  <si>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3"/>
  </si>
  <si>
    <t>（当該事業に関するものに限る。）</t>
    <phoneticPr fontId="3"/>
  </si>
  <si>
    <t>備品（訪問入浴介護事業及び介護予防訪問入浴介護事業）</t>
    <phoneticPr fontId="3"/>
  </si>
  <si>
    <t>利用者の推定数</t>
    <rPh sb="0" eb="3">
      <t>リヨウシャ</t>
    </rPh>
    <rPh sb="4" eb="7">
      <t>スイテイスウ</t>
    </rPh>
    <phoneticPr fontId="3"/>
  </si>
  <si>
    <t xml:space="preserve">事業所（施設）の管理者の氏名、生年月日及び住所
</t>
    <phoneticPr fontId="3"/>
  </si>
  <si>
    <t>（介護老人保健施設は、事前に承認を受ける。）</t>
  </si>
  <si>
    <t>サービス提供責任者の氏名、生年月日、住所及び経歴</t>
    <phoneticPr fontId="3"/>
  </si>
  <si>
    <t>運営規程</t>
    <phoneticPr fontId="3"/>
  </si>
  <si>
    <t>（変更後）</t>
    <rPh sb="1" eb="3">
      <t>ヘンコウ</t>
    </rPh>
    <rPh sb="3" eb="4">
      <t>ゴ</t>
    </rPh>
    <phoneticPr fontId="3"/>
  </si>
  <si>
    <t>事業所の種別</t>
    <phoneticPr fontId="3"/>
  </si>
  <si>
    <t>提供する居宅療養管理指導の種類</t>
    <phoneticPr fontId="3"/>
  </si>
  <si>
    <t xml:space="preserve">
</t>
    <phoneticPr fontId="3"/>
  </si>
  <si>
    <t>事業実施形態</t>
    <phoneticPr fontId="3"/>
  </si>
  <si>
    <t>（本体施設が特別養護老人ホームの場合の</t>
    <phoneticPr fontId="3"/>
  </si>
  <si>
    <t>利用者、入所者又は入院患者の定員</t>
    <phoneticPr fontId="3"/>
  </si>
  <si>
    <t>福祉用具の保管・消毒方法</t>
    <phoneticPr fontId="3"/>
  </si>
  <si>
    <t>（委託している場合にあっては、委託先の状況）</t>
    <phoneticPr fontId="3"/>
  </si>
  <si>
    <t>併設施設の状況等</t>
    <phoneticPr fontId="3"/>
  </si>
  <si>
    <t>介護支援専門員の氏名及びその登録番号</t>
    <phoneticPr fontId="3"/>
  </si>
  <si>
    <t>備考</t>
    <rPh sb="0" eb="2">
      <t>ビコウ</t>
    </rPh>
    <phoneticPr fontId="3"/>
  </si>
  <si>
    <t>（参考様式1）</t>
    <rPh sb="1" eb="3">
      <t>サンコウ</t>
    </rPh>
    <rPh sb="3" eb="5">
      <t>ヨウシキ</t>
    </rPh>
    <phoneticPr fontId="3"/>
  </si>
  <si>
    <t>従業者の勤務の体制及び勤務形態一覧表</t>
    <phoneticPr fontId="2"/>
  </si>
  <si>
    <t>サービス種別</t>
    <rPh sb="4" eb="6">
      <t>シュベツ</t>
    </rPh>
    <phoneticPr fontId="2"/>
  </si>
  <si>
    <t>(</t>
    <phoneticPr fontId="2"/>
  </si>
  <si>
    <t>訪問看護（訪問看護ステーション）</t>
    <rPh sb="0" eb="2">
      <t>ホウモン</t>
    </rPh>
    <rPh sb="2" eb="4">
      <t>カンゴ</t>
    </rPh>
    <rPh sb="5" eb="7">
      <t>ホウモン</t>
    </rPh>
    <rPh sb="7" eb="9">
      <t>カンゴ</t>
    </rPh>
    <phoneticPr fontId="2"/>
  </si>
  <si>
    <t>）</t>
    <phoneticPr fontId="2"/>
  </si>
  <si>
    <t>令和</t>
    <rPh sb="0" eb="2">
      <t>レイワ</t>
    </rPh>
    <phoneticPr fontId="2"/>
  </si>
  <si>
    <t>)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</si>
  <si>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</si>
  <si>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</si>
  <si>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事業所名</t>
    <rPh sb="0" eb="3">
      <t>ジギョウショ</t>
    </rPh>
    <rPh sb="3" eb="4">
      <t>メイ</t>
    </rPh>
    <phoneticPr fontId="2"/>
  </si>
  <si>
    <t>○○○○</t>
    <phoneticPr fontId="2"/>
  </si>
  <si>
    <t>(1)</t>
    <phoneticPr fontId="2"/>
  </si>
  <si>
    <t>４週</t>
  </si>
  <si>
    <t>(2)</t>
    <phoneticPr fontId="2"/>
  </si>
  <si>
    <t>予定</t>
  </si>
  <si>
    <t>(3)事業所における常勤の従業者が勤務すべき時間数</t>
    <rPh sb="3" eb="6">
      <t>ジギョウショ</t>
    </rPh>
    <rPh sb="10" eb="12">
      <t>ジョウキン</t>
    </rPh>
    <rPh sb="13" eb="16">
      <t>ジュウギョウシャ</t>
    </rPh>
    <rPh sb="17" eb="19">
      <t>キンム</t>
    </rPh>
    <rPh sb="22" eb="24">
      <t>ジカン</t>
    </rPh>
    <rPh sb="24" eb="25">
      <t>スウ</t>
    </rPh>
    <phoneticPr fontId="2"/>
  </si>
  <si>
    <t>時間/週</t>
    <rPh sb="0" eb="2">
      <t>ジカン</t>
    </rPh>
    <rPh sb="3" eb="4">
      <t>シュウ</t>
    </rPh>
    <phoneticPr fontId="2"/>
  </si>
  <si>
    <t>時間/月</t>
    <rPh sb="0" eb="2">
      <t>ジカン</t>
    </rPh>
    <rPh sb="3" eb="4">
      <t>ツキ</t>
    </rPh>
    <phoneticPr fontId="2"/>
  </si>
  <si>
    <t>当月の日数</t>
    <rPh sb="0" eb="2">
      <t>トウゲツ</t>
    </rPh>
    <rPh sb="3" eb="5">
      <t>ニッスウ</t>
    </rPh>
    <phoneticPr fontId="2"/>
  </si>
  <si>
    <t>日</t>
    <rPh sb="0" eb="1">
      <t>ニチ</t>
    </rPh>
    <phoneticPr fontId="2"/>
  </si>
  <si>
    <t>No</t>
    <phoneticPr fontId="2"/>
  </si>
  <si>
    <t>(4) 
職種</t>
    <phoneticPr fontId="3"/>
  </si>
  <si>
    <t>(5)
勤務
形態</t>
    <phoneticPr fontId="3"/>
  </si>
  <si>
    <t>(6)
資格</t>
    <rPh sb="4" eb="6">
      <t>シカク</t>
    </rPh>
    <phoneticPr fontId="2"/>
  </si>
  <si>
    <t>(7) 氏　名</t>
    <phoneticPr fontId="3"/>
  </si>
  <si>
    <t>(8)</t>
    <phoneticPr fontId="2"/>
  </si>
  <si>
    <r>
      <t xml:space="preserve">(10)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3"/>
  </si>
  <si>
    <t>(11) 兼務状況
（兼務先／兼務する職務の内容）等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3"/>
  </si>
  <si>
    <t>1週目</t>
    <rPh sb="1" eb="2">
      <t>シュウ</t>
    </rPh>
    <rPh sb="2" eb="3">
      <t>メ</t>
    </rPh>
    <phoneticPr fontId="2"/>
  </si>
  <si>
    <t>2週目</t>
    <rPh sb="1" eb="2">
      <t>シュウ</t>
    </rPh>
    <rPh sb="2" eb="3">
      <t>メ</t>
    </rPh>
    <phoneticPr fontId="2"/>
  </si>
  <si>
    <t>3週目</t>
    <rPh sb="1" eb="2">
      <t>シュウ</t>
    </rPh>
    <rPh sb="2" eb="3">
      <t>メ</t>
    </rPh>
    <phoneticPr fontId="2"/>
  </si>
  <si>
    <t>4週目</t>
    <rPh sb="1" eb="2">
      <t>シュウ</t>
    </rPh>
    <rPh sb="2" eb="3">
      <t>メ</t>
    </rPh>
    <phoneticPr fontId="2"/>
  </si>
  <si>
    <t>5週目</t>
    <rPh sb="1" eb="2">
      <t>シュウ</t>
    </rPh>
    <rPh sb="2" eb="3">
      <t>メ</t>
    </rPh>
    <phoneticPr fontId="2"/>
  </si>
  <si>
    <t>管理者</t>
    <rPh sb="0" eb="3">
      <t>カンリシャ</t>
    </rPh>
    <phoneticPr fontId="2"/>
  </si>
  <si>
    <t>A</t>
  </si>
  <si>
    <t>保健師</t>
    <rPh sb="0" eb="3">
      <t>ホケンシ</t>
    </rPh>
    <phoneticPr fontId="2"/>
  </si>
  <si>
    <t>看護職員</t>
    <rPh sb="0" eb="2">
      <t>カンゴ</t>
    </rPh>
    <rPh sb="2" eb="4">
      <t>ショクイン</t>
    </rPh>
    <phoneticPr fontId="2"/>
  </si>
  <si>
    <t>看護師</t>
    <rPh sb="0" eb="3">
      <t>カンゴシ</t>
    </rPh>
    <phoneticPr fontId="2"/>
  </si>
  <si>
    <t>○○　A郞</t>
    <rPh sb="4" eb="5">
      <t>ロウ</t>
    </rPh>
    <phoneticPr fontId="2"/>
  </si>
  <si>
    <t>○○　B子</t>
    <rPh sb="4" eb="5">
      <t>コ</t>
    </rPh>
    <phoneticPr fontId="2"/>
  </si>
  <si>
    <t>D</t>
  </si>
  <si>
    <t>准看護師</t>
    <rPh sb="0" eb="4">
      <t>ジュンカンゴシ</t>
    </rPh>
    <phoneticPr fontId="2"/>
  </si>
  <si>
    <t>○○　C子</t>
    <rPh sb="4" eb="5">
      <t>コ</t>
    </rPh>
    <phoneticPr fontId="2"/>
  </si>
  <si>
    <t>理学療法士</t>
    <rPh sb="0" eb="2">
      <t>リガク</t>
    </rPh>
    <rPh sb="2" eb="5">
      <t>リョウホウシ</t>
    </rPh>
    <phoneticPr fontId="2"/>
  </si>
  <si>
    <t>○○　D子</t>
    <rPh sb="4" eb="5">
      <t>コ</t>
    </rPh>
    <phoneticPr fontId="2"/>
  </si>
  <si>
    <t>(12)【任意入力】人員基準の確認（看護職員）</t>
    <rPh sb="5" eb="7">
      <t>ニンイ</t>
    </rPh>
    <rPh sb="7" eb="9">
      <t>ニュウリョク</t>
    </rPh>
    <rPh sb="10" eb="12">
      <t>ジンイン</t>
    </rPh>
    <rPh sb="12" eb="14">
      <t>キジュン</t>
    </rPh>
    <rPh sb="15" eb="17">
      <t>カクニン</t>
    </rPh>
    <rPh sb="18" eb="20">
      <t>カンゴ</t>
    </rPh>
    <rPh sb="20" eb="22">
      <t>ショクイン</t>
    </rPh>
    <phoneticPr fontId="2"/>
  </si>
  <si>
    <t>（勤務形態の記号）</t>
    <rPh sb="1" eb="3">
      <t>キンム</t>
    </rPh>
    <rPh sb="3" eb="5">
      <t>ケイタイ</t>
    </rPh>
    <rPh sb="6" eb="8">
      <t>キゴウ</t>
    </rPh>
    <phoneticPr fontId="2"/>
  </si>
  <si>
    <t>勤務形態</t>
    <rPh sb="0" eb="2">
      <t>キンム</t>
    </rPh>
    <rPh sb="2" eb="4">
      <t>ケイタイ</t>
    </rPh>
    <phoneticPr fontId="2"/>
  </si>
  <si>
    <t>勤務時間数合計</t>
    <rPh sb="0" eb="2">
      <t>キンム</t>
    </rPh>
    <rPh sb="2" eb="5">
      <t>ジカンスウ</t>
    </rPh>
    <rPh sb="5" eb="7">
      <t>ゴウケイ</t>
    </rPh>
    <phoneticPr fontId="2"/>
  </si>
  <si>
    <t>常勤換算の対象時間数</t>
    <rPh sb="0" eb="2">
      <t>ジョウキン</t>
    </rPh>
    <rPh sb="2" eb="4">
      <t>カンサン</t>
    </rPh>
    <rPh sb="5" eb="7">
      <t>タイショウ</t>
    </rPh>
    <rPh sb="7" eb="9">
      <t>ジカン</t>
    </rPh>
    <rPh sb="9" eb="10">
      <t>スウ</t>
    </rPh>
    <phoneticPr fontId="2"/>
  </si>
  <si>
    <t>常勤換算方法対象外の</t>
    <rPh sb="0" eb="2">
      <t>ジョウキン</t>
    </rPh>
    <rPh sb="2" eb="4">
      <t>カンサン</t>
    </rPh>
    <rPh sb="4" eb="6">
      <t>ホウホウ</t>
    </rPh>
    <rPh sb="6" eb="9">
      <t>タイショウガイ</t>
    </rPh>
    <phoneticPr fontId="2"/>
  </si>
  <si>
    <t>記号</t>
    <rPh sb="0" eb="2">
      <t>キゴウ</t>
    </rPh>
    <phoneticPr fontId="2"/>
  </si>
  <si>
    <t>区分</t>
    <rPh sb="0" eb="2">
      <t>クブン</t>
    </rPh>
    <phoneticPr fontId="2"/>
  </si>
  <si>
    <t>当月合計</t>
    <rPh sb="0" eb="2">
      <t>トウゲツ</t>
    </rPh>
    <rPh sb="2" eb="4">
      <t>ゴウケイ</t>
    </rPh>
    <phoneticPr fontId="2"/>
  </si>
  <si>
    <t>週平均</t>
    <rPh sb="0" eb="3">
      <t>シュウヘイキン</t>
    </rPh>
    <phoneticPr fontId="2"/>
  </si>
  <si>
    <t>常勤の従業者の人数</t>
    <rPh sb="0" eb="2">
      <t>ジョウキン</t>
    </rPh>
    <rPh sb="3" eb="6">
      <t>ジュウギョウシャ</t>
    </rPh>
    <rPh sb="7" eb="9">
      <t>ニンズウ</t>
    </rPh>
    <phoneticPr fontId="2"/>
  </si>
  <si>
    <t>A</t>
    <phoneticPr fontId="2"/>
  </si>
  <si>
    <t>常勤で専従</t>
    <rPh sb="0" eb="2">
      <t>ジョウキン</t>
    </rPh>
    <rPh sb="3" eb="5">
      <t>センジュウ</t>
    </rPh>
    <phoneticPr fontId="2"/>
  </si>
  <si>
    <t>B</t>
    <phoneticPr fontId="2"/>
  </si>
  <si>
    <t>常勤で兼務</t>
    <rPh sb="0" eb="2">
      <t>ジョウキン</t>
    </rPh>
    <rPh sb="3" eb="5">
      <t>ケンム</t>
    </rPh>
    <phoneticPr fontId="2"/>
  </si>
  <si>
    <t>C</t>
    <phoneticPr fontId="2"/>
  </si>
  <si>
    <t>非常勤で専従</t>
    <rPh sb="0" eb="3">
      <t>ヒジョウキン</t>
    </rPh>
    <rPh sb="4" eb="6">
      <t>センジュウ</t>
    </rPh>
    <phoneticPr fontId="2"/>
  </si>
  <si>
    <t>-</t>
    <phoneticPr fontId="2"/>
  </si>
  <si>
    <t>D</t>
    <phoneticPr fontId="2"/>
  </si>
  <si>
    <t>非常勤で兼務</t>
    <rPh sb="0" eb="3">
      <t>ヒジョウキン</t>
    </rPh>
    <rPh sb="4" eb="6">
      <t>ケンム</t>
    </rPh>
    <phoneticPr fontId="2"/>
  </si>
  <si>
    <t>合計</t>
    <rPh sb="0" eb="2">
      <t>ゴウケイ</t>
    </rPh>
    <phoneticPr fontId="2"/>
  </si>
  <si>
    <t>■ 常勤換算方法による人数</t>
    <rPh sb="2" eb="4">
      <t>ジョウキン</t>
    </rPh>
    <rPh sb="4" eb="6">
      <t>カンサン</t>
    </rPh>
    <rPh sb="6" eb="8">
      <t>ホウホウ</t>
    </rPh>
    <rPh sb="11" eb="13">
      <t>ニンズウ</t>
    </rPh>
    <phoneticPr fontId="2"/>
  </si>
  <si>
    <t>基準：</t>
    <rPh sb="0" eb="2">
      <t>キジュン</t>
    </rPh>
    <phoneticPr fontId="2"/>
  </si>
  <si>
    <t>週</t>
  </si>
  <si>
    <t>常勤換算の</t>
    <rPh sb="0" eb="2">
      <t>ジョウキン</t>
    </rPh>
    <rPh sb="2" eb="4">
      <t>カンサン</t>
    </rPh>
    <phoneticPr fontId="2"/>
  </si>
  <si>
    <t>常勤の従業者が</t>
    <rPh sb="0" eb="2">
      <t>ジョウキン</t>
    </rPh>
    <rPh sb="3" eb="6">
      <t>ジュウギョウシャ</t>
    </rPh>
    <phoneticPr fontId="2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</si>
  <si>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2"/>
  </si>
  <si>
    <t>÷</t>
    <phoneticPr fontId="2"/>
  </si>
  <si>
    <t>＝</t>
    <phoneticPr fontId="2"/>
  </si>
  <si>
    <t>（小数点第2位以下切り捨て）</t>
    <rPh sb="1" eb="4">
      <t>ショウスウテン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2"/>
  </si>
  <si>
    <t>■ 看護職員の常勤換算方法による人数</t>
    <rPh sb="2" eb="4">
      <t>カンゴ</t>
    </rPh>
    <rPh sb="4" eb="6">
      <t>ショクイン</t>
    </rPh>
    <rPh sb="7" eb="9">
      <t>ジョウキン</t>
    </rPh>
    <rPh sb="9" eb="11">
      <t>カンサン</t>
    </rPh>
    <rPh sb="11" eb="13">
      <t>ホウホウ</t>
    </rPh>
    <rPh sb="16" eb="18">
      <t>ニンズウ</t>
    </rPh>
    <phoneticPr fontId="2"/>
  </si>
  <si>
    <t>常勤の従業者の人数</t>
  </si>
  <si>
    <t>常勤換算方法による人数</t>
    <rPh sb="0" eb="2">
      <t>ジョウキン</t>
    </rPh>
    <rPh sb="2" eb="4">
      <t>カンサン</t>
    </rPh>
    <rPh sb="4" eb="6">
      <t>ホウホウ</t>
    </rPh>
    <rPh sb="9" eb="11">
      <t>ニンズウ</t>
    </rPh>
    <phoneticPr fontId="2"/>
  </si>
  <si>
    <t>＋</t>
    <phoneticPr fontId="2"/>
  </si>
  <si>
    <t>新宿区西新宿〇丁目〇番〇号</t>
    <phoneticPr fontId="2"/>
  </si>
  <si>
    <t>○</t>
  </si>
  <si>
    <t>○○訪問看護ステーション</t>
    <phoneticPr fontId="2"/>
  </si>
  <si>
    <t>記入例</t>
    <rPh sb="0" eb="2">
      <t>キニュウ</t>
    </rPh>
    <rPh sb="2" eb="3">
      <t>レイ</t>
    </rPh>
    <phoneticPr fontId="2"/>
  </si>
  <si>
    <t>東京都新宿区西新宿２-８-１</t>
    <phoneticPr fontId="7"/>
  </si>
  <si>
    <t>別紙様式第一号（五）</t>
    <phoneticPr fontId="3"/>
  </si>
  <si>
    <t>東京都知事　殿</t>
    <rPh sb="0" eb="3">
      <t>トウキョウト</t>
    </rPh>
    <rPh sb="3" eb="5">
      <t>チジ</t>
    </rPh>
    <rPh sb="6" eb="7">
      <t>ドノ</t>
    </rPh>
    <phoneticPr fontId="3"/>
  </si>
  <si>
    <t>申請者</t>
    <rPh sb="0" eb="3">
      <t>シンセイシャ</t>
    </rPh>
    <phoneticPr fontId="3"/>
  </si>
  <si>
    <t>代表者職名・氏名　</t>
  </si>
  <si>
    <t>法人番号</t>
    <rPh sb="0" eb="2">
      <t>ホウジン</t>
    </rPh>
    <rPh sb="2" eb="4">
      <t>バンゴウ</t>
    </rPh>
    <phoneticPr fontId="3"/>
  </si>
  <si>
    <t>法人等の種類</t>
    <rPh sb="0" eb="2">
      <t>ホウジン</t>
    </rPh>
    <rPh sb="2" eb="3">
      <t>トウ</t>
    </rPh>
    <rPh sb="4" eb="6">
      <t>シュルイ</t>
    </rPh>
    <phoneticPr fontId="3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</si>
  <si>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3"/>
  </si>
  <si>
    <t>事業所（施設）の建物の構造及び専用区画等</t>
    <rPh sb="13" eb="14">
      <t>オヨ</t>
    </rPh>
    <phoneticPr fontId="3"/>
  </si>
  <si>
    <t>１
２</t>
    <phoneticPr fontId="3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</si>
  <si>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3"/>
  </si>
  <si>
    <t>代表取締役　東京 太郎</t>
    <phoneticPr fontId="2"/>
  </si>
  <si>
    <t>令和４</t>
    <rPh sb="0" eb="2">
      <t>レイワ</t>
    </rPh>
    <phoneticPr fontId="2"/>
  </si>
  <si>
    <t>1</t>
  </si>
  <si>
    <t>3</t>
  </si>
  <si>
    <t>X</t>
  </si>
  <si>
    <t>訪問看護・介護予防訪問看護</t>
    <phoneticPr fontId="2"/>
  </si>
  <si>
    <t>１０</t>
    <phoneticPr fontId="2"/>
  </si>
  <si>
    <t>１</t>
    <phoneticPr fontId="2"/>
  </si>
  <si>
    <t xml:space="preserve">
管理者　　　東京　花子
　東京都新宿区西新宿○－△－×
　（令和４年９月３０日　○○事業所へ転出）
運営規程（通常の実施地域）
　新宿区</t>
    <phoneticPr fontId="2"/>
  </si>
  <si>
    <t>管理者　　　東　　京太
　東京都渋谷区○×３－３－３
　（令和４年１０月１日　△△事業所より転入）
運営規程（通常の実施地域）
新宿区、中野区</t>
    <phoneticPr fontId="2"/>
  </si>
  <si>
    <t xml:space="preserve">株式会社都庁看護サービス
</t>
    <rPh sb="6" eb="8">
      <t>カンゴ</t>
    </rPh>
    <phoneticPr fontId="7"/>
  </si>
  <si>
    <t>東　京太</t>
    <rPh sb="0" eb="1">
      <t>ヒガシ</t>
    </rPh>
    <rPh sb="2" eb="4">
      <t>キョウタ</t>
    </rPh>
    <phoneticPr fontId="2"/>
  </si>
  <si>
    <t>協力医療機関・協力歯科医療機関</t>
    <phoneticPr fontId="3"/>
  </si>
  <si>
    <t>空床利用型・併設事業所型の別）</t>
    <rPh sb="2" eb="4">
      <t>リヨウ</t>
    </rPh>
    <rPh sb="8" eb="11">
      <t>ジギョウショ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</si>
</sst>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"/>
    <numFmt numFmtId="177" formatCode="#,##0.0#"/>
    <numFmt numFmtId="178" formatCode="#,##0&quot;人&quot;"/>
    <numFmt numFmtId="179" formatCode="#,##0.##"/>
    <numFmt numFmtId="180" formatCode="#,##0.0;[Red]\-#,##0.0"/>
    <numFmt numFmtId="181" formatCode="#,##0.0&quot;人&quot;"/>
    <numFmt numFmtId="182" formatCode="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6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4"/>
      <color rgb="FFFF0000"/>
      <name val="HGSｺﾞｼｯｸM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4" fillId="0" borderId="0"/>
    <xf numFmtId="0" fontId="1" fillId="0" borderId="0"/>
    <xf numFmtId="0" fontId="5" fillId="0" borderId="0"/>
    <xf numFmtId="0" fontId="5" fillId="0" borderId="0"/>
    <xf numFmtId="0" fontId="6" fillId="0" borderId="0" applyBorder="0"/>
    <xf numFmtId="38" fontId="8" fillId="0" borderId="0" applyFont="0" applyFill="0" applyBorder="0" applyAlignment="0" applyProtection="0">
      <alignment vertical="center"/>
    </xf>
    <xf numFmtId="0" fontId="1" fillId="0" borderId="0"/>
    <xf numFmtId="0" fontId="6" fillId="0" borderId="0" applyBorder="0"/>
    <xf numFmtId="0" fontId="9" fillId="0" borderId="0"/>
    <xf numFmtId="0" fontId="9" fillId="0" borderId="0"/>
  </cellStyleXfs>
  <cellXfs count="305">
    <xf numFmtId="0" fontId="0" fillId="0" borderId="0" xfId="0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right" vertical="center"/>
    </xf>
    <xf numFmtId="0" fontId="12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right" vertical="center"/>
    </xf>
    <xf numFmtId="0" fontId="12" fillId="2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center" vertical="center"/>
    </xf>
    <xf numFmtId="0" fontId="10" fillId="0" borderId="0" xfId="0" quotePrefix="1" applyFont="1" applyFill="1" applyAlignment="1" applyProtection="1">
      <alignment horizontal="center" vertical="center"/>
    </xf>
    <xf numFmtId="0" fontId="10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right" vertical="center"/>
    </xf>
    <xf numFmtId="0" fontId="11" fillId="2" borderId="0" xfId="0" applyFont="1" applyFill="1" applyBorder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0" borderId="0" xfId="0" applyFont="1" applyBorder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Continuous" vertical="center"/>
    </xf>
    <xf numFmtId="0" fontId="10" fillId="2" borderId="0" xfId="0" applyFont="1" applyFill="1" applyBorder="1" applyAlignment="1" applyProtection="1">
      <alignment horizontal="centerContinuous" vertical="center"/>
    </xf>
    <xf numFmtId="0" fontId="10" fillId="2" borderId="0" xfId="0" applyFont="1" applyFill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3" fillId="0" borderId="0" xfId="0" applyFont="1" applyProtection="1">
      <alignment vertical="center"/>
    </xf>
    <xf numFmtId="20" fontId="10" fillId="2" borderId="0" xfId="0" applyNumberFormat="1" applyFont="1" applyFill="1" applyBorder="1" applyAlignment="1" applyProtection="1">
      <alignment vertical="center"/>
    </xf>
    <xf numFmtId="20" fontId="10" fillId="2" borderId="0" xfId="0" applyNumberFormat="1" applyFont="1" applyFill="1" applyBorder="1" applyAlignment="1" applyProtection="1">
      <alignment horizontal="center" vertical="center"/>
    </xf>
    <xf numFmtId="176" fontId="10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right" vertical="center"/>
    </xf>
    <xf numFmtId="0" fontId="10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horizontal="right" vertical="center"/>
    </xf>
    <xf numFmtId="0" fontId="14" fillId="0" borderId="0" xfId="0" applyFont="1" applyFill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25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center" vertical="center"/>
    </xf>
    <xf numFmtId="0" fontId="13" fillId="0" borderId="30" xfId="0" applyNumberFormat="1" applyFont="1" applyFill="1" applyBorder="1" applyAlignment="1" applyProtection="1">
      <alignment horizontal="center" vertical="center" wrapText="1"/>
    </xf>
    <xf numFmtId="0" fontId="13" fillId="0" borderId="28" xfId="0" applyNumberFormat="1" applyFont="1" applyFill="1" applyBorder="1" applyAlignment="1" applyProtection="1">
      <alignment horizontal="center" vertical="center" wrapText="1"/>
    </xf>
    <xf numFmtId="0" fontId="13" fillId="0" borderId="31" xfId="0" applyNumberFormat="1" applyFont="1" applyFill="1" applyBorder="1" applyAlignment="1" applyProtection="1">
      <alignment horizontal="center" vertical="center" wrapText="1"/>
    </xf>
    <xf numFmtId="0" fontId="10" fillId="0" borderId="52" xfId="0" applyFont="1" applyFill="1" applyBorder="1" applyAlignment="1" applyProtection="1">
      <alignment vertical="center"/>
    </xf>
    <xf numFmtId="177" fontId="10" fillId="4" borderId="54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55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5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7" xfId="0" applyFont="1" applyFill="1" applyBorder="1" applyAlignment="1" applyProtection="1">
      <alignment vertical="center"/>
    </xf>
    <xf numFmtId="177" fontId="10" fillId="4" borderId="58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42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4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9" xfId="0" applyFont="1" applyFill="1" applyBorder="1" applyAlignment="1" applyProtection="1">
      <alignment vertical="center"/>
    </xf>
    <xf numFmtId="177" fontId="10" fillId="4" borderId="30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28" xfId="0" applyNumberFormat="1" applyFont="1" applyFill="1" applyBorder="1" applyAlignment="1" applyProtection="1">
      <alignment horizontal="center" vertical="center" shrinkToFit="1"/>
      <protection locked="0"/>
    </xf>
    <xf numFmtId="177" fontId="10" fillId="4" borderId="3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Fill="1" applyAlignment="1" applyProtection="1">
      <alignment vertical="center"/>
    </xf>
    <xf numFmtId="0" fontId="14" fillId="0" borderId="0" xfId="0" applyFont="1" applyFill="1" applyBorder="1" applyAlignment="1" applyProtection="1">
      <alignment vertical="center" shrinkToFit="1"/>
    </xf>
    <xf numFmtId="0" fontId="15" fillId="0" borderId="0" xfId="0" applyFont="1" applyFill="1" applyBorder="1" applyAlignment="1" applyProtection="1">
      <alignment vertical="center" shrinkToFit="1"/>
    </xf>
    <xf numFmtId="0" fontId="14" fillId="0" borderId="23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Continuous" vertical="center"/>
    </xf>
    <xf numFmtId="178" fontId="13" fillId="2" borderId="0" xfId="0" applyNumberFormat="1" applyFont="1" applyFill="1" applyBorder="1" applyAlignment="1" applyProtection="1">
      <alignment horizontal="center" vertical="center"/>
    </xf>
    <xf numFmtId="179" fontId="13" fillId="0" borderId="0" xfId="0" applyNumberFormat="1" applyFont="1" applyFill="1" applyBorder="1" applyAlignment="1" applyProtection="1">
      <alignment vertical="center"/>
    </xf>
    <xf numFmtId="179" fontId="13" fillId="0" borderId="0" xfId="0" applyNumberFormat="1" applyFont="1" applyFill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180" fontId="13" fillId="2" borderId="0" xfId="6" applyNumberFormat="1" applyFont="1" applyFill="1" applyBorder="1" applyAlignment="1" applyProtection="1">
      <alignment horizontal="right" vertical="center"/>
    </xf>
    <xf numFmtId="180" fontId="13" fillId="2" borderId="0" xfId="6" applyNumberFormat="1" applyFont="1" applyFill="1" applyBorder="1" applyAlignment="1" applyProtection="1">
      <alignment vertical="center"/>
    </xf>
    <xf numFmtId="176" fontId="13" fillId="2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justify" vertical="center" wrapText="1"/>
    </xf>
    <xf numFmtId="0" fontId="14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horizontal="justify" vertical="center" wrapText="1"/>
      <protection locked="0"/>
    </xf>
    <xf numFmtId="49" fontId="19" fillId="0" borderId="0" xfId="5" applyNumberFormat="1" applyFont="1" applyAlignment="1">
      <alignment vertical="center"/>
    </xf>
    <xf numFmtId="49" fontId="19" fillId="0" borderId="0" xfId="5" applyNumberFormat="1" applyFont="1" applyAlignment="1">
      <alignment horizontal="left" vertical="center"/>
    </xf>
    <xf numFmtId="49" fontId="19" fillId="0" borderId="0" xfId="5" applyNumberFormat="1" applyFont="1" applyBorder="1" applyAlignment="1">
      <alignment vertical="center"/>
    </xf>
    <xf numFmtId="49" fontId="19" fillId="0" borderId="0" xfId="7" applyNumberFormat="1" applyFont="1" applyAlignment="1">
      <alignment vertical="center"/>
    </xf>
    <xf numFmtId="49" fontId="19" fillId="0" borderId="0" xfId="5" applyNumberFormat="1" applyFont="1" applyAlignment="1">
      <alignment vertical="top"/>
    </xf>
    <xf numFmtId="49" fontId="19" fillId="0" borderId="0" xfId="5" applyNumberFormat="1" applyFont="1" applyAlignment="1">
      <alignment horizontal="left" vertical="top"/>
    </xf>
    <xf numFmtId="49" fontId="19" fillId="0" borderId="0" xfId="5" applyNumberFormat="1" applyFont="1" applyAlignment="1">
      <alignment horizontal="left" vertical="top" wrapText="1"/>
    </xf>
    <xf numFmtId="49" fontId="19" fillId="0" borderId="60" xfId="7" applyNumberFormat="1" applyFont="1" applyBorder="1" applyAlignment="1">
      <alignment horizontal="center" vertical="center"/>
    </xf>
    <xf numFmtId="49" fontId="19" fillId="0" borderId="40" xfId="7" applyNumberFormat="1" applyFont="1" applyBorder="1" applyAlignment="1">
      <alignment horizontal="center" vertical="center"/>
    </xf>
    <xf numFmtId="49" fontId="19" fillId="0" borderId="41" xfId="7" applyNumberFormat="1" applyFont="1" applyBorder="1" applyAlignment="1">
      <alignment horizontal="center" vertical="center"/>
    </xf>
    <xf numFmtId="49" fontId="19" fillId="0" borderId="0" xfId="5" applyNumberFormat="1" applyFont="1" applyBorder="1" applyAlignment="1">
      <alignment horizontal="center" vertical="center"/>
    </xf>
    <xf numFmtId="0" fontId="19" fillId="2" borderId="40" xfId="5" applyFont="1" applyFill="1" applyBorder="1" applyAlignment="1">
      <alignment vertical="center"/>
    </xf>
    <xf numFmtId="0" fontId="19" fillId="2" borderId="41" xfId="5" applyFont="1" applyFill="1" applyBorder="1" applyAlignment="1">
      <alignment vertical="center"/>
    </xf>
    <xf numFmtId="49" fontId="19" fillId="0" borderId="0" xfId="7" applyNumberFormat="1" applyFont="1" applyAlignment="1">
      <alignment horizontal="center" vertical="center"/>
    </xf>
    <xf numFmtId="49" fontId="20" fillId="0" borderId="12" xfId="5" applyNumberFormat="1" applyFont="1" applyBorder="1" applyAlignment="1">
      <alignment vertical="center"/>
    </xf>
    <xf numFmtId="49" fontId="20" fillId="0" borderId="6" xfId="5" applyNumberFormat="1" applyFont="1" applyBorder="1" applyAlignment="1">
      <alignment vertical="center"/>
    </xf>
    <xf numFmtId="49" fontId="20" fillId="0" borderId="0" xfId="5" applyNumberFormat="1" applyFont="1" applyBorder="1" applyAlignment="1">
      <alignment vertical="center"/>
    </xf>
    <xf numFmtId="49" fontId="20" fillId="0" borderId="10" xfId="5" applyNumberFormat="1" applyFont="1" applyBorder="1" applyAlignment="1">
      <alignment vertical="center"/>
    </xf>
    <xf numFmtId="49" fontId="20" fillId="0" borderId="5" xfId="5" applyNumberFormat="1" applyFont="1" applyBorder="1" applyAlignment="1">
      <alignment vertical="center"/>
    </xf>
    <xf numFmtId="49" fontId="20" fillId="0" borderId="4" xfId="5" applyNumberFormat="1" applyFont="1" applyBorder="1" applyAlignment="1">
      <alignment vertical="center"/>
    </xf>
    <xf numFmtId="49" fontId="20" fillId="2" borderId="1" xfId="5" applyNumberFormat="1" applyFont="1" applyFill="1" applyBorder="1" applyAlignment="1">
      <alignment vertical="center"/>
    </xf>
    <xf numFmtId="49" fontId="20" fillId="2" borderId="12" xfId="5" applyNumberFormat="1" applyFont="1" applyFill="1" applyBorder="1" applyAlignment="1">
      <alignment vertical="center"/>
    </xf>
    <xf numFmtId="49" fontId="20" fillId="0" borderId="2" xfId="5" applyNumberFormat="1" applyFont="1" applyBorder="1" applyAlignment="1">
      <alignment vertical="center"/>
    </xf>
    <xf numFmtId="49" fontId="20" fillId="0" borderId="7" xfId="5" applyNumberFormat="1" applyFont="1" applyBorder="1" applyAlignment="1">
      <alignment vertical="center"/>
    </xf>
    <xf numFmtId="49" fontId="20" fillId="0" borderId="1" xfId="5" applyNumberFormat="1" applyFont="1" applyBorder="1" applyAlignment="1">
      <alignment horizontal="left" vertical="center"/>
    </xf>
    <xf numFmtId="49" fontId="20" fillId="0" borderId="8" xfId="5" applyNumberFormat="1" applyFont="1" applyBorder="1" applyAlignment="1">
      <alignment vertical="center"/>
    </xf>
    <xf numFmtId="49" fontId="20" fillId="0" borderId="9" xfId="5" applyNumberFormat="1" applyFont="1" applyBorder="1" applyAlignment="1">
      <alignment vertical="center"/>
    </xf>
    <xf numFmtId="49" fontId="20" fillId="0" borderId="1" xfId="5" applyNumberFormat="1" applyFont="1" applyBorder="1" applyAlignment="1">
      <alignment vertical="center"/>
    </xf>
    <xf numFmtId="49" fontId="20" fillId="0" borderId="11" xfId="5" applyNumberFormat="1" applyFont="1" applyBorder="1" applyAlignment="1">
      <alignment vertical="center"/>
    </xf>
    <xf numFmtId="49" fontId="19" fillId="0" borderId="0" xfId="5" applyNumberFormat="1" applyFont="1" applyBorder="1" applyAlignment="1">
      <alignment vertical="center" wrapText="1"/>
    </xf>
    <xf numFmtId="49" fontId="20" fillId="0" borderId="10" xfId="8" applyNumberFormat="1" applyFont="1" applyBorder="1" applyAlignment="1">
      <alignment vertical="center"/>
    </xf>
    <xf numFmtId="49" fontId="20" fillId="0" borderId="0" xfId="8" applyNumberFormat="1" applyFont="1" applyBorder="1" applyAlignment="1">
      <alignment horizontal="right" vertical="center"/>
    </xf>
    <xf numFmtId="49" fontId="20" fillId="0" borderId="0" xfId="8" applyNumberFormat="1" applyFont="1" applyBorder="1" applyAlignment="1">
      <alignment vertical="center"/>
    </xf>
    <xf numFmtId="49" fontId="19" fillId="0" borderId="0" xfId="5" applyNumberFormat="1" applyFont="1" applyBorder="1" applyAlignment="1">
      <alignment horizontal="left" vertical="center"/>
    </xf>
    <xf numFmtId="49" fontId="20" fillId="0" borderId="0" xfId="5" applyNumberFormat="1" applyFont="1" applyBorder="1" applyAlignment="1">
      <alignment vertical="top"/>
    </xf>
    <xf numFmtId="49" fontId="19" fillId="0" borderId="0" xfId="8" applyNumberFormat="1" applyFont="1" applyBorder="1" applyAlignment="1">
      <alignment horizontal="left" vertical="center"/>
    </xf>
    <xf numFmtId="49" fontId="20" fillId="0" borderId="0" xfId="8" applyNumberFormat="1" applyFont="1" applyBorder="1" applyAlignment="1">
      <alignment horizontal="left" vertical="center"/>
    </xf>
    <xf numFmtId="49" fontId="19" fillId="0" borderId="0" xfId="8" applyNumberFormat="1" applyFont="1" applyBorder="1" applyAlignment="1">
      <alignment vertical="center"/>
    </xf>
    <xf numFmtId="49" fontId="20" fillId="0" borderId="1" xfId="7" applyNumberFormat="1" applyFont="1" applyBorder="1" applyAlignment="1">
      <alignment horizontal="left" vertical="center"/>
    </xf>
    <xf numFmtId="49" fontId="20" fillId="0" borderId="12" xfId="7" applyNumberFormat="1" applyFont="1" applyBorder="1" applyAlignment="1">
      <alignment horizontal="left" vertical="center"/>
    </xf>
    <xf numFmtId="49" fontId="20" fillId="0" borderId="2" xfId="7" applyNumberFormat="1" applyFont="1" applyBorder="1" applyAlignment="1">
      <alignment horizontal="left" vertical="center"/>
    </xf>
    <xf numFmtId="49" fontId="19" fillId="0" borderId="0" xfId="5" applyNumberFormat="1" applyFont="1" applyAlignment="1">
      <alignment horizontal="center" vertical="center"/>
    </xf>
    <xf numFmtId="182" fontId="19" fillId="0" borderId="0" xfId="5" applyNumberFormat="1" applyFont="1" applyAlignment="1">
      <alignment horizontal="center" vertical="center"/>
    </xf>
    <xf numFmtId="0" fontId="20" fillId="2" borderId="0" xfId="5" applyFont="1" applyFill="1" applyAlignment="1">
      <alignment horizontal="left" vertical="center" wrapText="1"/>
    </xf>
    <xf numFmtId="0" fontId="19" fillId="2" borderId="0" xfId="5" applyFont="1" applyFill="1" applyAlignment="1">
      <alignment horizontal="center" vertical="center"/>
    </xf>
    <xf numFmtId="49" fontId="19" fillId="0" borderId="0" xfId="5" applyNumberFormat="1" applyFont="1" applyAlignment="1">
      <alignment horizontal="left" vertical="top"/>
    </xf>
    <xf numFmtId="49" fontId="1" fillId="0" borderId="0" xfId="5" applyNumberFormat="1" applyFont="1" applyFill="1" applyAlignment="1">
      <alignment horizontal="left" vertical="top"/>
    </xf>
    <xf numFmtId="49" fontId="19" fillId="0" borderId="0" xfId="5" applyNumberFormat="1" applyFont="1" applyFill="1" applyAlignment="1">
      <alignment horizontal="left" vertical="top" wrapText="1"/>
    </xf>
    <xf numFmtId="49" fontId="19" fillId="0" borderId="0" xfId="5" applyNumberFormat="1" applyFont="1" applyAlignment="1">
      <alignment horizontal="left" vertical="top" wrapText="1"/>
    </xf>
    <xf numFmtId="49" fontId="20" fillId="0" borderId="4" xfId="5" applyNumberFormat="1" applyFont="1" applyBorder="1" applyAlignment="1">
      <alignment horizontal="center" vertical="center"/>
    </xf>
    <xf numFmtId="49" fontId="20" fillId="0" borderId="10" xfId="5" applyNumberFormat="1" applyFont="1" applyBorder="1" applyAlignment="1">
      <alignment horizontal="center" vertical="center"/>
    </xf>
    <xf numFmtId="49" fontId="20" fillId="0" borderId="5" xfId="5" applyNumberFormat="1" applyFont="1" applyBorder="1" applyAlignment="1">
      <alignment horizontal="center" vertical="center"/>
    </xf>
    <xf numFmtId="49" fontId="20" fillId="0" borderId="6" xfId="5" applyNumberFormat="1" applyFont="1" applyBorder="1" applyAlignment="1">
      <alignment horizontal="center" vertical="center"/>
    </xf>
    <xf numFmtId="49" fontId="20" fillId="0" borderId="0" xfId="5" applyNumberFormat="1" applyFont="1" applyBorder="1" applyAlignment="1">
      <alignment horizontal="center" vertical="center"/>
    </xf>
    <xf numFmtId="49" fontId="20" fillId="0" borderId="7" xfId="5" applyNumberFormat="1" applyFont="1" applyBorder="1" applyAlignment="1">
      <alignment horizontal="center" vertical="center"/>
    </xf>
    <xf numFmtId="49" fontId="20" fillId="0" borderId="11" xfId="5" applyNumberFormat="1" applyFont="1" applyBorder="1" applyAlignment="1">
      <alignment horizontal="center" vertical="center"/>
    </xf>
    <xf numFmtId="49" fontId="20" fillId="0" borderId="8" xfId="5" applyNumberFormat="1" applyFont="1" applyBorder="1" applyAlignment="1">
      <alignment horizontal="center" vertical="center"/>
    </xf>
    <xf numFmtId="49" fontId="20" fillId="0" borderId="9" xfId="5" applyNumberFormat="1" applyFont="1" applyBorder="1" applyAlignment="1">
      <alignment horizontal="center" vertical="center"/>
    </xf>
    <xf numFmtId="49" fontId="20" fillId="0" borderId="4" xfId="7" applyNumberFormat="1" applyFont="1" applyBorder="1" applyAlignment="1">
      <alignment horizontal="left" vertical="center"/>
    </xf>
    <xf numFmtId="49" fontId="20" fillId="0" borderId="10" xfId="7" applyNumberFormat="1" applyFont="1" applyBorder="1" applyAlignment="1">
      <alignment horizontal="left" vertical="center"/>
    </xf>
    <xf numFmtId="49" fontId="20" fillId="0" borderId="10" xfId="5" applyNumberFormat="1" applyFont="1" applyBorder="1" applyAlignment="1">
      <alignment horizontal="left" vertical="center" wrapText="1"/>
    </xf>
    <xf numFmtId="49" fontId="20" fillId="0" borderId="5" xfId="5" applyNumberFormat="1" applyFont="1" applyBorder="1" applyAlignment="1">
      <alignment horizontal="left" vertical="center" wrapText="1"/>
    </xf>
    <xf numFmtId="49" fontId="20" fillId="0" borderId="8" xfId="5" applyNumberFormat="1" applyFont="1" applyBorder="1" applyAlignment="1">
      <alignment horizontal="left" vertical="center" wrapText="1"/>
    </xf>
    <xf numFmtId="49" fontId="20" fillId="0" borderId="9" xfId="5" applyNumberFormat="1" applyFont="1" applyBorder="1" applyAlignment="1">
      <alignment horizontal="left" vertical="center" wrapText="1"/>
    </xf>
    <xf numFmtId="49" fontId="20" fillId="0" borderId="11" xfId="7" applyNumberFormat="1" applyFont="1" applyBorder="1" applyAlignment="1">
      <alignment horizontal="center" vertical="top"/>
    </xf>
    <xf numFmtId="49" fontId="20" fillId="0" borderId="8" xfId="7" applyNumberFormat="1" applyFont="1" applyBorder="1" applyAlignment="1">
      <alignment horizontal="center" vertical="top"/>
    </xf>
    <xf numFmtId="49" fontId="20" fillId="0" borderId="5" xfId="7" applyNumberFormat="1" applyFont="1" applyBorder="1" applyAlignment="1">
      <alignment horizontal="left" vertical="center"/>
    </xf>
    <xf numFmtId="49" fontId="20" fillId="0" borderId="6" xfId="7" applyNumberFormat="1" applyFont="1" applyBorder="1" applyAlignment="1">
      <alignment horizontal="left" vertical="center" wrapText="1"/>
    </xf>
    <xf numFmtId="49" fontId="20" fillId="0" borderId="0" xfId="7" applyNumberFormat="1" applyFont="1" applyAlignment="1">
      <alignment horizontal="left" vertical="center" wrapText="1"/>
    </xf>
    <xf numFmtId="49" fontId="20" fillId="0" borderId="7" xfId="7" applyNumberFormat="1" applyFont="1" applyBorder="1" applyAlignment="1">
      <alignment horizontal="left" vertical="center" wrapText="1"/>
    </xf>
    <xf numFmtId="49" fontId="20" fillId="0" borderId="11" xfId="7" applyNumberFormat="1" applyFont="1" applyBorder="1" applyAlignment="1">
      <alignment horizontal="left" vertical="center" wrapText="1"/>
    </xf>
    <xf numFmtId="49" fontId="20" fillId="0" borderId="8" xfId="7" applyNumberFormat="1" applyFont="1" applyBorder="1" applyAlignment="1">
      <alignment horizontal="left" vertical="center" wrapText="1"/>
    </xf>
    <xf numFmtId="49" fontId="20" fillId="0" borderId="9" xfId="7" applyNumberFormat="1" applyFont="1" applyBorder="1" applyAlignment="1">
      <alignment horizontal="left" vertical="center" wrapText="1"/>
    </xf>
    <xf numFmtId="49" fontId="20" fillId="0" borderId="1" xfId="5" applyNumberFormat="1" applyFont="1" applyBorder="1" applyAlignment="1">
      <alignment horizontal="center" vertical="center"/>
    </xf>
    <xf numFmtId="49" fontId="20" fillId="0" borderId="12" xfId="5" applyNumberFormat="1" applyFont="1" applyBorder="1" applyAlignment="1">
      <alignment horizontal="center" vertical="center"/>
    </xf>
    <xf numFmtId="49" fontId="20" fillId="0" borderId="2" xfId="5" applyNumberFormat="1" applyFont="1" applyBorder="1" applyAlignment="1">
      <alignment horizontal="center" vertical="center"/>
    </xf>
    <xf numFmtId="49" fontId="20" fillId="0" borderId="1" xfId="5" applyNumberFormat="1" applyFont="1" applyBorder="1" applyAlignment="1">
      <alignment horizontal="left" vertical="center" wrapText="1"/>
    </xf>
    <xf numFmtId="49" fontId="20" fillId="0" borderId="12" xfId="5" applyNumberFormat="1" applyFont="1" applyBorder="1" applyAlignment="1">
      <alignment horizontal="left" vertical="center" wrapText="1"/>
    </xf>
    <xf numFmtId="49" fontId="20" fillId="0" borderId="2" xfId="5" applyNumberFormat="1" applyFont="1" applyBorder="1" applyAlignment="1">
      <alignment horizontal="left" vertical="center" wrapText="1"/>
    </xf>
    <xf numFmtId="49" fontId="20" fillId="2" borderId="4" xfId="5" applyNumberFormat="1" applyFont="1" applyFill="1" applyBorder="1" applyAlignment="1">
      <alignment horizontal="center" vertical="center"/>
    </xf>
    <xf numFmtId="49" fontId="20" fillId="2" borderId="5" xfId="5" applyNumberFormat="1" applyFont="1" applyFill="1" applyBorder="1" applyAlignment="1">
      <alignment horizontal="center" vertical="center"/>
    </xf>
    <xf numFmtId="49" fontId="20" fillId="0" borderId="6" xfId="5" applyNumberFormat="1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horizontal="left" vertical="center" wrapText="1"/>
    </xf>
    <xf numFmtId="49" fontId="20" fillId="0" borderId="7" xfId="5" applyNumberFormat="1" applyFont="1" applyBorder="1" applyAlignment="1">
      <alignment horizontal="left" vertical="center" wrapText="1"/>
    </xf>
    <xf numFmtId="49" fontId="20" fillId="0" borderId="1" xfId="5" applyNumberFormat="1" applyFont="1" applyBorder="1" applyAlignment="1">
      <alignment horizontal="left" vertical="center" shrinkToFit="1"/>
    </xf>
    <xf numFmtId="49" fontId="20" fillId="0" borderId="12" xfId="5" applyNumberFormat="1" applyFont="1" applyBorder="1" applyAlignment="1">
      <alignment horizontal="left" vertical="center" shrinkToFit="1"/>
    </xf>
    <xf numFmtId="49" fontId="20" fillId="0" borderId="2" xfId="5" applyNumberFormat="1" applyFont="1" applyBorder="1" applyAlignment="1">
      <alignment horizontal="left" vertical="center" shrinkToFit="1"/>
    </xf>
    <xf numFmtId="49" fontId="20" fillId="0" borderId="10" xfId="5" applyNumberFormat="1" applyFont="1" applyBorder="1" applyAlignment="1">
      <alignment horizontal="center" vertical="top" wrapText="1"/>
    </xf>
    <xf numFmtId="49" fontId="20" fillId="0" borderId="0" xfId="5" applyNumberFormat="1" applyFont="1" applyBorder="1" applyAlignment="1">
      <alignment horizontal="center" vertical="top" wrapText="1"/>
    </xf>
    <xf numFmtId="49" fontId="20" fillId="0" borderId="10" xfId="5" applyNumberFormat="1" applyFont="1" applyBorder="1" applyAlignment="1">
      <alignment horizontal="justify" vertical="top" wrapText="1"/>
    </xf>
    <xf numFmtId="49" fontId="20" fillId="0" borderId="0" xfId="5" applyNumberFormat="1" applyFont="1" applyBorder="1" applyAlignment="1">
      <alignment horizontal="justify" vertical="top" wrapText="1"/>
    </xf>
    <xf numFmtId="49" fontId="18" fillId="0" borderId="20" xfId="5" applyNumberFormat="1" applyFont="1" applyFill="1" applyBorder="1" applyAlignment="1">
      <alignment horizontal="center" vertical="center"/>
    </xf>
    <xf numFmtId="49" fontId="18" fillId="0" borderId="23" xfId="5" applyNumberFormat="1" applyFont="1" applyFill="1" applyBorder="1" applyAlignment="1">
      <alignment horizontal="center" vertical="center"/>
    </xf>
    <xf numFmtId="49" fontId="18" fillId="0" borderId="21" xfId="5" applyNumberFormat="1" applyFont="1" applyFill="1" applyBorder="1" applyAlignment="1">
      <alignment horizontal="center" vertical="center"/>
    </xf>
    <xf numFmtId="49" fontId="18" fillId="0" borderId="16" xfId="5" applyNumberFormat="1" applyFont="1" applyFill="1" applyBorder="1" applyAlignment="1">
      <alignment horizontal="center" vertical="center"/>
    </xf>
    <xf numFmtId="49" fontId="18" fillId="0" borderId="17" xfId="5" applyNumberFormat="1" applyFont="1" applyFill="1" applyBorder="1" applyAlignment="1">
      <alignment horizontal="center" vertical="center"/>
    </xf>
    <xf numFmtId="49" fontId="18" fillId="0" borderId="27" xfId="5" applyNumberFormat="1" applyFont="1" applyFill="1" applyBorder="1" applyAlignment="1">
      <alignment horizontal="center" vertical="center"/>
    </xf>
    <xf numFmtId="49" fontId="20" fillId="0" borderId="11" xfId="5" applyNumberFormat="1" applyFont="1" applyBorder="1" applyAlignment="1">
      <alignment horizontal="left" vertical="center" wrapText="1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176" fontId="13" fillId="0" borderId="1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181" fontId="13" fillId="2" borderId="1" xfId="0" applyNumberFormat="1" applyFont="1" applyFill="1" applyBorder="1" applyAlignment="1" applyProtection="1">
      <alignment horizontal="center" vertical="center"/>
    </xf>
    <xf numFmtId="181" fontId="13" fillId="2" borderId="12" xfId="0" applyNumberFormat="1" applyFont="1" applyFill="1" applyBorder="1" applyAlignment="1" applyProtection="1">
      <alignment horizontal="center" vertical="center"/>
    </xf>
    <xf numFmtId="181" fontId="13" fillId="2" borderId="2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179" fontId="13" fillId="0" borderId="1" xfId="0" applyNumberFormat="1" applyFont="1" applyFill="1" applyBorder="1" applyAlignment="1" applyProtection="1">
      <alignment horizontal="center" vertical="center"/>
    </xf>
    <xf numFmtId="179" fontId="13" fillId="0" borderId="12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 applyProtection="1">
      <alignment horizontal="center" vertical="center"/>
    </xf>
    <xf numFmtId="180" fontId="13" fillId="2" borderId="0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right" vertical="center"/>
    </xf>
    <xf numFmtId="179" fontId="13" fillId="0" borderId="1" xfId="0" applyNumberFormat="1" applyFont="1" applyFill="1" applyBorder="1" applyAlignment="1" applyProtection="1">
      <alignment horizontal="right" vertical="center"/>
    </xf>
    <xf numFmtId="179" fontId="13" fillId="0" borderId="2" xfId="0" applyNumberFormat="1" applyFont="1" applyFill="1" applyBorder="1" applyAlignment="1" applyProtection="1">
      <alignment horizontal="right" vertical="center"/>
    </xf>
    <xf numFmtId="179" fontId="13" fillId="0" borderId="1" xfId="6" applyNumberFormat="1" applyFont="1" applyFill="1" applyBorder="1" applyAlignment="1" applyProtection="1">
      <alignment horizontal="right" vertical="center"/>
    </xf>
    <xf numFmtId="179" fontId="13" fillId="0" borderId="2" xfId="6" applyNumberFormat="1" applyFont="1" applyFill="1" applyBorder="1" applyAlignment="1" applyProtection="1">
      <alignment horizontal="right" vertical="center"/>
    </xf>
    <xf numFmtId="179" fontId="13" fillId="4" borderId="1" xfId="0" applyNumberFormat="1" applyFont="1" applyFill="1" applyBorder="1" applyAlignment="1" applyProtection="1">
      <alignment horizontal="right" vertical="center"/>
      <protection locked="0"/>
    </xf>
    <xf numFmtId="179" fontId="13" fillId="4" borderId="2" xfId="0" applyNumberFormat="1" applyFont="1" applyFill="1" applyBorder="1" applyAlignment="1" applyProtection="1">
      <alignment horizontal="right" vertical="center"/>
      <protection locked="0"/>
    </xf>
    <xf numFmtId="179" fontId="13" fillId="4" borderId="1" xfId="6" applyNumberFormat="1" applyFont="1" applyFill="1" applyBorder="1" applyAlignment="1" applyProtection="1">
      <alignment horizontal="right" vertical="center"/>
      <protection locked="0"/>
    </xf>
    <xf numFmtId="179" fontId="13" fillId="4" borderId="2" xfId="6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0" fontId="10" fillId="4" borderId="12" xfId="0" applyFont="1" applyFill="1" applyBorder="1" applyAlignment="1" applyProtection="1">
      <alignment horizontal="left" vertical="center" wrapText="1"/>
      <protection locked="0"/>
    </xf>
    <xf numFmtId="0" fontId="10" fillId="4" borderId="15" xfId="0" applyFont="1" applyFill="1" applyBorder="1" applyAlignment="1" applyProtection="1">
      <alignment horizontal="left" vertical="center" wrapText="1"/>
      <protection locked="0"/>
    </xf>
    <xf numFmtId="0" fontId="14" fillId="3" borderId="36" xfId="0" applyFont="1" applyFill="1" applyBorder="1" applyAlignment="1" applyProtection="1">
      <alignment horizontal="center" vertical="center" wrapText="1"/>
      <protection locked="0"/>
    </xf>
    <xf numFmtId="0" fontId="14" fillId="3" borderId="32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 applyProtection="1">
      <alignment horizontal="center" vertical="center" shrinkToFit="1"/>
      <protection locked="0"/>
    </xf>
    <xf numFmtId="0" fontId="10" fillId="3" borderId="38" xfId="0" applyFont="1" applyFill="1" applyBorder="1" applyAlignment="1" applyProtection="1">
      <alignment horizontal="center" vertical="center" shrinkToFit="1"/>
      <protection locked="0"/>
    </xf>
    <xf numFmtId="0" fontId="10" fillId="3" borderId="32" xfId="0" applyFont="1" applyFill="1" applyBorder="1" applyAlignment="1" applyProtection="1">
      <alignment horizontal="center" vertical="center" shrinkToFit="1"/>
      <protection locked="0"/>
    </xf>
    <xf numFmtId="0" fontId="10" fillId="4" borderId="29" xfId="0" applyFont="1" applyFill="1" applyBorder="1" applyAlignment="1" applyProtection="1">
      <alignment horizontal="center" vertical="center" wrapText="1"/>
      <protection locked="0"/>
    </xf>
    <xf numFmtId="0" fontId="10" fillId="4" borderId="38" xfId="0" applyFont="1" applyFill="1" applyBorder="1" applyAlignment="1" applyProtection="1">
      <alignment horizontal="center" vertical="center" wrapText="1"/>
      <protection locked="0"/>
    </xf>
    <xf numFmtId="0" fontId="10" fillId="4" borderId="39" xfId="0" applyFont="1" applyFill="1" applyBorder="1" applyAlignment="1" applyProtection="1">
      <alignment horizontal="center" vertical="center" wrapText="1"/>
      <protection locked="0"/>
    </xf>
    <xf numFmtId="177" fontId="11" fillId="2" borderId="36" xfId="0" applyNumberFormat="1" applyFont="1" applyFill="1" applyBorder="1" applyAlignment="1" applyProtection="1">
      <alignment horizontal="center" vertical="center" wrapText="1"/>
    </xf>
    <xf numFmtId="177" fontId="11" fillId="2" borderId="39" xfId="0" applyNumberFormat="1" applyFont="1" applyFill="1" applyBorder="1" applyAlignment="1" applyProtection="1">
      <alignment horizontal="center" vertical="center" wrapText="1"/>
    </xf>
    <xf numFmtId="177" fontId="11" fillId="2" borderId="36" xfId="6" applyNumberFormat="1" applyFont="1" applyFill="1" applyBorder="1" applyAlignment="1" applyProtection="1">
      <alignment horizontal="center" vertical="center" wrapText="1"/>
    </xf>
    <xf numFmtId="177" fontId="11" fillId="2" borderId="39" xfId="6" applyNumberFormat="1" applyFont="1" applyFill="1" applyBorder="1" applyAlignment="1" applyProtection="1">
      <alignment horizontal="center" vertical="center" wrapText="1"/>
    </xf>
    <xf numFmtId="0" fontId="10" fillId="4" borderId="36" xfId="0" applyFont="1" applyFill="1" applyBorder="1" applyAlignment="1" applyProtection="1">
      <alignment horizontal="left" vertical="center" wrapText="1"/>
      <protection locked="0"/>
    </xf>
    <xf numFmtId="0" fontId="10" fillId="4" borderId="38" xfId="0" applyFont="1" applyFill="1" applyBorder="1" applyAlignment="1" applyProtection="1">
      <alignment horizontal="left" vertical="center" wrapText="1"/>
      <protection locked="0"/>
    </xf>
    <xf numFmtId="0" fontId="10" fillId="4" borderId="39" xfId="0" applyFont="1" applyFill="1" applyBorder="1" applyAlignment="1" applyProtection="1">
      <alignment horizontal="left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177" fontId="11" fillId="2" borderId="19" xfId="0" applyNumberFormat="1" applyFont="1" applyFill="1" applyBorder="1" applyAlignment="1" applyProtection="1">
      <alignment horizontal="center" vertical="center" wrapText="1"/>
    </xf>
    <xf numFmtId="177" fontId="11" fillId="2" borderId="15" xfId="0" applyNumberFormat="1" applyFont="1" applyFill="1" applyBorder="1" applyAlignment="1" applyProtection="1">
      <alignment horizontal="center" vertical="center" wrapText="1"/>
    </xf>
    <xf numFmtId="177" fontId="11" fillId="2" borderId="19" xfId="6" applyNumberFormat="1" applyFont="1" applyFill="1" applyBorder="1" applyAlignment="1" applyProtection="1">
      <alignment horizontal="center" vertical="center" wrapText="1"/>
    </xf>
    <xf numFmtId="177" fontId="11" fillId="2" borderId="15" xfId="6" applyNumberFormat="1" applyFont="1" applyFill="1" applyBorder="1" applyAlignment="1" applyProtection="1">
      <alignment horizontal="center" vertical="center" wrapText="1"/>
    </xf>
    <xf numFmtId="0" fontId="10" fillId="4" borderId="53" xfId="0" applyFont="1" applyFill="1" applyBorder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14" fillId="3" borderId="53" xfId="0" applyFont="1" applyFill="1" applyBorder="1" applyAlignment="1" applyProtection="1">
      <alignment horizontal="center" vertical="center" wrapText="1"/>
      <protection locked="0"/>
    </xf>
    <xf numFmtId="0" fontId="14" fillId="3" borderId="14" xfId="0" applyFont="1" applyFill="1" applyBorder="1" applyAlignment="1" applyProtection="1">
      <alignment horizontal="center" vertical="center" wrapText="1"/>
      <protection locked="0"/>
    </xf>
    <xf numFmtId="0" fontId="10" fillId="3" borderId="35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10" fillId="3" borderId="35" xfId="0" applyFont="1" applyFill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10" fillId="3" borderId="14" xfId="0" applyFont="1" applyFill="1" applyBorder="1" applyAlignment="1" applyProtection="1">
      <alignment horizontal="center" vertical="center" shrinkToFit="1"/>
      <protection locked="0"/>
    </xf>
    <xf numFmtId="0" fontId="10" fillId="4" borderId="35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177" fontId="11" fillId="2" borderId="53" xfId="0" applyNumberFormat="1" applyFont="1" applyFill="1" applyBorder="1" applyAlignment="1" applyProtection="1">
      <alignment horizontal="center" vertical="center" wrapText="1"/>
    </xf>
    <xf numFmtId="177" fontId="11" fillId="2" borderId="18" xfId="0" applyNumberFormat="1" applyFont="1" applyFill="1" applyBorder="1" applyAlignment="1" applyProtection="1">
      <alignment horizontal="center" vertical="center" wrapText="1"/>
    </xf>
    <xf numFmtId="177" fontId="11" fillId="2" borderId="53" xfId="6" applyNumberFormat="1" applyFont="1" applyFill="1" applyBorder="1" applyAlignment="1" applyProtection="1">
      <alignment horizontal="center" vertical="center" wrapText="1"/>
    </xf>
    <xf numFmtId="177" fontId="11" fillId="2" borderId="18" xfId="6" applyNumberFormat="1" applyFont="1" applyFill="1" applyBorder="1" applyAlignment="1" applyProtection="1">
      <alignment horizontal="center" vertical="center" wrapText="1"/>
    </xf>
    <xf numFmtId="0" fontId="10" fillId="0" borderId="47" xfId="0" applyFont="1" applyFill="1" applyBorder="1" applyAlignment="1" applyProtection="1">
      <alignment horizontal="center" vertical="center"/>
    </xf>
    <xf numFmtId="0" fontId="10" fillId="0" borderId="49" xfId="0" applyFont="1" applyFill="1" applyBorder="1" applyAlignment="1" applyProtection="1">
      <alignment horizontal="center" vertical="center"/>
    </xf>
    <xf numFmtId="0" fontId="10" fillId="0" borderId="51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4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0" xfId="0" quotePrefix="1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4" fillId="0" borderId="33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0" fontId="14" fillId="0" borderId="25" xfId="0" applyFont="1" applyFill="1" applyBorder="1" applyAlignment="1" applyProtection="1">
      <alignment horizontal="center" vertical="center" wrapText="1"/>
    </xf>
    <xf numFmtId="0" fontId="14" fillId="0" borderId="26" xfId="0" applyFont="1" applyFill="1" applyBorder="1" applyAlignment="1" applyProtection="1">
      <alignment horizontal="center" vertical="center" wrapText="1"/>
    </xf>
    <xf numFmtId="0" fontId="14" fillId="0" borderId="37" xfId="0" applyFont="1" applyFill="1" applyBorder="1" applyAlignment="1" applyProtection="1">
      <alignment horizontal="center" vertical="center" wrapText="1"/>
    </xf>
    <xf numFmtId="0" fontId="14" fillId="0" borderId="50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center" vertical="center" wrapText="1"/>
    </xf>
    <xf numFmtId="0" fontId="14" fillId="0" borderId="31" xfId="0" applyFont="1" applyFill="1" applyBorder="1" applyAlignment="1" applyProtection="1">
      <alignment horizontal="center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47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/>
    </xf>
  </cellXfs>
  <cellStyles count="11">
    <cellStyle name="桁区切り" xfId="6" builtinId="6"/>
    <cellStyle name="標準" xfId="0" builtinId="0"/>
    <cellStyle name="標準 2" xfId="1"/>
    <cellStyle name="標準 2 2" xfId="2"/>
    <cellStyle name="標準 2 3" xfId="4"/>
    <cellStyle name="標準 2 3 2" xfId="10"/>
    <cellStyle name="標準 3" xfId="3"/>
    <cellStyle name="標準 4" xfId="9"/>
    <cellStyle name="標準_kyotaku_shinnsei" xfId="8"/>
    <cellStyle name="標準_第１号様式・付表" xfId="5"/>
    <cellStyle name="標準_付表　訪問介護　修正版_第一号様式 2" xfId="7"/>
  </cellStyles>
  <dxfs count="3"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35</xdr:row>
      <xdr:rowOff>7620</xdr:rowOff>
    </xdr:from>
    <xdr:to>
      <xdr:col>18</xdr:col>
      <xdr:colOff>190500</xdr:colOff>
      <xdr:row>53</xdr:row>
      <xdr:rowOff>15240</xdr:rowOff>
    </xdr:to>
    <xdr:sp macro="" textlink="">
      <xdr:nvSpPr>
        <xdr:cNvPr id="2" name="正方形/長方形 1"/>
        <xdr:cNvSpPr/>
      </xdr:nvSpPr>
      <xdr:spPr>
        <a:xfrm>
          <a:off x="152400" y="6934200"/>
          <a:ext cx="3573780" cy="3162300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19</xdr:col>
      <xdr:colOff>15240</xdr:colOff>
      <xdr:row>28</xdr:row>
      <xdr:rowOff>160020</xdr:rowOff>
    </xdr:to>
    <xdr:sp macro="" textlink="">
      <xdr:nvSpPr>
        <xdr:cNvPr id="3" name="正方形/長方形 2"/>
        <xdr:cNvSpPr/>
      </xdr:nvSpPr>
      <xdr:spPr>
        <a:xfrm>
          <a:off x="167640" y="5349240"/>
          <a:ext cx="3581400" cy="335280"/>
        </a:xfrm>
        <a:prstGeom prst="rect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76200</xdr:colOff>
      <xdr:row>28</xdr:row>
      <xdr:rowOff>106680</xdr:rowOff>
    </xdr:from>
    <xdr:to>
      <xdr:col>34</xdr:col>
      <xdr:colOff>60960</xdr:colOff>
      <xdr:row>33</xdr:row>
      <xdr:rowOff>7620</xdr:rowOff>
    </xdr:to>
    <xdr:sp macro="" textlink="">
      <xdr:nvSpPr>
        <xdr:cNvPr id="4" name="角丸四角形吹き出し 3"/>
        <xdr:cNvSpPr/>
      </xdr:nvSpPr>
      <xdr:spPr bwMode="auto">
        <a:xfrm>
          <a:off x="3810000" y="5631180"/>
          <a:ext cx="2956560" cy="777240"/>
        </a:xfrm>
        <a:prstGeom prst="wedgeRoundRectCallout">
          <a:avLst>
            <a:gd name="adj1" fmla="val -48941"/>
            <a:gd name="adj2" fmla="val 2230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 w="1270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事業所の変更で該当するのは太枠内の箇所です。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5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該当箇所に「○」をつけてください。</a:t>
          </a:r>
          <a:endParaRPr kumimoji="1" lang="en-US" altLang="ja-JP" sz="105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137160</xdr:colOff>
      <xdr:row>28</xdr:row>
      <xdr:rowOff>76200</xdr:rowOff>
    </xdr:from>
    <xdr:to>
      <xdr:col>19</xdr:col>
      <xdr:colOff>76200</xdr:colOff>
      <xdr:row>30</xdr:row>
      <xdr:rowOff>144780</xdr:rowOff>
    </xdr:to>
    <xdr:cxnSp macro="">
      <xdr:nvCxnSpPr>
        <xdr:cNvPr id="5" name="直線矢印コネクタ 4"/>
        <xdr:cNvCxnSpPr>
          <a:stCxn id="4" idx="1"/>
        </xdr:cNvCxnSpPr>
      </xdr:nvCxnSpPr>
      <xdr:spPr>
        <a:xfrm flipH="1" flipV="1">
          <a:off x="3276600" y="5600700"/>
          <a:ext cx="533400" cy="41910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7620</xdr:colOff>
      <xdr:row>30</xdr:row>
      <xdr:rowOff>144780</xdr:rowOff>
    </xdr:from>
    <xdr:to>
      <xdr:col>19</xdr:col>
      <xdr:colOff>91440</xdr:colOff>
      <xdr:row>35</xdr:row>
      <xdr:rowOff>22860</xdr:rowOff>
    </xdr:to>
    <xdr:cxnSp macro="">
      <xdr:nvCxnSpPr>
        <xdr:cNvPr id="6" name="直線矢印コネクタ 5"/>
        <xdr:cNvCxnSpPr/>
      </xdr:nvCxnSpPr>
      <xdr:spPr>
        <a:xfrm flipH="1">
          <a:off x="3345180" y="6019800"/>
          <a:ext cx="480060" cy="92964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76200</xdr:colOff>
      <xdr:row>17</xdr:row>
      <xdr:rowOff>121920</xdr:rowOff>
    </xdr:from>
    <xdr:to>
      <xdr:col>59</xdr:col>
      <xdr:colOff>106680</xdr:colOff>
      <xdr:row>21</xdr:row>
      <xdr:rowOff>129540</xdr:rowOff>
    </xdr:to>
    <xdr:sp macro="" textlink="">
      <xdr:nvSpPr>
        <xdr:cNvPr id="7" name="角丸四角形吹き出し 6"/>
        <xdr:cNvSpPr/>
      </xdr:nvSpPr>
      <xdr:spPr bwMode="auto">
        <a:xfrm>
          <a:off x="7741920" y="3444240"/>
          <a:ext cx="3383280" cy="815340"/>
        </a:xfrm>
        <a:prstGeom prst="wedgeRoundRectCallout">
          <a:avLst>
            <a:gd name="adj1" fmla="val -64352"/>
            <a:gd name="adj2" fmla="val -21221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/>
            <a:t>法人番号は、国税庁から指定される１３桁の番号です。法人番号が不明の場合は、</a:t>
          </a:r>
        </a:p>
        <a:p>
          <a:pPr algn="l"/>
          <a:r>
            <a:rPr kumimoji="1" lang="ja-JP" altLang="en-US" sz="1100"/>
            <a:t>「国税庁法人番号公表サイト」（</a:t>
          </a:r>
          <a:r>
            <a:rPr kumimoji="1" lang="en-US" altLang="ja-JP" sz="1100"/>
            <a:t>https://www.houjin-bangou.nta.go.jp</a:t>
          </a:r>
          <a:r>
            <a:rPr kumimoji="1" lang="ja-JP" altLang="en-US" sz="1100"/>
            <a:t>）でご確認ください。</a:t>
          </a: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88900</xdr:rowOff>
    </xdr:from>
    <xdr:to>
      <xdr:col>3</xdr:col>
      <xdr:colOff>279400</xdr:colOff>
      <xdr:row>2</xdr:row>
      <xdr:rowOff>177800</xdr:rowOff>
    </xdr:to>
    <xdr:sp macro="" textlink="">
      <xdr:nvSpPr>
        <xdr:cNvPr id="2" name="正方形/長方形 1"/>
        <xdr:cNvSpPr/>
      </xdr:nvSpPr>
      <xdr:spPr>
        <a:xfrm>
          <a:off x="0" y="340360"/>
          <a:ext cx="1239520" cy="3403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  <a:r>
            <a:rPr kumimoji="1" lang="en-US" altLang="ja-JP" sz="16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endParaRPr kumimoji="1" lang="ja-JP" altLang="en-US" sz="16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1_&#21402;&#21172;&#30465;&#12398;&#27096;&#24335;&#20363;&#65288;&#21402;&#21172;&#30465;HP&#12363;&#12425;&#12480;&#12454;&#12531;&#12525;&#12540;&#12489;&#65289;/1-3_&#21442;&#32771;&#27096;&#24335;1-04_&#21220;&#21209;&#34920;_&#36890;&#25152;&#20171;&#357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9_HP&#26356;&#26032;/&#9733;&#25913;&#27491;&#24460;/&#26032;&#35215;&#20107;&#26989;&#32773;/06_&#36890;&#25152;&#20171;&#35703;&#65288;&#28168;&#65289;/&#26032;&#35215;&#23626;&#20986;/R040401tsuusyo_kaigo_shink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6-04&#20104;&#23450;&#12288;&#25913;&#27491;&#38306;&#20418;&#65288;&#20171;&#35703;&#20998;&#37326;&#12398;&#25991;&#26360;&#12395;&#20418;&#12427;&#36000;&#25285;&#36605;&#28187;&#65289;/&#9733;HP&#25522;&#36617;&#27096;&#24335;/02_&#25913;&#23450;HP&#27096;&#24335;&#65288;R6.4.1&#65374;&#65289;/&#26082;&#23384;&#20107;&#26989;&#25152;/02_&#35370;&#21839;&#20171;&#35703;&#12288;&#28168;/&#26082;&#23384;&#23626;&#20986;_R060401&#22793;&#26356;&#12354;&#12426;/R060401_henkou_houmon_kaig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1_&#21402;&#21172;&#30465;&#12398;&#27096;&#24335;&#20363;&#65288;&#21402;&#21172;&#30465;HP&#12363;&#12425;&#12480;&#12454;&#12531;&#12525;&#12540;&#12489;&#65289;/1-3_&#21442;&#32771;&#27096;&#24335;1-03_&#21220;&#21209;&#34920;_&#35370;&#21839;&#30475;&#3570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71;&#35703;&#20107;&#26989;&#32773;&#25285;&#24403;/01%20&#25351;&#23450;&#12539;&#23626;&#20986;&#31561;&#38306;&#20418;/00%20&#20849;&#36890;&#65288;&#25351;&#23450;&#31561;&#35215;&#21063;&#12539;&#35201;&#32177;&#38306;&#20418;&#12399;&#12371;&#12385;&#12425;&#12391;&#12377;&#65289;/02&#12288;&#25351;&#23450;&#31561;%20&#35201;&#32177;%20&#38306;&#20418;&#65288;11&#39640;&#20171;&#31532;82&#21495;&#65289;/R04-03&#12288;&#25913;&#27491;&#38306;&#20418;&#65288;&#20171;&#35703;&#20998;&#37326;&#12398;&#25991;&#26360;&#12395;&#20418;&#12427;&#36000;&#25285;&#36605;&#28187;&#65289;/09_HP&#26356;&#26032;/&#9733;&#25913;&#27491;&#24460;/&#26082;&#23384;&#20107;&#26989;&#32773;/04_&#35370;&#21839;&#30475;&#35703;&#65288;&#35370;&#30475;ST&#65289;/&#26082;&#23384;&#23626;&#20986;/R040401hennko_zigyousy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通所介護"/>
      <sheetName val="【記載例】シフト記号表（勤務時間帯）"/>
      <sheetName val="通所介護（100名）"/>
      <sheetName val="通所介護（1枚版）"/>
      <sheetName val="シフト記号表（勤務時間帯）"/>
      <sheetName val="記入方法"/>
      <sheetName val="プルダウン・リスト"/>
    </sheetNames>
    <sheetDataSet>
      <sheetData sheetId="0" refreshError="1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添付書類一覧"/>
      <sheetName val="添付書類一覧 (共生型)"/>
      <sheetName val="申請書（第1号様式）"/>
      <sheetName val="申請書（第1号様式裏面）"/>
      <sheetName val="付表6（通所介護）"/>
      <sheetName val="勤務表の記入方法"/>
      <sheetName val="勤務表（参考様式１_100名まで）"/>
      <sheetName val="勤務表（参考様式1_1枚版）"/>
      <sheetName val="シフト記号表（勤務時間帯）"/>
      <sheetName val="勤務時間調べ "/>
      <sheetName val="平面図（参考用様式2）"/>
      <sheetName val="写真（例）"/>
      <sheetName val="苦情処理（参考様式3）"/>
      <sheetName val="誓約書（参考様式４）"/>
      <sheetName val="誓約書別紙①（参考様式４別紙①）"/>
      <sheetName val="加算様式6-1【通所介護】"/>
      <sheetName val="加算様式6-2【通所介護サテ】"/>
      <sheetName val="加算様式6-3【処遇改善加算】"/>
      <sheetName val="【老人福祉法】事業開始届 "/>
      <sheetName val="【老人福祉法】事業開始届 (記載例)"/>
      <sheetName val="【老人福祉法】施設設置届"/>
      <sheetName val="【老人福祉法】施設設置届 (記載例)"/>
      <sheetName val="【老人福祉法】チェックリスト"/>
      <sheetName val="建築物に係る関係法令確認書（参考様式5-2）"/>
      <sheetName val="プルダウン・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休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</sheetData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2">
          <cell r="C12" t="str">
            <v>管理者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事項別提出書類一覧"/>
      <sheetName val="変更届出書（様式第一号（五））"/>
      <sheetName val="付表第一号（一）（訪問介護）"/>
      <sheetName val="（参考）付表第一号（一）（訪問介護）"/>
      <sheetName val="勤務表の記入方法"/>
      <sheetName val="勤務表（参考様式1_100名まで）"/>
      <sheetName val="勤務表（参考様式1_1枚版）"/>
      <sheetName val="プルダウン・リスト"/>
      <sheetName val="平面図（参考様式2）"/>
      <sheetName val="写真（例）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2">
          <cell r="C12" t="str">
            <v>管理者</v>
          </cell>
          <cell r="D12" t="str">
            <v>サービス提供責任者</v>
          </cell>
          <cell r="E12" t="str">
            <v>訪問介護員</v>
          </cell>
          <cell r="F12" t="str">
            <v>ー</v>
          </cell>
          <cell r="G12" t="str">
            <v>ー</v>
          </cell>
          <cell r="H12" t="str">
            <v>ー</v>
          </cell>
          <cell r="I12" t="str">
            <v>ー</v>
          </cell>
          <cell r="J12" t="str">
            <v>ー</v>
          </cell>
          <cell r="K12" t="str">
            <v>ー</v>
          </cell>
        </row>
      </sheetData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訪問看護"/>
      <sheetName val="訪問看護（１枚版）"/>
      <sheetName val="訪問看護（100名）"/>
      <sheetName val="記入方法"/>
      <sheetName val="プルダウン・リスト"/>
    </sheetNames>
    <sheetDataSet>
      <sheetData sheetId="0"/>
      <sheetData sheetId="1"/>
      <sheetData sheetId="2"/>
      <sheetData sheetId="3"/>
      <sheetData sheetId="4">
        <row r="15">
          <cell r="C15" t="str">
            <v>管理者</v>
          </cell>
          <cell r="D15" t="str">
            <v>看護職員</v>
          </cell>
          <cell r="E15" t="str">
            <v>理学療法士</v>
          </cell>
          <cell r="F15" t="str">
            <v>作業療法士</v>
          </cell>
          <cell r="G15" t="str">
            <v>言語聴覚士</v>
          </cell>
          <cell r="H15" t="str">
            <v>ー</v>
          </cell>
          <cell r="I15" t="str">
            <v>ー</v>
          </cell>
          <cell r="J15" t="str">
            <v>ー</v>
          </cell>
          <cell r="K15" t="str">
            <v>ー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事項別提出書類一覧"/>
      <sheetName val="変更届出書（第3号様式）"/>
      <sheetName val="付表3（訪問看護）"/>
      <sheetName val="勤務表(参考様式１）訪問看護"/>
      <sheetName val="記入方法"/>
      <sheetName val="プルダウン・リスト"/>
    </sheetNames>
    <sheetDataSet>
      <sheetData sheetId="0"/>
      <sheetData sheetId="1"/>
      <sheetData sheetId="2"/>
      <sheetData sheetId="3"/>
      <sheetData sheetId="4"/>
      <sheetData sheetId="5">
        <row r="15">
          <cell r="C15" t="str">
            <v>管理者</v>
          </cell>
          <cell r="D15" t="str">
            <v>看護職員</v>
          </cell>
          <cell r="E15" t="str">
            <v>理学療法士</v>
          </cell>
          <cell r="F15" t="str">
            <v>作業療法士</v>
          </cell>
          <cell r="G15" t="str">
            <v>言語聴覚士</v>
          </cell>
          <cell r="H15" t="str">
            <v>ー</v>
          </cell>
          <cell r="I15" t="str">
            <v>ー</v>
          </cell>
          <cell r="J15" t="str">
            <v>ー</v>
          </cell>
          <cell r="K15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44140625" defaultRowHeight="20.100000000000001" customHeight="1" x14ac:dyDescent="0.2"/>
  <cols>
    <col min="1" max="1" width="2.44140625" style="88"/>
    <col min="2" max="38" width="2.88671875" style="88" customWidth="1"/>
    <col min="39" max="16384" width="2.44140625" style="88"/>
  </cols>
  <sheetData>
    <row r="1" spans="1:74" ht="14.25" customHeight="1" x14ac:dyDescent="0.2">
      <c r="B1" s="89" t="s">
        <v>126</v>
      </c>
      <c r="O1" s="179" t="s">
        <v>124</v>
      </c>
      <c r="P1" s="180"/>
      <c r="Q1" s="180"/>
      <c r="R1" s="180"/>
      <c r="S1" s="180"/>
      <c r="T1" s="180"/>
      <c r="U1" s="180"/>
      <c r="V1" s="180"/>
      <c r="W1" s="181"/>
      <c r="Y1" s="90"/>
      <c r="Z1" s="90"/>
      <c r="AA1" s="90"/>
      <c r="AB1" s="90"/>
      <c r="AC1" s="90"/>
      <c r="AD1" s="90"/>
      <c r="AE1" s="90"/>
      <c r="AF1" s="90"/>
      <c r="AG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</row>
    <row r="2" spans="1:74" ht="14.25" customHeight="1" thickBot="1" x14ac:dyDescent="0.25">
      <c r="O2" s="182"/>
      <c r="P2" s="183"/>
      <c r="Q2" s="183"/>
      <c r="R2" s="183"/>
      <c r="S2" s="183"/>
      <c r="T2" s="183"/>
      <c r="U2" s="183"/>
      <c r="V2" s="183"/>
      <c r="W2" s="184"/>
      <c r="Y2" s="90"/>
      <c r="Z2" s="90"/>
      <c r="AA2" s="90"/>
      <c r="AB2" s="90"/>
      <c r="AC2" s="90"/>
      <c r="AD2" s="90"/>
      <c r="AE2" s="90"/>
      <c r="AF2" s="90"/>
      <c r="AG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</row>
    <row r="3" spans="1:74" ht="14.25" customHeight="1" x14ac:dyDescent="0.2"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1"/>
      <c r="BK3" s="91"/>
      <c r="BL3" s="91"/>
      <c r="BN3" s="91"/>
      <c r="BO3" s="91"/>
      <c r="BP3" s="91"/>
      <c r="BQ3" s="91"/>
      <c r="BR3" s="91"/>
      <c r="BS3" s="91"/>
      <c r="BT3" s="91"/>
      <c r="BU3" s="91"/>
      <c r="BV3" s="91"/>
    </row>
    <row r="4" spans="1:74" ht="14.25" customHeight="1" x14ac:dyDescent="0.2">
      <c r="A4" s="129" t="s">
        <v>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91"/>
      <c r="AL4" s="91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91"/>
      <c r="BL4" s="91"/>
      <c r="BN4" s="91"/>
      <c r="BO4" s="91"/>
      <c r="BP4" s="91"/>
      <c r="BQ4" s="91"/>
      <c r="BR4" s="91"/>
      <c r="BS4" s="91"/>
      <c r="BT4" s="91"/>
      <c r="BU4" s="91"/>
      <c r="BV4" s="91"/>
    </row>
    <row r="5" spans="1:74" ht="14.25" customHeight="1" x14ac:dyDescent="0.2"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</row>
    <row r="6" spans="1:74" ht="14.25" customHeight="1" x14ac:dyDescent="0.2"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</row>
    <row r="7" spans="1:74" ht="14.25" customHeight="1" x14ac:dyDescent="0.2">
      <c r="C7" s="90"/>
      <c r="D7" s="90"/>
      <c r="F7" s="90"/>
      <c r="G7" s="90"/>
      <c r="H7" s="90"/>
      <c r="I7" s="90"/>
      <c r="J7" s="90"/>
      <c r="K7" s="90"/>
      <c r="L7" s="90"/>
      <c r="M7" s="90"/>
      <c r="Z7" s="130" t="s">
        <v>137</v>
      </c>
      <c r="AA7" s="130"/>
      <c r="AB7" s="130"/>
      <c r="AC7" s="130"/>
      <c r="AD7" s="88" t="s">
        <v>7</v>
      </c>
      <c r="AE7" s="130">
        <v>10</v>
      </c>
      <c r="AF7" s="130"/>
      <c r="AG7" s="88" t="s">
        <v>5</v>
      </c>
      <c r="AH7" s="130">
        <v>5</v>
      </c>
      <c r="AI7" s="130"/>
      <c r="AJ7" s="88" t="s">
        <v>4</v>
      </c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</row>
    <row r="8" spans="1:74" ht="14.25" customHeight="1" x14ac:dyDescent="0.2"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</row>
    <row r="9" spans="1:74" ht="18" customHeight="1" x14ac:dyDescent="0.2">
      <c r="B9" s="131"/>
      <c r="C9" s="131"/>
      <c r="D9" s="131"/>
      <c r="E9" s="131"/>
      <c r="F9" s="131"/>
      <c r="G9" s="132" t="s">
        <v>127</v>
      </c>
      <c r="H9" s="132"/>
      <c r="I9" s="132"/>
      <c r="J9" s="132"/>
      <c r="K9" s="132"/>
      <c r="L9" s="90"/>
      <c r="M9" s="90"/>
      <c r="S9" s="133" t="s">
        <v>12</v>
      </c>
      <c r="T9" s="133"/>
      <c r="U9" s="133"/>
      <c r="V9" s="133"/>
      <c r="W9" s="134" t="s">
        <v>125</v>
      </c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</row>
    <row r="10" spans="1:74" ht="18" customHeight="1" x14ac:dyDescent="0.2">
      <c r="B10" s="131"/>
      <c r="C10" s="131"/>
      <c r="D10" s="131"/>
      <c r="E10" s="131"/>
      <c r="F10" s="131"/>
      <c r="G10" s="132"/>
      <c r="H10" s="132"/>
      <c r="I10" s="132"/>
      <c r="J10" s="132"/>
      <c r="K10" s="132"/>
      <c r="L10" s="90"/>
      <c r="M10" s="90"/>
      <c r="S10" s="133"/>
      <c r="T10" s="133"/>
      <c r="U10" s="133"/>
      <c r="V10" s="133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</row>
    <row r="11" spans="1:74" ht="18" customHeight="1" x14ac:dyDescent="0.2"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O11" s="92" t="s">
        <v>128</v>
      </c>
      <c r="S11" s="133" t="s">
        <v>11</v>
      </c>
      <c r="T11" s="133"/>
      <c r="U11" s="133"/>
      <c r="V11" s="133"/>
      <c r="W11" s="135" t="s">
        <v>146</v>
      </c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</row>
    <row r="12" spans="1:74" ht="18" customHeight="1" x14ac:dyDescent="0.2"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S12" s="133"/>
      <c r="T12" s="133"/>
      <c r="U12" s="133"/>
      <c r="V12" s="133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</row>
    <row r="13" spans="1:74" ht="18" customHeight="1" x14ac:dyDescent="0.2"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S13" s="133" t="s">
        <v>129</v>
      </c>
      <c r="T13" s="133"/>
      <c r="U13" s="133"/>
      <c r="V13" s="133"/>
      <c r="W13" s="133"/>
      <c r="X13" s="133"/>
      <c r="Y13" s="133"/>
      <c r="Z13" s="136" t="s">
        <v>136</v>
      </c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</row>
    <row r="14" spans="1:74" ht="18" customHeight="1" x14ac:dyDescent="0.2"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S14" s="133"/>
      <c r="T14" s="133"/>
      <c r="U14" s="133"/>
      <c r="V14" s="133"/>
      <c r="W14" s="133"/>
      <c r="X14" s="133"/>
      <c r="Y14" s="133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</row>
    <row r="15" spans="1:74" ht="15.6" customHeight="1" x14ac:dyDescent="0.2"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S15" s="93"/>
      <c r="T15" s="93"/>
      <c r="U15" s="93"/>
      <c r="V15" s="93"/>
      <c r="W15" s="93"/>
      <c r="X15" s="93"/>
      <c r="Y15" s="93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</row>
    <row r="16" spans="1:74" ht="14.25" customHeight="1" x14ac:dyDescent="0.2">
      <c r="E16" s="88" t="s">
        <v>8</v>
      </c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</row>
    <row r="17" spans="2:74" ht="14.25" customHeight="1" x14ac:dyDescent="0.2"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</row>
    <row r="18" spans="2:74" s="90" customFormat="1" ht="18" customHeight="1" x14ac:dyDescent="0.2"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126" t="s">
        <v>9</v>
      </c>
      <c r="U18" s="127"/>
      <c r="V18" s="127"/>
      <c r="W18" s="127"/>
      <c r="X18" s="127"/>
      <c r="Y18" s="127"/>
      <c r="Z18" s="128"/>
      <c r="AA18" s="95" t="s">
        <v>138</v>
      </c>
      <c r="AB18" s="96" t="s">
        <v>139</v>
      </c>
      <c r="AC18" s="96" t="s">
        <v>140</v>
      </c>
      <c r="AD18" s="96" t="s">
        <v>140</v>
      </c>
      <c r="AE18" s="96" t="s">
        <v>140</v>
      </c>
      <c r="AF18" s="96" t="s">
        <v>140</v>
      </c>
      <c r="AG18" s="96" t="s">
        <v>140</v>
      </c>
      <c r="AH18" s="96" t="s">
        <v>140</v>
      </c>
      <c r="AI18" s="96" t="s">
        <v>140</v>
      </c>
      <c r="AJ18" s="97" t="s">
        <v>140</v>
      </c>
      <c r="AK18" s="91"/>
      <c r="AL18" s="91"/>
      <c r="AO18" s="98"/>
      <c r="AP18" s="98"/>
      <c r="AQ18" s="98"/>
      <c r="AR18" s="98"/>
      <c r="AS18" s="98"/>
      <c r="AT18" s="98"/>
      <c r="AU18" s="98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</row>
    <row r="19" spans="2:74" s="90" customFormat="1" ht="18" customHeight="1" x14ac:dyDescent="0.2"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126" t="s">
        <v>130</v>
      </c>
      <c r="U19" s="127"/>
      <c r="V19" s="127"/>
      <c r="W19" s="128"/>
      <c r="X19" s="95" t="s">
        <v>140</v>
      </c>
      <c r="Y19" s="96" t="s">
        <v>140</v>
      </c>
      <c r="Z19" s="96" t="s">
        <v>140</v>
      </c>
      <c r="AA19" s="96" t="s">
        <v>140</v>
      </c>
      <c r="AB19" s="96" t="s">
        <v>140</v>
      </c>
      <c r="AC19" s="96" t="s">
        <v>140</v>
      </c>
      <c r="AD19" s="96" t="s">
        <v>140</v>
      </c>
      <c r="AE19" s="96" t="s">
        <v>140</v>
      </c>
      <c r="AF19" s="96" t="s">
        <v>140</v>
      </c>
      <c r="AG19" s="96" t="s">
        <v>140</v>
      </c>
      <c r="AH19" s="99" t="s">
        <v>140</v>
      </c>
      <c r="AI19" s="99" t="s">
        <v>140</v>
      </c>
      <c r="AJ19" s="100" t="s">
        <v>140</v>
      </c>
      <c r="AK19" s="91"/>
      <c r="AL19" s="91"/>
      <c r="AO19" s="98"/>
      <c r="AP19" s="98"/>
      <c r="AQ19" s="98"/>
      <c r="AR19" s="98"/>
      <c r="AS19" s="98"/>
      <c r="AT19" s="98"/>
      <c r="AU19" s="98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</row>
    <row r="20" spans="2:74" s="90" customFormat="1" ht="14.25" customHeight="1" x14ac:dyDescent="0.2">
      <c r="B20" s="137" t="s">
        <v>10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9"/>
      <c r="T20" s="146" t="s">
        <v>11</v>
      </c>
      <c r="U20" s="147"/>
      <c r="V20" s="147"/>
      <c r="W20" s="148" t="s">
        <v>123</v>
      </c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9"/>
      <c r="AK20" s="91"/>
      <c r="AL20" s="91"/>
      <c r="AO20" s="98"/>
      <c r="AP20" s="98"/>
      <c r="AQ20" s="98"/>
      <c r="AR20" s="98"/>
      <c r="AS20" s="98"/>
      <c r="AT20" s="98"/>
      <c r="AU20" s="98"/>
      <c r="AV20" s="91"/>
      <c r="AW20" s="91"/>
      <c r="AX20" s="91"/>
      <c r="AY20" s="91"/>
      <c r="AZ20" s="101"/>
      <c r="BA20" s="101"/>
      <c r="BB20" s="91"/>
      <c r="BC20" s="91"/>
      <c r="BD20" s="91"/>
      <c r="BE20" s="91"/>
      <c r="BF20" s="98"/>
      <c r="BG20" s="101"/>
      <c r="BH20" s="91"/>
      <c r="BJ20" s="91"/>
      <c r="BL20" s="91"/>
      <c r="BM20" s="91"/>
      <c r="BN20" s="91"/>
      <c r="BO20" s="91"/>
      <c r="BQ20" s="91"/>
      <c r="BR20" s="91"/>
      <c r="BS20" s="91"/>
      <c r="BT20" s="91"/>
      <c r="BU20" s="91"/>
      <c r="BV20" s="91"/>
    </row>
    <row r="21" spans="2:74" s="90" customFormat="1" ht="14.25" customHeight="1" x14ac:dyDescent="0.2">
      <c r="B21" s="140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2"/>
      <c r="T21" s="152"/>
      <c r="U21" s="153"/>
      <c r="V21" s="153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1"/>
      <c r="AK21" s="91"/>
      <c r="AL21" s="91"/>
      <c r="AO21" s="98"/>
      <c r="AP21" s="98"/>
      <c r="AQ21" s="98"/>
      <c r="AR21" s="98"/>
      <c r="AS21" s="98"/>
      <c r="AT21" s="98"/>
      <c r="AU21" s="98"/>
      <c r="AV21" s="91"/>
      <c r="AW21" s="91"/>
      <c r="AX21" s="91"/>
      <c r="AY21" s="91"/>
      <c r="AZ21" s="101"/>
      <c r="BA21" s="101"/>
      <c r="BB21" s="91"/>
      <c r="BC21" s="91"/>
      <c r="BD21" s="91"/>
      <c r="BE21" s="91"/>
      <c r="BF21" s="101"/>
      <c r="BG21" s="101"/>
      <c r="BH21" s="91"/>
      <c r="BJ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</row>
    <row r="22" spans="2:74" s="90" customFormat="1" ht="14.25" customHeight="1" x14ac:dyDescent="0.2">
      <c r="B22" s="140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2"/>
      <c r="T22" s="146" t="s">
        <v>12</v>
      </c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54"/>
      <c r="AK22" s="91"/>
      <c r="AL22" s="91"/>
      <c r="AO22" s="98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</row>
    <row r="23" spans="2:74" s="90" customFormat="1" ht="14.25" customHeight="1" x14ac:dyDescent="0.2">
      <c r="B23" s="140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2"/>
      <c r="T23" s="155" t="s">
        <v>121</v>
      </c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7"/>
      <c r="AK23" s="91"/>
      <c r="AL23" s="91"/>
      <c r="AO23" s="98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</row>
    <row r="24" spans="2:74" s="90" customFormat="1" ht="14.25" customHeight="1" x14ac:dyDescent="0.2">
      <c r="B24" s="143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5"/>
      <c r="T24" s="158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60"/>
      <c r="AO24" s="98"/>
      <c r="AP24" s="98"/>
    </row>
    <row r="25" spans="2:74" s="90" customFormat="1" ht="27" customHeight="1" x14ac:dyDescent="0.2">
      <c r="B25" s="161" t="s">
        <v>13</v>
      </c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3"/>
      <c r="T25" s="164" t="s">
        <v>141</v>
      </c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6"/>
      <c r="AO25" s="98"/>
      <c r="AP25" s="98"/>
    </row>
    <row r="26" spans="2:74" s="90" customFormat="1" ht="14.25" customHeight="1" x14ac:dyDescent="0.2">
      <c r="B26" s="161" t="s">
        <v>14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3"/>
      <c r="T26" s="161" t="s">
        <v>137</v>
      </c>
      <c r="U26" s="162"/>
      <c r="V26" s="162"/>
      <c r="W26" s="162"/>
      <c r="X26" s="162"/>
      <c r="Y26" s="102" t="s">
        <v>0</v>
      </c>
      <c r="Z26" s="162" t="s">
        <v>142</v>
      </c>
      <c r="AA26" s="162"/>
      <c r="AB26" s="162"/>
      <c r="AC26" s="102" t="s">
        <v>15</v>
      </c>
      <c r="AD26" s="162" t="s">
        <v>143</v>
      </c>
      <c r="AE26" s="162"/>
      <c r="AF26" s="162"/>
      <c r="AG26" s="102" t="s">
        <v>1</v>
      </c>
      <c r="AH26" s="162"/>
      <c r="AI26" s="162"/>
      <c r="AJ26" s="163"/>
      <c r="AO26" s="98"/>
      <c r="AP26" s="98"/>
    </row>
    <row r="27" spans="2:74" s="90" customFormat="1" ht="14.25" customHeight="1" x14ac:dyDescent="0.2">
      <c r="B27" s="161" t="s">
        <v>16</v>
      </c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3"/>
      <c r="T27" s="161" t="s">
        <v>17</v>
      </c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3"/>
      <c r="AO27" s="98"/>
      <c r="AP27" s="98"/>
    </row>
    <row r="28" spans="2:74" s="90" customFormat="1" ht="14.25" customHeight="1" x14ac:dyDescent="0.2">
      <c r="B28" s="137"/>
      <c r="C28" s="139"/>
      <c r="D28" s="103" t="s">
        <v>2</v>
      </c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5"/>
      <c r="R28" s="105"/>
      <c r="S28" s="106"/>
      <c r="T28" s="107" t="s">
        <v>18</v>
      </c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6"/>
      <c r="AO28" s="98"/>
      <c r="AP28" s="98"/>
    </row>
    <row r="29" spans="2:74" s="90" customFormat="1" ht="14.25" customHeight="1" x14ac:dyDescent="0.2">
      <c r="B29" s="167"/>
      <c r="C29" s="168"/>
      <c r="D29" s="108" t="s">
        <v>3</v>
      </c>
      <c r="E29" s="109"/>
      <c r="F29" s="109"/>
      <c r="G29" s="109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5"/>
      <c r="S29" s="106"/>
      <c r="T29" s="169" t="s">
        <v>144</v>
      </c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1"/>
      <c r="AO29" s="98"/>
      <c r="AP29" s="98"/>
    </row>
    <row r="30" spans="2:74" s="90" customFormat="1" ht="14.25" customHeight="1" x14ac:dyDescent="0.2">
      <c r="B30" s="167"/>
      <c r="C30" s="168"/>
      <c r="D30" s="108" t="s">
        <v>19</v>
      </c>
      <c r="E30" s="109"/>
      <c r="F30" s="109"/>
      <c r="G30" s="109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10"/>
      <c r="T30" s="169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1"/>
      <c r="AO30" s="98"/>
      <c r="AP30" s="98"/>
    </row>
    <row r="31" spans="2:74" s="90" customFormat="1" ht="14.25" customHeight="1" x14ac:dyDescent="0.2">
      <c r="B31" s="137"/>
      <c r="C31" s="139"/>
      <c r="D31" s="103" t="s">
        <v>20</v>
      </c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11"/>
      <c r="T31" s="169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1"/>
      <c r="AO31" s="98"/>
      <c r="AP31" s="98"/>
    </row>
    <row r="32" spans="2:74" s="90" customFormat="1" ht="14.25" customHeight="1" x14ac:dyDescent="0.2">
      <c r="B32" s="137"/>
      <c r="C32" s="139"/>
      <c r="D32" s="112" t="s">
        <v>131</v>
      </c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5"/>
      <c r="S32" s="106"/>
      <c r="T32" s="169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1"/>
      <c r="AO32" s="98"/>
      <c r="AP32" s="98"/>
    </row>
    <row r="33" spans="2:47" s="90" customFormat="1" ht="14.25" customHeight="1" x14ac:dyDescent="0.2">
      <c r="B33" s="137"/>
      <c r="C33" s="139"/>
      <c r="D33" s="112" t="s">
        <v>132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5"/>
      <c r="S33" s="106"/>
      <c r="T33" s="169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1"/>
      <c r="AO33" s="98"/>
      <c r="AP33" s="98"/>
    </row>
    <row r="34" spans="2:47" s="90" customFormat="1" ht="14.25" customHeight="1" x14ac:dyDescent="0.2">
      <c r="B34" s="137"/>
      <c r="C34" s="139"/>
      <c r="D34" s="103" t="s">
        <v>21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5"/>
      <c r="S34" s="106"/>
      <c r="T34" s="169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1"/>
      <c r="AO34" s="98"/>
      <c r="AP34" s="98"/>
    </row>
    <row r="35" spans="2:47" s="90" customFormat="1" ht="14.25" customHeight="1" x14ac:dyDescent="0.2">
      <c r="B35" s="143"/>
      <c r="C35" s="145"/>
      <c r="D35" s="103" t="s">
        <v>22</v>
      </c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13"/>
      <c r="S35" s="114"/>
      <c r="T35" s="169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1"/>
      <c r="AO35" s="98"/>
      <c r="AP35" s="98"/>
    </row>
    <row r="36" spans="2:47" s="90" customFormat="1" ht="14.25" customHeight="1" x14ac:dyDescent="0.2">
      <c r="B36" s="137"/>
      <c r="C36" s="139"/>
      <c r="D36" s="104" t="s">
        <v>133</v>
      </c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5"/>
      <c r="S36" s="106"/>
      <c r="T36" s="169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1"/>
      <c r="AO36" s="98"/>
      <c r="AP36" s="98"/>
    </row>
    <row r="37" spans="2:47" s="90" customFormat="1" ht="14.25" customHeight="1" x14ac:dyDescent="0.2">
      <c r="B37" s="137"/>
      <c r="C37" s="139"/>
      <c r="D37" s="172" t="s">
        <v>23</v>
      </c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4"/>
      <c r="T37" s="169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O37" s="98"/>
      <c r="AP37" s="98"/>
    </row>
    <row r="38" spans="2:47" s="90" customFormat="1" ht="14.25" customHeight="1" x14ac:dyDescent="0.2">
      <c r="B38" s="137"/>
      <c r="C38" s="139"/>
      <c r="D38" s="115" t="s">
        <v>24</v>
      </c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10"/>
      <c r="T38" s="169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O38" s="98"/>
      <c r="AP38" s="98"/>
    </row>
    <row r="39" spans="2:47" s="90" customFormat="1" ht="14.25" customHeight="1" x14ac:dyDescent="0.2">
      <c r="B39" s="137" t="s">
        <v>122</v>
      </c>
      <c r="C39" s="139"/>
      <c r="D39" s="103" t="s">
        <v>25</v>
      </c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5"/>
      <c r="S39" s="106"/>
      <c r="T39" s="169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O39" s="98"/>
      <c r="AP39" s="98"/>
    </row>
    <row r="40" spans="2:47" s="90" customFormat="1" ht="14.25" customHeight="1" x14ac:dyDescent="0.2">
      <c r="B40" s="143"/>
      <c r="C40" s="145"/>
      <c r="D40" s="116" t="s">
        <v>26</v>
      </c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4"/>
      <c r="T40" s="169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O40" s="98"/>
      <c r="AP40" s="98"/>
    </row>
    <row r="41" spans="2:47" s="90" customFormat="1" ht="14.25" customHeight="1" x14ac:dyDescent="0.2">
      <c r="B41" s="137"/>
      <c r="C41" s="139"/>
      <c r="D41" s="172" t="s">
        <v>27</v>
      </c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4"/>
      <c r="T41" s="107" t="s">
        <v>29</v>
      </c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6"/>
      <c r="AO41" s="98"/>
      <c r="AP41" s="98"/>
    </row>
    <row r="42" spans="2:47" s="90" customFormat="1" ht="14.25" customHeight="1" x14ac:dyDescent="0.2">
      <c r="B42" s="137" t="s">
        <v>122</v>
      </c>
      <c r="C42" s="139"/>
      <c r="D42" s="116" t="s">
        <v>28</v>
      </c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4"/>
      <c r="T42" s="169" t="s">
        <v>145</v>
      </c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O42" s="98"/>
      <c r="AP42" s="98"/>
    </row>
    <row r="43" spans="2:47" s="90" customFormat="1" ht="14.25" customHeight="1" x14ac:dyDescent="0.2">
      <c r="B43" s="137"/>
      <c r="C43" s="139"/>
      <c r="D43" s="115" t="s">
        <v>148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10"/>
      <c r="T43" s="169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O43" s="98"/>
      <c r="AP43" s="98"/>
    </row>
    <row r="44" spans="2:47" s="90" customFormat="1" ht="14.25" customHeight="1" x14ac:dyDescent="0.2">
      <c r="B44" s="137"/>
      <c r="C44" s="139"/>
      <c r="D44" s="116" t="s">
        <v>30</v>
      </c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04"/>
      <c r="S44" s="111"/>
      <c r="T44" s="169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O44" s="98"/>
      <c r="AP44" s="98"/>
    </row>
    <row r="45" spans="2:47" s="90" customFormat="1" ht="14.25" customHeight="1" x14ac:dyDescent="0.2">
      <c r="B45" s="137"/>
      <c r="C45" s="139"/>
      <c r="D45" s="115" t="s">
        <v>31</v>
      </c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10"/>
      <c r="T45" s="169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O45" s="98"/>
      <c r="AP45" s="98"/>
      <c r="AU45" s="117" t="s">
        <v>32</v>
      </c>
    </row>
    <row r="46" spans="2:47" s="90" customFormat="1" ht="14.25" customHeight="1" x14ac:dyDescent="0.2">
      <c r="B46" s="137"/>
      <c r="C46" s="139"/>
      <c r="D46" s="103" t="s">
        <v>33</v>
      </c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5"/>
      <c r="S46" s="106"/>
      <c r="T46" s="169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1"/>
      <c r="AO46" s="98"/>
      <c r="AP46" s="98"/>
    </row>
    <row r="47" spans="2:47" s="90" customFormat="1" ht="14.25" customHeight="1" x14ac:dyDescent="0.2">
      <c r="B47" s="140"/>
      <c r="C47" s="142"/>
      <c r="D47" s="103" t="s">
        <v>34</v>
      </c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11"/>
      <c r="T47" s="169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1"/>
      <c r="AO47" s="98"/>
      <c r="AP47" s="98"/>
    </row>
    <row r="48" spans="2:47" s="90" customFormat="1" ht="14.25" customHeight="1" x14ac:dyDescent="0.2">
      <c r="B48" s="143"/>
      <c r="C48" s="145"/>
      <c r="D48" s="116" t="s">
        <v>149</v>
      </c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4"/>
      <c r="T48" s="169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1"/>
      <c r="AO48" s="98"/>
      <c r="AP48" s="98"/>
    </row>
    <row r="49" spans="2:74" s="90" customFormat="1" ht="14.25" customHeight="1" x14ac:dyDescent="0.2">
      <c r="B49" s="137"/>
      <c r="C49" s="139"/>
      <c r="D49" s="115" t="s">
        <v>35</v>
      </c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10"/>
      <c r="T49" s="169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1"/>
      <c r="AO49" s="98"/>
      <c r="AP49" s="98"/>
    </row>
    <row r="50" spans="2:74" s="90" customFormat="1" ht="14.25" customHeight="1" x14ac:dyDescent="0.2">
      <c r="B50" s="137"/>
      <c r="C50" s="139"/>
      <c r="D50" s="103" t="s">
        <v>36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5"/>
      <c r="S50" s="106"/>
      <c r="T50" s="169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O50" s="98"/>
      <c r="AP50" s="98"/>
    </row>
    <row r="51" spans="2:74" s="90" customFormat="1" ht="14.25" customHeight="1" x14ac:dyDescent="0.2">
      <c r="B51" s="143"/>
      <c r="C51" s="145"/>
      <c r="D51" s="116" t="s">
        <v>37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4"/>
      <c r="T51" s="169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O51" s="98"/>
      <c r="AP51" s="98"/>
    </row>
    <row r="52" spans="2:74" s="90" customFormat="1" ht="14.25" customHeight="1" x14ac:dyDescent="0.2">
      <c r="B52" s="137"/>
      <c r="C52" s="139"/>
      <c r="D52" s="115" t="s">
        <v>38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10"/>
      <c r="T52" s="169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1"/>
      <c r="AO52" s="98"/>
      <c r="AP52" s="98"/>
    </row>
    <row r="53" spans="2:74" s="90" customFormat="1" ht="14.25" customHeight="1" x14ac:dyDescent="0.2">
      <c r="B53" s="137"/>
      <c r="C53" s="139"/>
      <c r="D53" s="116" t="s">
        <v>39</v>
      </c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02"/>
      <c r="S53" s="110"/>
      <c r="T53" s="185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1"/>
      <c r="AO53" s="98"/>
      <c r="AP53" s="98"/>
    </row>
    <row r="54" spans="2:74" s="90" customFormat="1" ht="13.65" customHeight="1" x14ac:dyDescent="0.2">
      <c r="B54" s="118" t="s">
        <v>40</v>
      </c>
      <c r="C54" s="118"/>
      <c r="D54" s="175" t="s">
        <v>134</v>
      </c>
      <c r="E54" s="177" t="s">
        <v>135</v>
      </c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O54" s="98"/>
      <c r="AP54" s="98"/>
    </row>
    <row r="55" spans="2:74" s="90" customFormat="1" ht="14.25" customHeight="1" x14ac:dyDescent="0.2">
      <c r="B55" s="119"/>
      <c r="C55" s="104"/>
      <c r="D55" s="176"/>
      <c r="E55" s="178"/>
      <c r="F55" s="178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O55" s="98"/>
      <c r="AP55" s="98"/>
    </row>
    <row r="56" spans="2:74" s="90" customFormat="1" ht="14.25" customHeight="1" x14ac:dyDescent="0.2">
      <c r="B56" s="104"/>
      <c r="C56" s="104"/>
      <c r="D56" s="176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O56" s="98"/>
      <c r="AP56" s="98"/>
    </row>
    <row r="57" spans="2:74" s="90" customFormat="1" ht="14.25" customHeight="1" x14ac:dyDescent="0.2">
      <c r="B57" s="104"/>
      <c r="C57" s="104"/>
      <c r="D57" s="176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178"/>
      <c r="P57" s="178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O57" s="98"/>
      <c r="AP57" s="98"/>
    </row>
    <row r="58" spans="2:74" s="90" customFormat="1" ht="14.25" customHeight="1" x14ac:dyDescent="0.2">
      <c r="B58" s="104"/>
      <c r="C58" s="104"/>
      <c r="D58" s="176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O58" s="98"/>
      <c r="AP58" s="98"/>
    </row>
    <row r="59" spans="2:74" s="90" customFormat="1" ht="14.25" customHeight="1" x14ac:dyDescent="0.2">
      <c r="B59" s="104"/>
      <c r="C59" s="120"/>
      <c r="D59" s="176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O59" s="98"/>
      <c r="AP59" s="98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</row>
    <row r="60" spans="2:74" s="90" customFormat="1" ht="14.25" customHeight="1" x14ac:dyDescent="0.2">
      <c r="B60" s="104"/>
      <c r="C60" s="104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O60" s="121"/>
      <c r="AP60" s="123"/>
      <c r="AQ60" s="123"/>
      <c r="AR60" s="123"/>
      <c r="AS60" s="123"/>
      <c r="AT60" s="123"/>
      <c r="AU60" s="123"/>
      <c r="AV60" s="123"/>
      <c r="AW60" s="98"/>
    </row>
    <row r="61" spans="2:74" s="90" customFormat="1" ht="14.25" customHeight="1" x14ac:dyDescent="0.2">
      <c r="B61" s="124"/>
      <c r="C61" s="104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P61" s="125"/>
      <c r="AQ61" s="125"/>
      <c r="AR61" s="125"/>
      <c r="AS61" s="125"/>
      <c r="AT61" s="125"/>
      <c r="AU61" s="125"/>
      <c r="AV61" s="98"/>
      <c r="AW61" s="98"/>
    </row>
    <row r="62" spans="2:74" s="90" customFormat="1" ht="14.25" customHeight="1" x14ac:dyDescent="0.2"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</row>
    <row r="63" spans="2:74" ht="14.25" customHeight="1" x14ac:dyDescent="0.2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</row>
    <row r="64" spans="2:74" ht="14.25" customHeight="1" x14ac:dyDescent="0.2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</row>
    <row r="65" spans="2:36" ht="20.100000000000001" customHeight="1" x14ac:dyDescent="0.2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</row>
    <row r="66" spans="2:36" ht="20.100000000000001" customHeight="1" x14ac:dyDescent="0.2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</row>
    <row r="67" spans="2:36" ht="22.2" customHeight="1" x14ac:dyDescent="0.2"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</row>
    <row r="68" spans="2:36" ht="20.100000000000001" customHeight="1" x14ac:dyDescent="0.2"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</row>
    <row r="69" spans="2:36" ht="20.100000000000001" customHeight="1" x14ac:dyDescent="0.2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</row>
    <row r="70" spans="2:36" ht="20.100000000000001" customHeight="1" x14ac:dyDescent="0.2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</row>
  </sheetData>
  <mergeCells count="58">
    <mergeCell ref="B52:C52"/>
    <mergeCell ref="B53:C53"/>
    <mergeCell ref="D54:D59"/>
    <mergeCell ref="E54:AJ59"/>
    <mergeCell ref="O1:W2"/>
    <mergeCell ref="B41:C41"/>
    <mergeCell ref="D41:S41"/>
    <mergeCell ref="B42:C42"/>
    <mergeCell ref="T42:AJ53"/>
    <mergeCell ref="B43:C43"/>
    <mergeCell ref="B44:C44"/>
    <mergeCell ref="B45:C45"/>
    <mergeCell ref="B46:C48"/>
    <mergeCell ref="B49:C49"/>
    <mergeCell ref="B50:C5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39:C40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2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6"/>
  <sheetViews>
    <sheetView showGridLines="0" view="pageBreakPreview" zoomScale="50" zoomScaleNormal="55" zoomScaleSheetLayoutView="50" workbookViewId="0">
      <selection activeCell="P13" sqref="P13"/>
    </sheetView>
  </sheetViews>
  <sheetFormatPr defaultColWidth="5" defaultRowHeight="20.25" customHeight="1" x14ac:dyDescent="0.2"/>
  <cols>
    <col min="1" max="1" width="1.5546875" style="44" customWidth="1"/>
    <col min="2" max="56" width="6.21875" style="44" customWidth="1"/>
    <col min="57" max="16384" width="5" style="44"/>
  </cols>
  <sheetData>
    <row r="1" spans="1:57" s="6" customFormat="1" ht="20.25" customHeight="1" x14ac:dyDescent="0.2">
      <c r="A1" s="1"/>
      <c r="B1" s="1"/>
      <c r="C1" s="2" t="s">
        <v>41</v>
      </c>
      <c r="D1" s="2"/>
      <c r="E1" s="1"/>
      <c r="F1" s="1"/>
      <c r="G1" s="3" t="s">
        <v>42</v>
      </c>
      <c r="H1" s="1"/>
      <c r="I1" s="1"/>
      <c r="J1" s="2"/>
      <c r="K1" s="2"/>
      <c r="L1" s="2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4" t="s">
        <v>43</v>
      </c>
      <c r="AL1" s="4" t="s">
        <v>44</v>
      </c>
      <c r="AM1" s="282" t="s">
        <v>45</v>
      </c>
      <c r="AN1" s="282"/>
      <c r="AO1" s="282"/>
      <c r="AP1" s="282"/>
      <c r="AQ1" s="282"/>
      <c r="AR1" s="282"/>
      <c r="AS1" s="282"/>
      <c r="AT1" s="282"/>
      <c r="AU1" s="282"/>
      <c r="AV1" s="282"/>
      <c r="AW1" s="282"/>
      <c r="AX1" s="282"/>
      <c r="AY1" s="282"/>
      <c r="AZ1" s="282"/>
      <c r="BA1" s="282"/>
      <c r="BB1" s="5" t="s">
        <v>46</v>
      </c>
      <c r="BC1" s="1"/>
      <c r="BD1" s="1"/>
    </row>
    <row r="2" spans="1:57" s="9" customFormat="1" ht="20.25" customHeight="1" x14ac:dyDescent="0.2">
      <c r="A2" s="7"/>
      <c r="B2" s="7"/>
      <c r="C2" s="7"/>
      <c r="D2" s="3"/>
      <c r="E2" s="7"/>
      <c r="F2" s="7"/>
      <c r="G2" s="7"/>
      <c r="H2" s="3"/>
      <c r="I2" s="4"/>
      <c r="J2" s="4"/>
      <c r="K2" s="4"/>
      <c r="L2" s="4"/>
      <c r="M2" s="4"/>
      <c r="N2" s="7"/>
      <c r="O2" s="7"/>
      <c r="P2" s="7"/>
      <c r="Q2" s="7"/>
      <c r="R2" s="7"/>
      <c r="S2" s="7"/>
      <c r="T2" s="4" t="s">
        <v>47</v>
      </c>
      <c r="U2" s="283">
        <v>4</v>
      </c>
      <c r="V2" s="283"/>
      <c r="W2" s="4" t="s">
        <v>44</v>
      </c>
      <c r="X2" s="284">
        <f>IF(U2=0,"",YEAR(DATE(2018+U2,1,1)))</f>
        <v>2022</v>
      </c>
      <c r="Y2" s="284"/>
      <c r="Z2" s="7" t="s">
        <v>48</v>
      </c>
      <c r="AA2" s="7" t="s">
        <v>49</v>
      </c>
      <c r="AB2" s="283">
        <v>10</v>
      </c>
      <c r="AC2" s="283"/>
      <c r="AD2" s="7" t="s">
        <v>50</v>
      </c>
      <c r="AE2" s="7"/>
      <c r="AF2" s="7"/>
      <c r="AG2" s="7"/>
      <c r="AH2" s="7"/>
      <c r="AI2" s="7"/>
      <c r="AJ2" s="5"/>
      <c r="AK2" s="4" t="s">
        <v>51</v>
      </c>
      <c r="AL2" s="4" t="s">
        <v>44</v>
      </c>
      <c r="AM2" s="283" t="s">
        <v>52</v>
      </c>
      <c r="AN2" s="283"/>
      <c r="AO2" s="283"/>
      <c r="AP2" s="283"/>
      <c r="AQ2" s="283"/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5" t="s">
        <v>46</v>
      </c>
      <c r="BC2" s="4"/>
      <c r="BD2" s="4"/>
      <c r="BE2" s="8"/>
    </row>
    <row r="3" spans="1:57" s="9" customFormat="1" ht="20.25" customHeight="1" x14ac:dyDescent="0.2">
      <c r="A3" s="7"/>
      <c r="B3" s="7"/>
      <c r="C3" s="7"/>
      <c r="D3" s="3"/>
      <c r="E3" s="7"/>
      <c r="F3" s="7"/>
      <c r="G3" s="7"/>
      <c r="H3" s="3"/>
      <c r="I3" s="4"/>
      <c r="J3" s="4"/>
      <c r="K3" s="4"/>
      <c r="L3" s="4"/>
      <c r="M3" s="4"/>
      <c r="N3" s="7"/>
      <c r="O3" s="7"/>
      <c r="P3" s="7"/>
      <c r="Q3" s="7"/>
      <c r="R3" s="7"/>
      <c r="S3" s="7"/>
      <c r="T3" s="10"/>
      <c r="U3" s="11"/>
      <c r="V3" s="11"/>
      <c r="W3" s="12"/>
      <c r="X3" s="11"/>
      <c r="Y3" s="11"/>
      <c r="Z3" s="13"/>
      <c r="AA3" s="13"/>
      <c r="AB3" s="11"/>
      <c r="AC3" s="11"/>
      <c r="AD3" s="14"/>
      <c r="AE3" s="7"/>
      <c r="AF3" s="7"/>
      <c r="AG3" s="7"/>
      <c r="AH3" s="7"/>
      <c r="AI3" s="7"/>
      <c r="AJ3" s="5"/>
      <c r="AK3" s="4"/>
      <c r="AL3" s="4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6" t="s">
        <v>53</v>
      </c>
      <c r="AZ3" s="285" t="s">
        <v>54</v>
      </c>
      <c r="BA3" s="285"/>
      <c r="BB3" s="285"/>
      <c r="BC3" s="285"/>
      <c r="BD3" s="4"/>
      <c r="BE3" s="8"/>
    </row>
    <row r="4" spans="1:57" s="9" customFormat="1" ht="20.25" customHeight="1" x14ac:dyDescent="0.2">
      <c r="A4" s="7"/>
      <c r="B4" s="17"/>
      <c r="C4" s="17"/>
      <c r="D4" s="17"/>
      <c r="E4" s="17"/>
      <c r="F4" s="17"/>
      <c r="G4" s="17"/>
      <c r="H4" s="17"/>
      <c r="I4" s="17"/>
      <c r="J4" s="18"/>
      <c r="K4" s="19"/>
      <c r="L4" s="19"/>
      <c r="M4" s="19"/>
      <c r="N4" s="19"/>
      <c r="O4" s="19"/>
      <c r="P4" s="20"/>
      <c r="Q4" s="19"/>
      <c r="R4" s="19"/>
      <c r="S4" s="21"/>
      <c r="T4" s="7"/>
      <c r="U4" s="7"/>
      <c r="V4" s="7"/>
      <c r="W4" s="7"/>
      <c r="X4" s="7"/>
      <c r="Y4" s="7"/>
      <c r="Z4" s="13"/>
      <c r="AA4" s="13"/>
      <c r="AB4" s="11"/>
      <c r="AC4" s="11"/>
      <c r="AD4" s="14"/>
      <c r="AE4" s="7"/>
      <c r="AF4" s="7"/>
      <c r="AG4" s="7"/>
      <c r="AH4" s="7"/>
      <c r="AI4" s="7"/>
      <c r="AJ4" s="5"/>
      <c r="AK4" s="4"/>
      <c r="AL4" s="4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6" t="s">
        <v>55</v>
      </c>
      <c r="AZ4" s="285" t="s">
        <v>56</v>
      </c>
      <c r="BA4" s="285"/>
      <c r="BB4" s="285"/>
      <c r="BC4" s="285"/>
      <c r="BD4" s="4"/>
      <c r="BE4" s="8"/>
    </row>
    <row r="5" spans="1:57" s="9" customFormat="1" ht="20.25" customHeight="1" x14ac:dyDescent="0.2">
      <c r="A5" s="7"/>
      <c r="B5" s="22"/>
      <c r="C5" s="22"/>
      <c r="D5" s="22"/>
      <c r="E5" s="22"/>
      <c r="F5" s="22"/>
      <c r="G5" s="22"/>
      <c r="H5" s="22"/>
      <c r="I5" s="22"/>
      <c r="J5" s="23"/>
      <c r="K5" s="24"/>
      <c r="L5" s="25"/>
      <c r="M5" s="25"/>
      <c r="N5" s="25"/>
      <c r="O5" s="25"/>
      <c r="P5" s="22"/>
      <c r="Q5" s="26"/>
      <c r="R5" s="26"/>
      <c r="S5" s="27"/>
      <c r="T5" s="7"/>
      <c r="U5" s="7"/>
      <c r="V5" s="7"/>
      <c r="W5" s="7"/>
      <c r="X5" s="7"/>
      <c r="Y5" s="7"/>
      <c r="Z5" s="13"/>
      <c r="AA5" s="13"/>
      <c r="AB5" s="11"/>
      <c r="AC5" s="11"/>
      <c r="AD5" s="28"/>
      <c r="AE5" s="28"/>
      <c r="AF5" s="28"/>
      <c r="AG5" s="28"/>
      <c r="AH5" s="7"/>
      <c r="AI5" s="7"/>
      <c r="AJ5" s="28" t="s">
        <v>57</v>
      </c>
      <c r="AK5" s="28"/>
      <c r="AL5" s="28"/>
      <c r="AM5" s="28"/>
      <c r="AN5" s="28"/>
      <c r="AO5" s="28"/>
      <c r="AP5" s="28"/>
      <c r="AQ5" s="28"/>
      <c r="AR5" s="17"/>
      <c r="AS5" s="17"/>
      <c r="AT5" s="29"/>
      <c r="AU5" s="28"/>
      <c r="AV5" s="299">
        <v>40</v>
      </c>
      <c r="AW5" s="300"/>
      <c r="AX5" s="29" t="s">
        <v>58</v>
      </c>
      <c r="AY5" s="28"/>
      <c r="AZ5" s="301">
        <v>160</v>
      </c>
      <c r="BA5" s="302"/>
      <c r="BB5" s="29" t="s">
        <v>59</v>
      </c>
      <c r="BC5" s="28"/>
      <c r="BD5" s="7"/>
      <c r="BE5" s="8"/>
    </row>
    <row r="6" spans="1:57" s="9" customFormat="1" ht="20.25" customHeight="1" x14ac:dyDescent="0.2">
      <c r="A6" s="7"/>
      <c r="B6" s="22"/>
      <c r="C6" s="22"/>
      <c r="D6" s="22"/>
      <c r="E6" s="22"/>
      <c r="F6" s="22"/>
      <c r="G6" s="22"/>
      <c r="H6" s="22"/>
      <c r="I6" s="22"/>
      <c r="J6" s="22"/>
      <c r="K6" s="30"/>
      <c r="L6" s="30"/>
      <c r="M6" s="30"/>
      <c r="N6" s="22"/>
      <c r="O6" s="31"/>
      <c r="P6" s="32"/>
      <c r="Q6" s="32"/>
      <c r="R6" s="33"/>
      <c r="S6" s="34"/>
      <c r="T6" s="7"/>
      <c r="U6" s="7"/>
      <c r="V6" s="7"/>
      <c r="W6" s="7"/>
      <c r="X6" s="7"/>
      <c r="Y6" s="7"/>
      <c r="Z6" s="13"/>
      <c r="AA6" s="13"/>
      <c r="AB6" s="11"/>
      <c r="AC6" s="11"/>
      <c r="AD6" s="35"/>
      <c r="AE6" s="1"/>
      <c r="AF6" s="1"/>
      <c r="AG6" s="1"/>
      <c r="AH6" s="7"/>
      <c r="AI6" s="7"/>
      <c r="AJ6" s="7"/>
      <c r="AK6" s="7"/>
      <c r="AL6" s="1"/>
      <c r="AM6" s="1"/>
      <c r="AN6" s="36"/>
      <c r="AO6" s="37"/>
      <c r="AP6" s="37"/>
      <c r="AQ6" s="38"/>
      <c r="AR6" s="38"/>
      <c r="AS6" s="38"/>
      <c r="AT6" s="38"/>
      <c r="AU6" s="38"/>
      <c r="AV6" s="38"/>
      <c r="AW6" s="28" t="s">
        <v>60</v>
      </c>
      <c r="AX6" s="28"/>
      <c r="AY6" s="28"/>
      <c r="AZ6" s="303">
        <f>DAY(EOMONTH(DATE(X2,AB2,1),0))</f>
        <v>31</v>
      </c>
      <c r="BA6" s="304"/>
      <c r="BB6" s="29" t="s">
        <v>61</v>
      </c>
      <c r="BC6" s="7"/>
      <c r="BD6" s="7"/>
      <c r="BE6" s="8"/>
    </row>
    <row r="7" spans="1:57" ht="20.25" customHeight="1" thickBot="1" x14ac:dyDescent="0.25">
      <c r="A7" s="39"/>
      <c r="B7" s="39"/>
      <c r="C7" s="40"/>
      <c r="D7" s="40"/>
      <c r="E7" s="39"/>
      <c r="F7" s="39"/>
      <c r="G7" s="41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0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42"/>
      <c r="BD7" s="42"/>
      <c r="BE7" s="43"/>
    </row>
    <row r="8" spans="1:57" ht="20.25" customHeight="1" thickBot="1" x14ac:dyDescent="0.25">
      <c r="A8" s="39"/>
      <c r="B8" s="265" t="s">
        <v>62</v>
      </c>
      <c r="C8" s="268" t="s">
        <v>63</v>
      </c>
      <c r="D8" s="269"/>
      <c r="E8" s="274" t="s">
        <v>64</v>
      </c>
      <c r="F8" s="269"/>
      <c r="G8" s="274" t="s">
        <v>65</v>
      </c>
      <c r="H8" s="268"/>
      <c r="I8" s="268"/>
      <c r="J8" s="268"/>
      <c r="K8" s="269"/>
      <c r="L8" s="274" t="s">
        <v>66</v>
      </c>
      <c r="M8" s="268"/>
      <c r="N8" s="268"/>
      <c r="O8" s="277"/>
      <c r="P8" s="280" t="s">
        <v>67</v>
      </c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6" t="str">
        <f>IF(AZ3="４週","(9)1～4週目の勤務時間数合計","(9)1か月の勤務時間数合計")</f>
        <v>(9)1～4週目の勤務時間数合計</v>
      </c>
      <c r="AV8" s="287"/>
      <c r="AW8" s="286" t="s">
        <v>68</v>
      </c>
      <c r="AX8" s="287"/>
      <c r="AY8" s="294" t="s">
        <v>69</v>
      </c>
      <c r="AZ8" s="294"/>
      <c r="BA8" s="294"/>
      <c r="BB8" s="294"/>
      <c r="BC8" s="294"/>
      <c r="BD8" s="294"/>
    </row>
    <row r="9" spans="1:57" ht="20.25" customHeight="1" thickBot="1" x14ac:dyDescent="0.25">
      <c r="A9" s="39"/>
      <c r="B9" s="266"/>
      <c r="C9" s="270"/>
      <c r="D9" s="271"/>
      <c r="E9" s="275"/>
      <c r="F9" s="271"/>
      <c r="G9" s="275"/>
      <c r="H9" s="270"/>
      <c r="I9" s="270"/>
      <c r="J9" s="270"/>
      <c r="K9" s="271"/>
      <c r="L9" s="275"/>
      <c r="M9" s="270"/>
      <c r="N9" s="270"/>
      <c r="O9" s="278"/>
      <c r="P9" s="296" t="s">
        <v>70</v>
      </c>
      <c r="Q9" s="297"/>
      <c r="R9" s="297"/>
      <c r="S9" s="297"/>
      <c r="T9" s="297"/>
      <c r="U9" s="297"/>
      <c r="V9" s="298"/>
      <c r="W9" s="296" t="s">
        <v>71</v>
      </c>
      <c r="X9" s="297"/>
      <c r="Y9" s="297"/>
      <c r="Z9" s="297"/>
      <c r="AA9" s="297"/>
      <c r="AB9" s="297"/>
      <c r="AC9" s="298"/>
      <c r="AD9" s="296" t="s">
        <v>72</v>
      </c>
      <c r="AE9" s="297"/>
      <c r="AF9" s="297"/>
      <c r="AG9" s="297"/>
      <c r="AH9" s="297"/>
      <c r="AI9" s="297"/>
      <c r="AJ9" s="298"/>
      <c r="AK9" s="296" t="s">
        <v>73</v>
      </c>
      <c r="AL9" s="297"/>
      <c r="AM9" s="297"/>
      <c r="AN9" s="297"/>
      <c r="AO9" s="297"/>
      <c r="AP9" s="297"/>
      <c r="AQ9" s="298"/>
      <c r="AR9" s="296" t="s">
        <v>74</v>
      </c>
      <c r="AS9" s="297"/>
      <c r="AT9" s="298"/>
      <c r="AU9" s="288"/>
      <c r="AV9" s="289"/>
      <c r="AW9" s="288"/>
      <c r="AX9" s="289"/>
      <c r="AY9" s="294"/>
      <c r="AZ9" s="294"/>
      <c r="BA9" s="294"/>
      <c r="BB9" s="294"/>
      <c r="BC9" s="294"/>
      <c r="BD9" s="294"/>
    </row>
    <row r="10" spans="1:57" ht="20.25" customHeight="1" thickBot="1" x14ac:dyDescent="0.25">
      <c r="A10" s="39"/>
      <c r="B10" s="266"/>
      <c r="C10" s="270"/>
      <c r="D10" s="271"/>
      <c r="E10" s="275"/>
      <c r="F10" s="271"/>
      <c r="G10" s="275"/>
      <c r="H10" s="270"/>
      <c r="I10" s="270"/>
      <c r="J10" s="270"/>
      <c r="K10" s="271"/>
      <c r="L10" s="275"/>
      <c r="M10" s="270"/>
      <c r="N10" s="270"/>
      <c r="O10" s="278"/>
      <c r="P10" s="45">
        <f>DAY(DATE($X$2,$AB$2,1))</f>
        <v>1</v>
      </c>
      <c r="Q10" s="46">
        <f>DAY(DATE($X$2,$AB$2,2))</f>
        <v>2</v>
      </c>
      <c r="R10" s="46">
        <f>DAY(DATE($X$2,$AB$2,3))</f>
        <v>3</v>
      </c>
      <c r="S10" s="46">
        <f>DAY(DATE($X$2,$AB$2,4))</f>
        <v>4</v>
      </c>
      <c r="T10" s="46">
        <f>DAY(DATE($X$2,$AB$2,5))</f>
        <v>5</v>
      </c>
      <c r="U10" s="46">
        <f>DAY(DATE($X$2,$AB$2,6))</f>
        <v>6</v>
      </c>
      <c r="V10" s="47">
        <f>DAY(DATE($X$2,$AB$2,7))</f>
        <v>7</v>
      </c>
      <c r="W10" s="45">
        <f>DAY(DATE($X$2,$AB$2,8))</f>
        <v>8</v>
      </c>
      <c r="X10" s="46">
        <f>DAY(DATE($X$2,$AB$2,9))</f>
        <v>9</v>
      </c>
      <c r="Y10" s="46">
        <f>DAY(DATE($X$2,$AB$2,10))</f>
        <v>10</v>
      </c>
      <c r="Z10" s="46">
        <f>DAY(DATE($X$2,$AB$2,11))</f>
        <v>11</v>
      </c>
      <c r="AA10" s="46">
        <f>DAY(DATE($X$2,$AB$2,12))</f>
        <v>12</v>
      </c>
      <c r="AB10" s="46">
        <f>DAY(DATE($X$2,$AB$2,13))</f>
        <v>13</v>
      </c>
      <c r="AC10" s="47">
        <f>DAY(DATE($X$2,$AB$2,14))</f>
        <v>14</v>
      </c>
      <c r="AD10" s="45">
        <f>DAY(DATE($X$2,$AB$2,15))</f>
        <v>15</v>
      </c>
      <c r="AE10" s="46">
        <f>DAY(DATE($X$2,$AB$2,16))</f>
        <v>16</v>
      </c>
      <c r="AF10" s="46">
        <f>DAY(DATE($X$2,$AB$2,17))</f>
        <v>17</v>
      </c>
      <c r="AG10" s="46">
        <f>DAY(DATE($X$2,$AB$2,18))</f>
        <v>18</v>
      </c>
      <c r="AH10" s="46">
        <f>DAY(DATE($X$2,$AB$2,19))</f>
        <v>19</v>
      </c>
      <c r="AI10" s="46">
        <f>DAY(DATE($X$2,$AB$2,20))</f>
        <v>20</v>
      </c>
      <c r="AJ10" s="47">
        <f>DAY(DATE($X$2,$AB$2,21))</f>
        <v>21</v>
      </c>
      <c r="AK10" s="45">
        <f>DAY(DATE($X$2,$AB$2,22))</f>
        <v>22</v>
      </c>
      <c r="AL10" s="46">
        <f>DAY(DATE($X$2,$AB$2,23))</f>
        <v>23</v>
      </c>
      <c r="AM10" s="46">
        <f>DAY(DATE($X$2,$AB$2,24))</f>
        <v>24</v>
      </c>
      <c r="AN10" s="46">
        <f>DAY(DATE($X$2,$AB$2,25))</f>
        <v>25</v>
      </c>
      <c r="AO10" s="46">
        <f>DAY(DATE($X$2,$AB$2,26))</f>
        <v>26</v>
      </c>
      <c r="AP10" s="46">
        <f>DAY(DATE($X$2,$AB$2,27))</f>
        <v>27</v>
      </c>
      <c r="AQ10" s="47">
        <f>DAY(DATE($X$2,$AB$2,28))</f>
        <v>28</v>
      </c>
      <c r="AR10" s="45" t="str">
        <f>IF(AZ3="暦月",IF(DAY(DATE($X$2,$AB$2,29))=29,29,""),"")</f>
        <v/>
      </c>
      <c r="AS10" s="46" t="str">
        <f>IF(AZ3="暦月",IF(DAY(DATE($X$2,$AB$2,30))=30,30,""),"")</f>
        <v/>
      </c>
      <c r="AT10" s="47" t="str">
        <f>IF(AZ3="暦月",IF(DAY(DATE($X$2,$AB$2,31))=31,31,""),"")</f>
        <v/>
      </c>
      <c r="AU10" s="288"/>
      <c r="AV10" s="289"/>
      <c r="AW10" s="288"/>
      <c r="AX10" s="289"/>
      <c r="AY10" s="294"/>
      <c r="AZ10" s="294"/>
      <c r="BA10" s="294"/>
      <c r="BB10" s="294"/>
      <c r="BC10" s="294"/>
      <c r="BD10" s="294"/>
    </row>
    <row r="11" spans="1:57" ht="20.25" hidden="1" customHeight="1" thickBot="1" x14ac:dyDescent="0.25">
      <c r="A11" s="39"/>
      <c r="B11" s="266"/>
      <c r="C11" s="270"/>
      <c r="D11" s="271"/>
      <c r="E11" s="275"/>
      <c r="F11" s="271"/>
      <c r="G11" s="275"/>
      <c r="H11" s="270"/>
      <c r="I11" s="270"/>
      <c r="J11" s="270"/>
      <c r="K11" s="271"/>
      <c r="L11" s="275"/>
      <c r="M11" s="270"/>
      <c r="N11" s="270"/>
      <c r="O11" s="278"/>
      <c r="P11" s="45">
        <f>WEEKDAY(DATE($X$2,$AB$2,1))</f>
        <v>7</v>
      </c>
      <c r="Q11" s="46">
        <f>WEEKDAY(DATE($X$2,$AB$2,2))</f>
        <v>1</v>
      </c>
      <c r="R11" s="46">
        <f>WEEKDAY(DATE($X$2,$AB$2,3))</f>
        <v>2</v>
      </c>
      <c r="S11" s="46">
        <f>WEEKDAY(DATE($X$2,$AB$2,4))</f>
        <v>3</v>
      </c>
      <c r="T11" s="46">
        <f>WEEKDAY(DATE($X$2,$AB$2,5))</f>
        <v>4</v>
      </c>
      <c r="U11" s="46">
        <f>WEEKDAY(DATE($X$2,$AB$2,6))</f>
        <v>5</v>
      </c>
      <c r="V11" s="47">
        <f>WEEKDAY(DATE($X$2,$AB$2,7))</f>
        <v>6</v>
      </c>
      <c r="W11" s="45">
        <f>WEEKDAY(DATE($X$2,$AB$2,8))</f>
        <v>7</v>
      </c>
      <c r="X11" s="46">
        <f>WEEKDAY(DATE($X$2,$AB$2,9))</f>
        <v>1</v>
      </c>
      <c r="Y11" s="46">
        <f>WEEKDAY(DATE($X$2,$AB$2,10))</f>
        <v>2</v>
      </c>
      <c r="Z11" s="46">
        <f>WEEKDAY(DATE($X$2,$AB$2,11))</f>
        <v>3</v>
      </c>
      <c r="AA11" s="46">
        <f>WEEKDAY(DATE($X$2,$AB$2,12))</f>
        <v>4</v>
      </c>
      <c r="AB11" s="46">
        <f>WEEKDAY(DATE($X$2,$AB$2,13))</f>
        <v>5</v>
      </c>
      <c r="AC11" s="47">
        <f>WEEKDAY(DATE($X$2,$AB$2,14))</f>
        <v>6</v>
      </c>
      <c r="AD11" s="45">
        <f>WEEKDAY(DATE($X$2,$AB$2,15))</f>
        <v>7</v>
      </c>
      <c r="AE11" s="46">
        <f>WEEKDAY(DATE($X$2,$AB$2,16))</f>
        <v>1</v>
      </c>
      <c r="AF11" s="46">
        <f>WEEKDAY(DATE($X$2,$AB$2,17))</f>
        <v>2</v>
      </c>
      <c r="AG11" s="46">
        <f>WEEKDAY(DATE($X$2,$AB$2,18))</f>
        <v>3</v>
      </c>
      <c r="AH11" s="46">
        <f>WEEKDAY(DATE($X$2,$AB$2,19))</f>
        <v>4</v>
      </c>
      <c r="AI11" s="46">
        <f>WEEKDAY(DATE($X$2,$AB$2,20))</f>
        <v>5</v>
      </c>
      <c r="AJ11" s="47">
        <f>WEEKDAY(DATE($X$2,$AB$2,21))</f>
        <v>6</v>
      </c>
      <c r="AK11" s="45">
        <f>WEEKDAY(DATE($X$2,$AB$2,22))</f>
        <v>7</v>
      </c>
      <c r="AL11" s="46">
        <f>WEEKDAY(DATE($X$2,$AB$2,23))</f>
        <v>1</v>
      </c>
      <c r="AM11" s="46">
        <f>WEEKDAY(DATE($X$2,$AB$2,24))</f>
        <v>2</v>
      </c>
      <c r="AN11" s="46">
        <f>WEEKDAY(DATE($X$2,$AB$2,25))</f>
        <v>3</v>
      </c>
      <c r="AO11" s="46">
        <f>WEEKDAY(DATE($X$2,$AB$2,26))</f>
        <v>4</v>
      </c>
      <c r="AP11" s="46">
        <f>WEEKDAY(DATE($X$2,$AB$2,27))</f>
        <v>5</v>
      </c>
      <c r="AQ11" s="47">
        <f>WEEKDAY(DATE($X$2,$AB$2,28))</f>
        <v>6</v>
      </c>
      <c r="AR11" s="45">
        <f>IF(AR10=29,WEEKDAY(DATE($X$2,$AB$2,29)),0)</f>
        <v>0</v>
      </c>
      <c r="AS11" s="46">
        <f>IF(AS10=30,WEEKDAY(DATE($X$2,$AB$2,30)),0)</f>
        <v>0</v>
      </c>
      <c r="AT11" s="47">
        <f>IF(AT10=31,WEEKDAY(DATE($X$2,$AB$2,31)),0)</f>
        <v>0</v>
      </c>
      <c r="AU11" s="290"/>
      <c r="AV11" s="291"/>
      <c r="AW11" s="290"/>
      <c r="AX11" s="291"/>
      <c r="AY11" s="295"/>
      <c r="AZ11" s="295"/>
      <c r="BA11" s="295"/>
      <c r="BB11" s="295"/>
      <c r="BC11" s="295"/>
      <c r="BD11" s="295"/>
    </row>
    <row r="12" spans="1:57" ht="20.25" customHeight="1" thickBot="1" x14ac:dyDescent="0.25">
      <c r="A12" s="39"/>
      <c r="B12" s="267"/>
      <c r="C12" s="272"/>
      <c r="D12" s="273"/>
      <c r="E12" s="276"/>
      <c r="F12" s="273"/>
      <c r="G12" s="276"/>
      <c r="H12" s="272"/>
      <c r="I12" s="272"/>
      <c r="J12" s="272"/>
      <c r="K12" s="273"/>
      <c r="L12" s="276"/>
      <c r="M12" s="272"/>
      <c r="N12" s="272"/>
      <c r="O12" s="279"/>
      <c r="P12" s="48" t="str">
        <f>IF(P11=1,"日",IF(P11=2,"月",IF(P11=3,"火",IF(P11=4,"水",IF(P11=5,"木",IF(P11=6,"金","土"))))))</f>
        <v>土</v>
      </c>
      <c r="Q12" s="49" t="str">
        <f t="shared" ref="Q12:AQ12" si="0">IF(Q11=1,"日",IF(Q11=2,"月",IF(Q11=3,"火",IF(Q11=4,"水",IF(Q11=5,"木",IF(Q11=6,"金","土"))))))</f>
        <v>日</v>
      </c>
      <c r="R12" s="49" t="str">
        <f t="shared" si="0"/>
        <v>月</v>
      </c>
      <c r="S12" s="49" t="str">
        <f t="shared" si="0"/>
        <v>火</v>
      </c>
      <c r="T12" s="49" t="str">
        <f t="shared" si="0"/>
        <v>水</v>
      </c>
      <c r="U12" s="49" t="str">
        <f t="shared" si="0"/>
        <v>木</v>
      </c>
      <c r="V12" s="50" t="str">
        <f t="shared" si="0"/>
        <v>金</v>
      </c>
      <c r="W12" s="48" t="str">
        <f t="shared" si="0"/>
        <v>土</v>
      </c>
      <c r="X12" s="49" t="str">
        <f t="shared" si="0"/>
        <v>日</v>
      </c>
      <c r="Y12" s="49" t="str">
        <f t="shared" si="0"/>
        <v>月</v>
      </c>
      <c r="Z12" s="49" t="str">
        <f t="shared" si="0"/>
        <v>火</v>
      </c>
      <c r="AA12" s="49" t="str">
        <f t="shared" si="0"/>
        <v>水</v>
      </c>
      <c r="AB12" s="49" t="str">
        <f t="shared" si="0"/>
        <v>木</v>
      </c>
      <c r="AC12" s="50" t="str">
        <f t="shared" si="0"/>
        <v>金</v>
      </c>
      <c r="AD12" s="48" t="str">
        <f t="shared" si="0"/>
        <v>土</v>
      </c>
      <c r="AE12" s="49" t="str">
        <f t="shared" si="0"/>
        <v>日</v>
      </c>
      <c r="AF12" s="49" t="str">
        <f t="shared" si="0"/>
        <v>月</v>
      </c>
      <c r="AG12" s="49" t="str">
        <f t="shared" si="0"/>
        <v>火</v>
      </c>
      <c r="AH12" s="49" t="str">
        <f t="shared" si="0"/>
        <v>水</v>
      </c>
      <c r="AI12" s="49" t="str">
        <f t="shared" si="0"/>
        <v>木</v>
      </c>
      <c r="AJ12" s="50" t="str">
        <f t="shared" si="0"/>
        <v>金</v>
      </c>
      <c r="AK12" s="48" t="str">
        <f t="shared" si="0"/>
        <v>土</v>
      </c>
      <c r="AL12" s="49" t="str">
        <f t="shared" si="0"/>
        <v>日</v>
      </c>
      <c r="AM12" s="49" t="str">
        <f t="shared" si="0"/>
        <v>月</v>
      </c>
      <c r="AN12" s="49" t="str">
        <f t="shared" si="0"/>
        <v>火</v>
      </c>
      <c r="AO12" s="49" t="str">
        <f t="shared" si="0"/>
        <v>水</v>
      </c>
      <c r="AP12" s="49" t="str">
        <f t="shared" si="0"/>
        <v>木</v>
      </c>
      <c r="AQ12" s="50" t="str">
        <f t="shared" si="0"/>
        <v>金</v>
      </c>
      <c r="AR12" s="49" t="str">
        <f>IF(AR11=1,"日",IF(AR11=2,"月",IF(AR11=3,"火",IF(AR11=4,"水",IF(AR11=5,"木",IF(AR11=6,"金",IF(AR11=0,"","土")))))))</f>
        <v/>
      </c>
      <c r="AS12" s="49" t="str">
        <f>IF(AS11=1,"日",IF(AS11=2,"月",IF(AS11=3,"火",IF(AS11=4,"水",IF(AS11=5,"木",IF(AS11=6,"金",IF(AS11=0,"","土")))))))</f>
        <v/>
      </c>
      <c r="AT12" s="49" t="str">
        <f>IF(AT11=1,"日",IF(AT11=2,"月",IF(AT11=3,"火",IF(AT11=4,"水",IF(AT11=5,"木",IF(AT11=6,"金",IF(AT11=0,"","土")))))))</f>
        <v/>
      </c>
      <c r="AU12" s="292"/>
      <c r="AV12" s="293"/>
      <c r="AW12" s="292"/>
      <c r="AX12" s="293"/>
      <c r="AY12" s="295"/>
      <c r="AZ12" s="295"/>
      <c r="BA12" s="295"/>
      <c r="BB12" s="295"/>
      <c r="BC12" s="295"/>
      <c r="BD12" s="295"/>
    </row>
    <row r="13" spans="1:57" ht="39.9" customHeight="1" x14ac:dyDescent="0.2">
      <c r="A13" s="39"/>
      <c r="B13" s="51">
        <v>1</v>
      </c>
      <c r="C13" s="251" t="s">
        <v>75</v>
      </c>
      <c r="D13" s="252"/>
      <c r="E13" s="253" t="s">
        <v>76</v>
      </c>
      <c r="F13" s="254"/>
      <c r="G13" s="255" t="s">
        <v>77</v>
      </c>
      <c r="H13" s="256"/>
      <c r="I13" s="256"/>
      <c r="J13" s="256"/>
      <c r="K13" s="257"/>
      <c r="L13" s="258" t="s">
        <v>147</v>
      </c>
      <c r="M13" s="259"/>
      <c r="N13" s="259"/>
      <c r="O13" s="260"/>
      <c r="P13" s="52"/>
      <c r="Q13" s="53"/>
      <c r="R13" s="53">
        <v>8</v>
      </c>
      <c r="S13" s="53">
        <v>8</v>
      </c>
      <c r="T13" s="53">
        <v>8</v>
      </c>
      <c r="U13" s="53">
        <v>8</v>
      </c>
      <c r="V13" s="54">
        <v>8</v>
      </c>
      <c r="W13" s="52"/>
      <c r="X13" s="53"/>
      <c r="Y13" s="53">
        <v>8</v>
      </c>
      <c r="Z13" s="53">
        <v>8</v>
      </c>
      <c r="AA13" s="53">
        <v>8</v>
      </c>
      <c r="AB13" s="53">
        <v>8</v>
      </c>
      <c r="AC13" s="54">
        <v>8</v>
      </c>
      <c r="AD13" s="52"/>
      <c r="AE13" s="53"/>
      <c r="AF13" s="53">
        <v>8</v>
      </c>
      <c r="AG13" s="53">
        <v>8</v>
      </c>
      <c r="AH13" s="53">
        <v>8</v>
      </c>
      <c r="AI13" s="53">
        <v>8</v>
      </c>
      <c r="AJ13" s="54">
        <v>8</v>
      </c>
      <c r="AK13" s="52"/>
      <c r="AL13" s="53"/>
      <c r="AM13" s="53">
        <v>8</v>
      </c>
      <c r="AN13" s="53">
        <v>8</v>
      </c>
      <c r="AO13" s="53">
        <v>8</v>
      </c>
      <c r="AP13" s="53">
        <v>8</v>
      </c>
      <c r="AQ13" s="54">
        <v>8</v>
      </c>
      <c r="AR13" s="52"/>
      <c r="AS13" s="53"/>
      <c r="AT13" s="54"/>
      <c r="AU13" s="261">
        <f>IF($AZ$3="４週",SUM(P13:AQ13),IF($AZ$3="暦月",SUM(P13:AT13),""))</f>
        <v>160</v>
      </c>
      <c r="AV13" s="262"/>
      <c r="AW13" s="263">
        <f t="shared" ref="AW13:AW30" si="1">IF($AZ$3="４週",AU13/4,IF($AZ$3="暦月",AU13/($AZ$6/7),""))</f>
        <v>40</v>
      </c>
      <c r="AX13" s="264"/>
      <c r="AY13" s="248"/>
      <c r="AZ13" s="249"/>
      <c r="BA13" s="249"/>
      <c r="BB13" s="249"/>
      <c r="BC13" s="249"/>
      <c r="BD13" s="250"/>
    </row>
    <row r="14" spans="1:57" ht="39.9" customHeight="1" x14ac:dyDescent="0.2">
      <c r="A14" s="39"/>
      <c r="B14" s="55">
        <f t="shared" ref="B14:B30" si="2">B13+1</f>
        <v>2</v>
      </c>
      <c r="C14" s="234" t="s">
        <v>78</v>
      </c>
      <c r="D14" s="235"/>
      <c r="E14" s="236" t="s">
        <v>76</v>
      </c>
      <c r="F14" s="237"/>
      <c r="G14" s="238" t="s">
        <v>79</v>
      </c>
      <c r="H14" s="239"/>
      <c r="I14" s="239"/>
      <c r="J14" s="239"/>
      <c r="K14" s="240"/>
      <c r="L14" s="241" t="s">
        <v>80</v>
      </c>
      <c r="M14" s="242"/>
      <c r="N14" s="242"/>
      <c r="O14" s="243"/>
      <c r="P14" s="56"/>
      <c r="Q14" s="57"/>
      <c r="R14" s="57">
        <v>8</v>
      </c>
      <c r="S14" s="57">
        <v>8</v>
      </c>
      <c r="T14" s="57">
        <v>8</v>
      </c>
      <c r="U14" s="57">
        <v>8</v>
      </c>
      <c r="V14" s="58">
        <v>8</v>
      </c>
      <c r="W14" s="56"/>
      <c r="X14" s="57"/>
      <c r="Y14" s="57">
        <v>8</v>
      </c>
      <c r="Z14" s="57">
        <v>8</v>
      </c>
      <c r="AA14" s="57">
        <v>8</v>
      </c>
      <c r="AB14" s="57">
        <v>8</v>
      </c>
      <c r="AC14" s="58">
        <v>8</v>
      </c>
      <c r="AD14" s="56"/>
      <c r="AE14" s="57"/>
      <c r="AF14" s="57">
        <v>8</v>
      </c>
      <c r="AG14" s="57">
        <v>8</v>
      </c>
      <c r="AH14" s="57">
        <v>8</v>
      </c>
      <c r="AI14" s="57">
        <v>8</v>
      </c>
      <c r="AJ14" s="58">
        <v>8</v>
      </c>
      <c r="AK14" s="56"/>
      <c r="AL14" s="57"/>
      <c r="AM14" s="57">
        <v>8</v>
      </c>
      <c r="AN14" s="57">
        <v>8</v>
      </c>
      <c r="AO14" s="57">
        <v>8</v>
      </c>
      <c r="AP14" s="57">
        <v>8</v>
      </c>
      <c r="AQ14" s="58">
        <v>8</v>
      </c>
      <c r="AR14" s="56"/>
      <c r="AS14" s="57"/>
      <c r="AT14" s="58"/>
      <c r="AU14" s="244">
        <f>IF($AZ$3="４週",SUM(P14:AQ14),IF($AZ$3="暦月",SUM(P14:AT14),""))</f>
        <v>160</v>
      </c>
      <c r="AV14" s="245"/>
      <c r="AW14" s="246">
        <f t="shared" si="1"/>
        <v>40</v>
      </c>
      <c r="AX14" s="247"/>
      <c r="AY14" s="214"/>
      <c r="AZ14" s="215"/>
      <c r="BA14" s="215"/>
      <c r="BB14" s="215"/>
      <c r="BC14" s="215"/>
      <c r="BD14" s="216"/>
    </row>
    <row r="15" spans="1:57" ht="39.9" customHeight="1" x14ac:dyDescent="0.2">
      <c r="A15" s="39"/>
      <c r="B15" s="55">
        <f t="shared" si="2"/>
        <v>3</v>
      </c>
      <c r="C15" s="234" t="s">
        <v>78</v>
      </c>
      <c r="D15" s="235"/>
      <c r="E15" s="236" t="s">
        <v>76</v>
      </c>
      <c r="F15" s="237"/>
      <c r="G15" s="238" t="s">
        <v>79</v>
      </c>
      <c r="H15" s="239"/>
      <c r="I15" s="239"/>
      <c r="J15" s="239"/>
      <c r="K15" s="240"/>
      <c r="L15" s="241" t="s">
        <v>81</v>
      </c>
      <c r="M15" s="242"/>
      <c r="N15" s="242"/>
      <c r="O15" s="243"/>
      <c r="P15" s="56"/>
      <c r="Q15" s="57"/>
      <c r="R15" s="57">
        <v>8</v>
      </c>
      <c r="S15" s="57">
        <v>8</v>
      </c>
      <c r="T15" s="57">
        <v>8</v>
      </c>
      <c r="U15" s="57">
        <v>8</v>
      </c>
      <c r="V15" s="58">
        <v>8</v>
      </c>
      <c r="W15" s="56"/>
      <c r="X15" s="57"/>
      <c r="Y15" s="57">
        <v>8</v>
      </c>
      <c r="Z15" s="57">
        <v>8</v>
      </c>
      <c r="AA15" s="57">
        <v>8</v>
      </c>
      <c r="AB15" s="57">
        <v>8</v>
      </c>
      <c r="AC15" s="58">
        <v>8</v>
      </c>
      <c r="AD15" s="56"/>
      <c r="AE15" s="57"/>
      <c r="AF15" s="57">
        <v>8</v>
      </c>
      <c r="AG15" s="57">
        <v>8</v>
      </c>
      <c r="AH15" s="57">
        <v>8</v>
      </c>
      <c r="AI15" s="57">
        <v>8</v>
      </c>
      <c r="AJ15" s="58">
        <v>8</v>
      </c>
      <c r="AK15" s="56"/>
      <c r="AL15" s="57"/>
      <c r="AM15" s="57">
        <v>8</v>
      </c>
      <c r="AN15" s="57">
        <v>8</v>
      </c>
      <c r="AO15" s="57">
        <v>8</v>
      </c>
      <c r="AP15" s="57">
        <v>8</v>
      </c>
      <c r="AQ15" s="58">
        <v>8</v>
      </c>
      <c r="AR15" s="56"/>
      <c r="AS15" s="57"/>
      <c r="AT15" s="58"/>
      <c r="AU15" s="244">
        <f>IF($AZ$3="４週",SUM(P15:AQ15),IF($AZ$3="暦月",SUM(P15:AT15),""))</f>
        <v>160</v>
      </c>
      <c r="AV15" s="245"/>
      <c r="AW15" s="246">
        <f t="shared" si="1"/>
        <v>40</v>
      </c>
      <c r="AX15" s="247"/>
      <c r="AY15" s="214"/>
      <c r="AZ15" s="215"/>
      <c r="BA15" s="215"/>
      <c r="BB15" s="215"/>
      <c r="BC15" s="215"/>
      <c r="BD15" s="216"/>
    </row>
    <row r="16" spans="1:57" ht="39.9" customHeight="1" x14ac:dyDescent="0.2">
      <c r="A16" s="39"/>
      <c r="B16" s="55">
        <f t="shared" si="2"/>
        <v>4</v>
      </c>
      <c r="C16" s="234" t="s">
        <v>78</v>
      </c>
      <c r="D16" s="235"/>
      <c r="E16" s="236" t="s">
        <v>82</v>
      </c>
      <c r="F16" s="237"/>
      <c r="G16" s="238" t="s">
        <v>83</v>
      </c>
      <c r="H16" s="239"/>
      <c r="I16" s="239"/>
      <c r="J16" s="239"/>
      <c r="K16" s="240"/>
      <c r="L16" s="241" t="s">
        <v>84</v>
      </c>
      <c r="M16" s="242"/>
      <c r="N16" s="242"/>
      <c r="O16" s="243"/>
      <c r="P16" s="56"/>
      <c r="Q16" s="57"/>
      <c r="R16" s="57">
        <v>4</v>
      </c>
      <c r="S16" s="57">
        <v>4</v>
      </c>
      <c r="T16" s="57">
        <v>4</v>
      </c>
      <c r="U16" s="57">
        <v>4</v>
      </c>
      <c r="V16" s="58">
        <v>4</v>
      </c>
      <c r="W16" s="56"/>
      <c r="X16" s="57"/>
      <c r="Y16" s="57">
        <v>4</v>
      </c>
      <c r="Z16" s="57">
        <v>4</v>
      </c>
      <c r="AA16" s="57">
        <v>4</v>
      </c>
      <c r="AB16" s="57">
        <v>4</v>
      </c>
      <c r="AC16" s="58">
        <v>4</v>
      </c>
      <c r="AD16" s="56"/>
      <c r="AE16" s="57"/>
      <c r="AF16" s="57">
        <v>4</v>
      </c>
      <c r="AG16" s="57">
        <v>4</v>
      </c>
      <c r="AH16" s="57">
        <v>4</v>
      </c>
      <c r="AI16" s="57">
        <v>4</v>
      </c>
      <c r="AJ16" s="58">
        <v>4</v>
      </c>
      <c r="AK16" s="56"/>
      <c r="AL16" s="57"/>
      <c r="AM16" s="57">
        <v>4</v>
      </c>
      <c r="AN16" s="57">
        <v>4</v>
      </c>
      <c r="AO16" s="57">
        <v>4</v>
      </c>
      <c r="AP16" s="57">
        <v>4</v>
      </c>
      <c r="AQ16" s="58">
        <v>4</v>
      </c>
      <c r="AR16" s="56"/>
      <c r="AS16" s="57"/>
      <c r="AT16" s="58"/>
      <c r="AU16" s="244">
        <f>IF($AZ$3="４週",SUM(P16:AQ16),IF($AZ$3="暦月",SUM(P16:AT16),""))</f>
        <v>80</v>
      </c>
      <c r="AV16" s="245"/>
      <c r="AW16" s="246">
        <f t="shared" si="1"/>
        <v>20</v>
      </c>
      <c r="AX16" s="247"/>
      <c r="AY16" s="214"/>
      <c r="AZ16" s="215"/>
      <c r="BA16" s="215"/>
      <c r="BB16" s="215"/>
      <c r="BC16" s="215"/>
      <c r="BD16" s="216"/>
    </row>
    <row r="17" spans="1:56" ht="39.9" customHeight="1" x14ac:dyDescent="0.2">
      <c r="A17" s="39"/>
      <c r="B17" s="55">
        <f t="shared" si="2"/>
        <v>5</v>
      </c>
      <c r="C17" s="234" t="s">
        <v>85</v>
      </c>
      <c r="D17" s="235"/>
      <c r="E17" s="236" t="s">
        <v>76</v>
      </c>
      <c r="F17" s="237"/>
      <c r="G17" s="238" t="s">
        <v>85</v>
      </c>
      <c r="H17" s="239"/>
      <c r="I17" s="239"/>
      <c r="J17" s="239"/>
      <c r="K17" s="240"/>
      <c r="L17" s="241" t="s">
        <v>86</v>
      </c>
      <c r="M17" s="242"/>
      <c r="N17" s="242"/>
      <c r="O17" s="243"/>
      <c r="P17" s="56"/>
      <c r="Q17" s="57"/>
      <c r="R17" s="57">
        <v>8</v>
      </c>
      <c r="S17" s="57">
        <v>8</v>
      </c>
      <c r="T17" s="57">
        <v>8</v>
      </c>
      <c r="U17" s="57">
        <v>8</v>
      </c>
      <c r="V17" s="58">
        <v>8</v>
      </c>
      <c r="W17" s="56"/>
      <c r="X17" s="57"/>
      <c r="Y17" s="57">
        <v>8</v>
      </c>
      <c r="Z17" s="57">
        <v>8</v>
      </c>
      <c r="AA17" s="57">
        <v>8</v>
      </c>
      <c r="AB17" s="57">
        <v>8</v>
      </c>
      <c r="AC17" s="58">
        <v>8</v>
      </c>
      <c r="AD17" s="56"/>
      <c r="AE17" s="57"/>
      <c r="AF17" s="57">
        <v>8</v>
      </c>
      <c r="AG17" s="57">
        <v>8</v>
      </c>
      <c r="AH17" s="57">
        <v>8</v>
      </c>
      <c r="AI17" s="57">
        <v>8</v>
      </c>
      <c r="AJ17" s="58">
        <v>8</v>
      </c>
      <c r="AK17" s="56"/>
      <c r="AL17" s="57"/>
      <c r="AM17" s="57">
        <v>8</v>
      </c>
      <c r="AN17" s="57">
        <v>8</v>
      </c>
      <c r="AO17" s="57">
        <v>8</v>
      </c>
      <c r="AP17" s="57">
        <v>8</v>
      </c>
      <c r="AQ17" s="58">
        <v>8</v>
      </c>
      <c r="AR17" s="56"/>
      <c r="AS17" s="57"/>
      <c r="AT17" s="58"/>
      <c r="AU17" s="244">
        <f t="shared" ref="AU17:AU30" si="3">IF($AZ$3="４週",SUM(P17:AQ17),IF($AZ$3="暦月",SUM(P17:AT17),""))</f>
        <v>160</v>
      </c>
      <c r="AV17" s="245"/>
      <c r="AW17" s="246">
        <f t="shared" si="1"/>
        <v>40</v>
      </c>
      <c r="AX17" s="247"/>
      <c r="AY17" s="214"/>
      <c r="AZ17" s="215"/>
      <c r="BA17" s="215"/>
      <c r="BB17" s="215"/>
      <c r="BC17" s="215"/>
      <c r="BD17" s="216"/>
    </row>
    <row r="18" spans="1:56" ht="39.9" customHeight="1" x14ac:dyDescent="0.2">
      <c r="A18" s="39"/>
      <c r="B18" s="55">
        <f t="shared" si="2"/>
        <v>6</v>
      </c>
      <c r="C18" s="234"/>
      <c r="D18" s="235"/>
      <c r="E18" s="236"/>
      <c r="F18" s="237"/>
      <c r="G18" s="238"/>
      <c r="H18" s="239"/>
      <c r="I18" s="239"/>
      <c r="J18" s="239"/>
      <c r="K18" s="240"/>
      <c r="L18" s="241"/>
      <c r="M18" s="242"/>
      <c r="N18" s="242"/>
      <c r="O18" s="243"/>
      <c r="P18" s="56"/>
      <c r="Q18" s="57"/>
      <c r="R18" s="57"/>
      <c r="S18" s="57"/>
      <c r="T18" s="57"/>
      <c r="U18" s="57"/>
      <c r="V18" s="58"/>
      <c r="W18" s="56"/>
      <c r="X18" s="57"/>
      <c r="Y18" s="57"/>
      <c r="Z18" s="57"/>
      <c r="AA18" s="57"/>
      <c r="AB18" s="57"/>
      <c r="AC18" s="58"/>
      <c r="AD18" s="56"/>
      <c r="AE18" s="57"/>
      <c r="AF18" s="57"/>
      <c r="AG18" s="57"/>
      <c r="AH18" s="57"/>
      <c r="AI18" s="57"/>
      <c r="AJ18" s="58"/>
      <c r="AK18" s="56"/>
      <c r="AL18" s="57"/>
      <c r="AM18" s="57"/>
      <c r="AN18" s="57"/>
      <c r="AO18" s="57"/>
      <c r="AP18" s="57"/>
      <c r="AQ18" s="58"/>
      <c r="AR18" s="56"/>
      <c r="AS18" s="57"/>
      <c r="AT18" s="58"/>
      <c r="AU18" s="244">
        <f t="shared" si="3"/>
        <v>0</v>
      </c>
      <c r="AV18" s="245"/>
      <c r="AW18" s="246">
        <f t="shared" si="1"/>
        <v>0</v>
      </c>
      <c r="AX18" s="247"/>
      <c r="AY18" s="214"/>
      <c r="AZ18" s="215"/>
      <c r="BA18" s="215"/>
      <c r="BB18" s="215"/>
      <c r="BC18" s="215"/>
      <c r="BD18" s="216"/>
    </row>
    <row r="19" spans="1:56" ht="39.9" customHeight="1" x14ac:dyDescent="0.2">
      <c r="A19" s="39"/>
      <c r="B19" s="55">
        <f t="shared" si="2"/>
        <v>7</v>
      </c>
      <c r="C19" s="234"/>
      <c r="D19" s="235"/>
      <c r="E19" s="236"/>
      <c r="F19" s="237"/>
      <c r="G19" s="238"/>
      <c r="H19" s="239"/>
      <c r="I19" s="239"/>
      <c r="J19" s="239"/>
      <c r="K19" s="240"/>
      <c r="L19" s="241"/>
      <c r="M19" s="242"/>
      <c r="N19" s="242"/>
      <c r="O19" s="243"/>
      <c r="P19" s="56"/>
      <c r="Q19" s="57"/>
      <c r="R19" s="57"/>
      <c r="S19" s="57"/>
      <c r="T19" s="57"/>
      <c r="U19" s="57"/>
      <c r="V19" s="58"/>
      <c r="W19" s="56"/>
      <c r="X19" s="57"/>
      <c r="Y19" s="57"/>
      <c r="Z19" s="57"/>
      <c r="AA19" s="57"/>
      <c r="AB19" s="57"/>
      <c r="AC19" s="58"/>
      <c r="AD19" s="56"/>
      <c r="AE19" s="57"/>
      <c r="AF19" s="57"/>
      <c r="AG19" s="57"/>
      <c r="AH19" s="57"/>
      <c r="AI19" s="57"/>
      <c r="AJ19" s="58"/>
      <c r="AK19" s="56"/>
      <c r="AL19" s="57"/>
      <c r="AM19" s="57"/>
      <c r="AN19" s="57"/>
      <c r="AO19" s="57"/>
      <c r="AP19" s="57"/>
      <c r="AQ19" s="58"/>
      <c r="AR19" s="56"/>
      <c r="AS19" s="57"/>
      <c r="AT19" s="58"/>
      <c r="AU19" s="244">
        <f>IF($AZ$3="４週",SUM(P19:AQ19),IF($AZ$3="暦月",SUM(P19:AT19),""))</f>
        <v>0</v>
      </c>
      <c r="AV19" s="245"/>
      <c r="AW19" s="246">
        <f t="shared" si="1"/>
        <v>0</v>
      </c>
      <c r="AX19" s="247"/>
      <c r="AY19" s="214"/>
      <c r="AZ19" s="215"/>
      <c r="BA19" s="215"/>
      <c r="BB19" s="215"/>
      <c r="BC19" s="215"/>
      <c r="BD19" s="216"/>
    </row>
    <row r="20" spans="1:56" ht="39.9" customHeight="1" x14ac:dyDescent="0.2">
      <c r="A20" s="39"/>
      <c r="B20" s="55">
        <f t="shared" si="2"/>
        <v>8</v>
      </c>
      <c r="C20" s="234"/>
      <c r="D20" s="235"/>
      <c r="E20" s="236"/>
      <c r="F20" s="237"/>
      <c r="G20" s="238"/>
      <c r="H20" s="239"/>
      <c r="I20" s="239"/>
      <c r="J20" s="239"/>
      <c r="K20" s="240"/>
      <c r="L20" s="241"/>
      <c r="M20" s="242"/>
      <c r="N20" s="242"/>
      <c r="O20" s="243"/>
      <c r="P20" s="56"/>
      <c r="Q20" s="57"/>
      <c r="R20" s="57"/>
      <c r="S20" s="57"/>
      <c r="T20" s="57"/>
      <c r="U20" s="57"/>
      <c r="V20" s="58"/>
      <c r="W20" s="56"/>
      <c r="X20" s="57"/>
      <c r="Y20" s="57"/>
      <c r="Z20" s="57"/>
      <c r="AA20" s="57"/>
      <c r="AB20" s="57"/>
      <c r="AC20" s="58"/>
      <c r="AD20" s="56"/>
      <c r="AE20" s="57"/>
      <c r="AF20" s="57"/>
      <c r="AG20" s="57"/>
      <c r="AH20" s="57"/>
      <c r="AI20" s="57"/>
      <c r="AJ20" s="58"/>
      <c r="AK20" s="56"/>
      <c r="AL20" s="57"/>
      <c r="AM20" s="57"/>
      <c r="AN20" s="57"/>
      <c r="AO20" s="57"/>
      <c r="AP20" s="57"/>
      <c r="AQ20" s="58"/>
      <c r="AR20" s="56"/>
      <c r="AS20" s="57"/>
      <c r="AT20" s="58"/>
      <c r="AU20" s="244">
        <f t="shared" si="3"/>
        <v>0</v>
      </c>
      <c r="AV20" s="245"/>
      <c r="AW20" s="246">
        <f t="shared" si="1"/>
        <v>0</v>
      </c>
      <c r="AX20" s="247"/>
      <c r="AY20" s="214"/>
      <c r="AZ20" s="215"/>
      <c r="BA20" s="215"/>
      <c r="BB20" s="215"/>
      <c r="BC20" s="215"/>
      <c r="BD20" s="216"/>
    </row>
    <row r="21" spans="1:56" ht="39.9" customHeight="1" x14ac:dyDescent="0.2">
      <c r="A21" s="39"/>
      <c r="B21" s="55">
        <f t="shared" si="2"/>
        <v>9</v>
      </c>
      <c r="C21" s="234"/>
      <c r="D21" s="235"/>
      <c r="E21" s="236"/>
      <c r="F21" s="237"/>
      <c r="G21" s="238"/>
      <c r="H21" s="239"/>
      <c r="I21" s="239"/>
      <c r="J21" s="239"/>
      <c r="K21" s="240"/>
      <c r="L21" s="241"/>
      <c r="M21" s="242"/>
      <c r="N21" s="242"/>
      <c r="O21" s="243"/>
      <c r="P21" s="56"/>
      <c r="Q21" s="57"/>
      <c r="R21" s="57"/>
      <c r="S21" s="57"/>
      <c r="T21" s="57"/>
      <c r="U21" s="57"/>
      <c r="V21" s="58"/>
      <c r="W21" s="56"/>
      <c r="X21" s="57"/>
      <c r="Y21" s="57"/>
      <c r="Z21" s="57"/>
      <c r="AA21" s="57"/>
      <c r="AB21" s="57"/>
      <c r="AC21" s="58"/>
      <c r="AD21" s="56"/>
      <c r="AE21" s="57"/>
      <c r="AF21" s="57"/>
      <c r="AG21" s="57"/>
      <c r="AH21" s="57"/>
      <c r="AI21" s="57"/>
      <c r="AJ21" s="58"/>
      <c r="AK21" s="56"/>
      <c r="AL21" s="57"/>
      <c r="AM21" s="57"/>
      <c r="AN21" s="57"/>
      <c r="AO21" s="57"/>
      <c r="AP21" s="57"/>
      <c r="AQ21" s="58"/>
      <c r="AR21" s="56"/>
      <c r="AS21" s="57"/>
      <c r="AT21" s="58"/>
      <c r="AU21" s="244">
        <f t="shared" si="3"/>
        <v>0</v>
      </c>
      <c r="AV21" s="245"/>
      <c r="AW21" s="246">
        <f t="shared" si="1"/>
        <v>0</v>
      </c>
      <c r="AX21" s="247"/>
      <c r="AY21" s="214"/>
      <c r="AZ21" s="215"/>
      <c r="BA21" s="215"/>
      <c r="BB21" s="215"/>
      <c r="BC21" s="215"/>
      <c r="BD21" s="216"/>
    </row>
    <row r="22" spans="1:56" ht="39.9" customHeight="1" x14ac:dyDescent="0.2">
      <c r="A22" s="39"/>
      <c r="B22" s="55">
        <f t="shared" si="2"/>
        <v>10</v>
      </c>
      <c r="C22" s="234"/>
      <c r="D22" s="235"/>
      <c r="E22" s="236"/>
      <c r="F22" s="237"/>
      <c r="G22" s="238"/>
      <c r="H22" s="239"/>
      <c r="I22" s="239"/>
      <c r="J22" s="239"/>
      <c r="K22" s="240"/>
      <c r="L22" s="241"/>
      <c r="M22" s="242"/>
      <c r="N22" s="242"/>
      <c r="O22" s="243"/>
      <c r="P22" s="56"/>
      <c r="Q22" s="57"/>
      <c r="R22" s="57"/>
      <c r="S22" s="57"/>
      <c r="T22" s="57"/>
      <c r="U22" s="57"/>
      <c r="V22" s="58"/>
      <c r="W22" s="56"/>
      <c r="X22" s="57"/>
      <c r="Y22" s="57"/>
      <c r="Z22" s="57"/>
      <c r="AA22" s="57"/>
      <c r="AB22" s="57"/>
      <c r="AC22" s="58"/>
      <c r="AD22" s="56"/>
      <c r="AE22" s="57"/>
      <c r="AF22" s="57"/>
      <c r="AG22" s="57"/>
      <c r="AH22" s="57"/>
      <c r="AI22" s="57"/>
      <c r="AJ22" s="58"/>
      <c r="AK22" s="56"/>
      <c r="AL22" s="57"/>
      <c r="AM22" s="57"/>
      <c r="AN22" s="57"/>
      <c r="AO22" s="57"/>
      <c r="AP22" s="57"/>
      <c r="AQ22" s="58"/>
      <c r="AR22" s="56"/>
      <c r="AS22" s="57"/>
      <c r="AT22" s="58"/>
      <c r="AU22" s="244">
        <f t="shared" si="3"/>
        <v>0</v>
      </c>
      <c r="AV22" s="245"/>
      <c r="AW22" s="246">
        <f t="shared" si="1"/>
        <v>0</v>
      </c>
      <c r="AX22" s="247"/>
      <c r="AY22" s="214"/>
      <c r="AZ22" s="215"/>
      <c r="BA22" s="215"/>
      <c r="BB22" s="215"/>
      <c r="BC22" s="215"/>
      <c r="BD22" s="216"/>
    </row>
    <row r="23" spans="1:56" ht="39.9" customHeight="1" x14ac:dyDescent="0.2">
      <c r="A23" s="39"/>
      <c r="B23" s="55">
        <f t="shared" si="2"/>
        <v>11</v>
      </c>
      <c r="C23" s="234"/>
      <c r="D23" s="235"/>
      <c r="E23" s="236"/>
      <c r="F23" s="237"/>
      <c r="G23" s="238"/>
      <c r="H23" s="239"/>
      <c r="I23" s="239"/>
      <c r="J23" s="239"/>
      <c r="K23" s="240"/>
      <c r="L23" s="241"/>
      <c r="M23" s="242"/>
      <c r="N23" s="242"/>
      <c r="O23" s="243"/>
      <c r="P23" s="56"/>
      <c r="Q23" s="57"/>
      <c r="R23" s="57"/>
      <c r="S23" s="57"/>
      <c r="T23" s="57"/>
      <c r="U23" s="57"/>
      <c r="V23" s="58"/>
      <c r="W23" s="56"/>
      <c r="X23" s="57"/>
      <c r="Y23" s="57"/>
      <c r="Z23" s="57"/>
      <c r="AA23" s="57"/>
      <c r="AB23" s="57"/>
      <c r="AC23" s="58"/>
      <c r="AD23" s="56"/>
      <c r="AE23" s="57"/>
      <c r="AF23" s="57"/>
      <c r="AG23" s="57"/>
      <c r="AH23" s="57"/>
      <c r="AI23" s="57"/>
      <c r="AJ23" s="58"/>
      <c r="AK23" s="56"/>
      <c r="AL23" s="57"/>
      <c r="AM23" s="57"/>
      <c r="AN23" s="57"/>
      <c r="AO23" s="57"/>
      <c r="AP23" s="57"/>
      <c r="AQ23" s="58"/>
      <c r="AR23" s="56"/>
      <c r="AS23" s="57"/>
      <c r="AT23" s="58"/>
      <c r="AU23" s="244">
        <f t="shared" si="3"/>
        <v>0</v>
      </c>
      <c r="AV23" s="245"/>
      <c r="AW23" s="246">
        <f t="shared" si="1"/>
        <v>0</v>
      </c>
      <c r="AX23" s="247"/>
      <c r="AY23" s="214"/>
      <c r="AZ23" s="215"/>
      <c r="BA23" s="215"/>
      <c r="BB23" s="215"/>
      <c r="BC23" s="215"/>
      <c r="BD23" s="216"/>
    </row>
    <row r="24" spans="1:56" ht="39.9" customHeight="1" x14ac:dyDescent="0.2">
      <c r="A24" s="39"/>
      <c r="B24" s="55">
        <f t="shared" si="2"/>
        <v>12</v>
      </c>
      <c r="C24" s="234"/>
      <c r="D24" s="235"/>
      <c r="E24" s="236"/>
      <c r="F24" s="237"/>
      <c r="G24" s="238"/>
      <c r="H24" s="239"/>
      <c r="I24" s="239"/>
      <c r="J24" s="239"/>
      <c r="K24" s="240"/>
      <c r="L24" s="241"/>
      <c r="M24" s="242"/>
      <c r="N24" s="242"/>
      <c r="O24" s="243"/>
      <c r="P24" s="56"/>
      <c r="Q24" s="57"/>
      <c r="R24" s="57"/>
      <c r="S24" s="57"/>
      <c r="T24" s="57"/>
      <c r="U24" s="57"/>
      <c r="V24" s="58"/>
      <c r="W24" s="56"/>
      <c r="X24" s="57"/>
      <c r="Y24" s="57"/>
      <c r="Z24" s="57"/>
      <c r="AA24" s="57"/>
      <c r="AB24" s="57"/>
      <c r="AC24" s="58"/>
      <c r="AD24" s="56"/>
      <c r="AE24" s="57"/>
      <c r="AF24" s="57"/>
      <c r="AG24" s="57"/>
      <c r="AH24" s="57"/>
      <c r="AI24" s="57"/>
      <c r="AJ24" s="58"/>
      <c r="AK24" s="56"/>
      <c r="AL24" s="57"/>
      <c r="AM24" s="57"/>
      <c r="AN24" s="57"/>
      <c r="AO24" s="57"/>
      <c r="AP24" s="57"/>
      <c r="AQ24" s="58"/>
      <c r="AR24" s="56"/>
      <c r="AS24" s="57"/>
      <c r="AT24" s="58"/>
      <c r="AU24" s="244">
        <f t="shared" si="3"/>
        <v>0</v>
      </c>
      <c r="AV24" s="245"/>
      <c r="AW24" s="246">
        <f t="shared" si="1"/>
        <v>0</v>
      </c>
      <c r="AX24" s="247"/>
      <c r="AY24" s="214"/>
      <c r="AZ24" s="215"/>
      <c r="BA24" s="215"/>
      <c r="BB24" s="215"/>
      <c r="BC24" s="215"/>
      <c r="BD24" s="216"/>
    </row>
    <row r="25" spans="1:56" ht="39.9" customHeight="1" x14ac:dyDescent="0.2">
      <c r="A25" s="39"/>
      <c r="B25" s="55">
        <f t="shared" si="2"/>
        <v>13</v>
      </c>
      <c r="C25" s="234"/>
      <c r="D25" s="235"/>
      <c r="E25" s="236"/>
      <c r="F25" s="237"/>
      <c r="G25" s="238"/>
      <c r="H25" s="239"/>
      <c r="I25" s="239"/>
      <c r="J25" s="239"/>
      <c r="K25" s="240"/>
      <c r="L25" s="241"/>
      <c r="M25" s="242"/>
      <c r="N25" s="242"/>
      <c r="O25" s="243"/>
      <c r="P25" s="56"/>
      <c r="Q25" s="57"/>
      <c r="R25" s="57"/>
      <c r="S25" s="57"/>
      <c r="T25" s="57"/>
      <c r="U25" s="57"/>
      <c r="V25" s="58"/>
      <c r="W25" s="56"/>
      <c r="X25" s="57"/>
      <c r="Y25" s="57"/>
      <c r="Z25" s="57"/>
      <c r="AA25" s="57"/>
      <c r="AB25" s="57"/>
      <c r="AC25" s="58"/>
      <c r="AD25" s="56"/>
      <c r="AE25" s="57"/>
      <c r="AF25" s="57"/>
      <c r="AG25" s="57"/>
      <c r="AH25" s="57"/>
      <c r="AI25" s="57"/>
      <c r="AJ25" s="58"/>
      <c r="AK25" s="56"/>
      <c r="AL25" s="57"/>
      <c r="AM25" s="57"/>
      <c r="AN25" s="57"/>
      <c r="AO25" s="57"/>
      <c r="AP25" s="57"/>
      <c r="AQ25" s="58"/>
      <c r="AR25" s="56"/>
      <c r="AS25" s="57"/>
      <c r="AT25" s="58"/>
      <c r="AU25" s="244">
        <f t="shared" si="3"/>
        <v>0</v>
      </c>
      <c r="AV25" s="245"/>
      <c r="AW25" s="246">
        <f t="shared" si="1"/>
        <v>0</v>
      </c>
      <c r="AX25" s="247"/>
      <c r="AY25" s="214"/>
      <c r="AZ25" s="215"/>
      <c r="BA25" s="215"/>
      <c r="BB25" s="215"/>
      <c r="BC25" s="215"/>
      <c r="BD25" s="216"/>
    </row>
    <row r="26" spans="1:56" ht="39.9" customHeight="1" x14ac:dyDescent="0.2">
      <c r="A26" s="39"/>
      <c r="B26" s="55">
        <f t="shared" si="2"/>
        <v>14</v>
      </c>
      <c r="C26" s="234"/>
      <c r="D26" s="235"/>
      <c r="E26" s="236"/>
      <c r="F26" s="237"/>
      <c r="G26" s="238"/>
      <c r="H26" s="239"/>
      <c r="I26" s="239"/>
      <c r="J26" s="239"/>
      <c r="K26" s="240"/>
      <c r="L26" s="241"/>
      <c r="M26" s="242"/>
      <c r="N26" s="242"/>
      <c r="O26" s="243"/>
      <c r="P26" s="56"/>
      <c r="Q26" s="57"/>
      <c r="R26" s="57"/>
      <c r="S26" s="57"/>
      <c r="T26" s="57"/>
      <c r="U26" s="57"/>
      <c r="V26" s="58"/>
      <c r="W26" s="56"/>
      <c r="X26" s="57"/>
      <c r="Y26" s="57"/>
      <c r="Z26" s="57"/>
      <c r="AA26" s="57"/>
      <c r="AB26" s="57"/>
      <c r="AC26" s="58"/>
      <c r="AD26" s="56"/>
      <c r="AE26" s="57"/>
      <c r="AF26" s="57"/>
      <c r="AG26" s="57"/>
      <c r="AH26" s="57"/>
      <c r="AI26" s="57"/>
      <c r="AJ26" s="58"/>
      <c r="AK26" s="56"/>
      <c r="AL26" s="57"/>
      <c r="AM26" s="57"/>
      <c r="AN26" s="57"/>
      <c r="AO26" s="57"/>
      <c r="AP26" s="57"/>
      <c r="AQ26" s="58"/>
      <c r="AR26" s="56"/>
      <c r="AS26" s="57"/>
      <c r="AT26" s="58"/>
      <c r="AU26" s="244">
        <f t="shared" si="3"/>
        <v>0</v>
      </c>
      <c r="AV26" s="245"/>
      <c r="AW26" s="246">
        <f t="shared" si="1"/>
        <v>0</v>
      </c>
      <c r="AX26" s="247"/>
      <c r="AY26" s="214"/>
      <c r="AZ26" s="215"/>
      <c r="BA26" s="215"/>
      <c r="BB26" s="215"/>
      <c r="BC26" s="215"/>
      <c r="BD26" s="216"/>
    </row>
    <row r="27" spans="1:56" ht="39.9" customHeight="1" x14ac:dyDescent="0.2">
      <c r="A27" s="39"/>
      <c r="B27" s="55">
        <f t="shared" si="2"/>
        <v>15</v>
      </c>
      <c r="C27" s="234"/>
      <c r="D27" s="235"/>
      <c r="E27" s="236"/>
      <c r="F27" s="237"/>
      <c r="G27" s="238"/>
      <c r="H27" s="239"/>
      <c r="I27" s="239"/>
      <c r="J27" s="239"/>
      <c r="K27" s="240"/>
      <c r="L27" s="241"/>
      <c r="M27" s="242"/>
      <c r="N27" s="242"/>
      <c r="O27" s="243"/>
      <c r="P27" s="56"/>
      <c r="Q27" s="57"/>
      <c r="R27" s="57"/>
      <c r="S27" s="57"/>
      <c r="T27" s="57"/>
      <c r="U27" s="57"/>
      <c r="V27" s="58"/>
      <c r="W27" s="56"/>
      <c r="X27" s="57"/>
      <c r="Y27" s="57"/>
      <c r="Z27" s="57"/>
      <c r="AA27" s="57"/>
      <c r="AB27" s="57"/>
      <c r="AC27" s="58"/>
      <c r="AD27" s="56"/>
      <c r="AE27" s="57"/>
      <c r="AF27" s="57"/>
      <c r="AG27" s="57"/>
      <c r="AH27" s="57"/>
      <c r="AI27" s="57"/>
      <c r="AJ27" s="58"/>
      <c r="AK27" s="56"/>
      <c r="AL27" s="57"/>
      <c r="AM27" s="57"/>
      <c r="AN27" s="57"/>
      <c r="AO27" s="57"/>
      <c r="AP27" s="57"/>
      <c r="AQ27" s="58"/>
      <c r="AR27" s="56"/>
      <c r="AS27" s="57"/>
      <c r="AT27" s="58"/>
      <c r="AU27" s="244">
        <f t="shared" si="3"/>
        <v>0</v>
      </c>
      <c r="AV27" s="245"/>
      <c r="AW27" s="246">
        <f t="shared" si="1"/>
        <v>0</v>
      </c>
      <c r="AX27" s="247"/>
      <c r="AY27" s="214"/>
      <c r="AZ27" s="215"/>
      <c r="BA27" s="215"/>
      <c r="BB27" s="215"/>
      <c r="BC27" s="215"/>
      <c r="BD27" s="216"/>
    </row>
    <row r="28" spans="1:56" ht="39.9" customHeight="1" x14ac:dyDescent="0.2">
      <c r="A28" s="39"/>
      <c r="B28" s="55">
        <f t="shared" si="2"/>
        <v>16</v>
      </c>
      <c r="C28" s="234"/>
      <c r="D28" s="235"/>
      <c r="E28" s="236"/>
      <c r="F28" s="237"/>
      <c r="G28" s="238"/>
      <c r="H28" s="239"/>
      <c r="I28" s="239"/>
      <c r="J28" s="239"/>
      <c r="K28" s="240"/>
      <c r="L28" s="241"/>
      <c r="M28" s="242"/>
      <c r="N28" s="242"/>
      <c r="O28" s="243"/>
      <c r="P28" s="56"/>
      <c r="Q28" s="57"/>
      <c r="R28" s="57"/>
      <c r="S28" s="57"/>
      <c r="T28" s="57"/>
      <c r="U28" s="57"/>
      <c r="V28" s="58"/>
      <c r="W28" s="56"/>
      <c r="X28" s="57"/>
      <c r="Y28" s="57"/>
      <c r="Z28" s="57"/>
      <c r="AA28" s="57"/>
      <c r="AB28" s="57"/>
      <c r="AC28" s="58"/>
      <c r="AD28" s="56"/>
      <c r="AE28" s="57"/>
      <c r="AF28" s="57"/>
      <c r="AG28" s="57"/>
      <c r="AH28" s="57"/>
      <c r="AI28" s="57"/>
      <c r="AJ28" s="58"/>
      <c r="AK28" s="56"/>
      <c r="AL28" s="57"/>
      <c r="AM28" s="57"/>
      <c r="AN28" s="57"/>
      <c r="AO28" s="57"/>
      <c r="AP28" s="57"/>
      <c r="AQ28" s="58"/>
      <c r="AR28" s="56"/>
      <c r="AS28" s="57"/>
      <c r="AT28" s="58"/>
      <c r="AU28" s="244">
        <f t="shared" si="3"/>
        <v>0</v>
      </c>
      <c r="AV28" s="245"/>
      <c r="AW28" s="246">
        <f t="shared" si="1"/>
        <v>0</v>
      </c>
      <c r="AX28" s="247"/>
      <c r="AY28" s="214"/>
      <c r="AZ28" s="215"/>
      <c r="BA28" s="215"/>
      <c r="BB28" s="215"/>
      <c r="BC28" s="215"/>
      <c r="BD28" s="216"/>
    </row>
    <row r="29" spans="1:56" ht="39.9" customHeight="1" x14ac:dyDescent="0.2">
      <c r="A29" s="39"/>
      <c r="B29" s="55">
        <f t="shared" si="2"/>
        <v>17</v>
      </c>
      <c r="C29" s="234"/>
      <c r="D29" s="235"/>
      <c r="E29" s="236"/>
      <c r="F29" s="237"/>
      <c r="G29" s="238"/>
      <c r="H29" s="239"/>
      <c r="I29" s="239"/>
      <c r="J29" s="239"/>
      <c r="K29" s="240"/>
      <c r="L29" s="241"/>
      <c r="M29" s="242"/>
      <c r="N29" s="242"/>
      <c r="O29" s="243"/>
      <c r="P29" s="56"/>
      <c r="Q29" s="57"/>
      <c r="R29" s="57"/>
      <c r="S29" s="57"/>
      <c r="T29" s="57"/>
      <c r="U29" s="57"/>
      <c r="V29" s="58"/>
      <c r="W29" s="56"/>
      <c r="X29" s="57"/>
      <c r="Y29" s="57"/>
      <c r="Z29" s="57"/>
      <c r="AA29" s="57"/>
      <c r="AB29" s="57"/>
      <c r="AC29" s="58"/>
      <c r="AD29" s="56"/>
      <c r="AE29" s="57"/>
      <c r="AF29" s="57"/>
      <c r="AG29" s="57"/>
      <c r="AH29" s="57"/>
      <c r="AI29" s="57"/>
      <c r="AJ29" s="58"/>
      <c r="AK29" s="56"/>
      <c r="AL29" s="57"/>
      <c r="AM29" s="57"/>
      <c r="AN29" s="57"/>
      <c r="AO29" s="57"/>
      <c r="AP29" s="57"/>
      <c r="AQ29" s="58"/>
      <c r="AR29" s="56"/>
      <c r="AS29" s="57"/>
      <c r="AT29" s="58"/>
      <c r="AU29" s="244">
        <f t="shared" si="3"/>
        <v>0</v>
      </c>
      <c r="AV29" s="245"/>
      <c r="AW29" s="246">
        <f t="shared" si="1"/>
        <v>0</v>
      </c>
      <c r="AX29" s="247"/>
      <c r="AY29" s="214"/>
      <c r="AZ29" s="215"/>
      <c r="BA29" s="215"/>
      <c r="BB29" s="215"/>
      <c r="BC29" s="215"/>
      <c r="BD29" s="216"/>
    </row>
    <row r="30" spans="1:56" ht="39.9" customHeight="1" thickBot="1" x14ac:dyDescent="0.25">
      <c r="A30" s="39"/>
      <c r="B30" s="59">
        <f t="shared" si="2"/>
        <v>18</v>
      </c>
      <c r="C30" s="217"/>
      <c r="D30" s="218"/>
      <c r="E30" s="219"/>
      <c r="F30" s="220"/>
      <c r="G30" s="221"/>
      <c r="H30" s="222"/>
      <c r="I30" s="222"/>
      <c r="J30" s="222"/>
      <c r="K30" s="223"/>
      <c r="L30" s="224"/>
      <c r="M30" s="225"/>
      <c r="N30" s="225"/>
      <c r="O30" s="226"/>
      <c r="P30" s="60"/>
      <c r="Q30" s="61"/>
      <c r="R30" s="61"/>
      <c r="S30" s="61"/>
      <c r="T30" s="61"/>
      <c r="U30" s="61"/>
      <c r="V30" s="62"/>
      <c r="W30" s="60"/>
      <c r="X30" s="61"/>
      <c r="Y30" s="61"/>
      <c r="Z30" s="61"/>
      <c r="AA30" s="61"/>
      <c r="AB30" s="61"/>
      <c r="AC30" s="62"/>
      <c r="AD30" s="60"/>
      <c r="AE30" s="61"/>
      <c r="AF30" s="61"/>
      <c r="AG30" s="61"/>
      <c r="AH30" s="61"/>
      <c r="AI30" s="61"/>
      <c r="AJ30" s="62"/>
      <c r="AK30" s="60"/>
      <c r="AL30" s="61"/>
      <c r="AM30" s="61"/>
      <c r="AN30" s="61"/>
      <c r="AO30" s="61"/>
      <c r="AP30" s="61"/>
      <c r="AQ30" s="62"/>
      <c r="AR30" s="60"/>
      <c r="AS30" s="61"/>
      <c r="AT30" s="62"/>
      <c r="AU30" s="227">
        <f t="shared" si="3"/>
        <v>0</v>
      </c>
      <c r="AV30" s="228"/>
      <c r="AW30" s="229">
        <f t="shared" si="1"/>
        <v>0</v>
      </c>
      <c r="AX30" s="230"/>
      <c r="AY30" s="231"/>
      <c r="AZ30" s="232"/>
      <c r="BA30" s="232"/>
      <c r="BB30" s="232"/>
      <c r="BC30" s="232"/>
      <c r="BD30" s="233"/>
    </row>
    <row r="31" spans="1:56" ht="20.25" customHeight="1" x14ac:dyDescent="0.2">
      <c r="A31" s="39"/>
      <c r="B31" s="39"/>
      <c r="C31" s="63"/>
      <c r="D31" s="64"/>
      <c r="E31" s="65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</row>
    <row r="32" spans="1:56" ht="20.25" customHeight="1" x14ac:dyDescent="0.2">
      <c r="A32" s="39"/>
      <c r="B32" s="67" t="s">
        <v>87</v>
      </c>
      <c r="C32" s="67"/>
      <c r="D32" s="67"/>
      <c r="E32" s="67"/>
      <c r="F32" s="67"/>
      <c r="G32" s="67"/>
      <c r="H32" s="67"/>
      <c r="I32" s="67"/>
      <c r="J32" s="67"/>
      <c r="K32" s="67"/>
      <c r="L32" s="68"/>
      <c r="M32" s="67"/>
      <c r="N32" s="67"/>
      <c r="O32" s="67"/>
      <c r="P32" s="67"/>
      <c r="Q32" s="67"/>
      <c r="R32" s="67"/>
      <c r="S32" s="67"/>
      <c r="T32" s="67" t="s">
        <v>88</v>
      </c>
      <c r="U32" s="67"/>
      <c r="V32" s="67"/>
      <c r="W32" s="67"/>
      <c r="X32" s="67"/>
      <c r="Y32" s="67"/>
      <c r="Z32" s="69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</row>
    <row r="33" spans="1:56" ht="20.25" customHeight="1" x14ac:dyDescent="0.2">
      <c r="A33" s="39"/>
      <c r="B33" s="67"/>
      <c r="C33" s="212" t="s">
        <v>89</v>
      </c>
      <c r="D33" s="212"/>
      <c r="E33" s="212" t="s">
        <v>90</v>
      </c>
      <c r="F33" s="212"/>
      <c r="G33" s="212"/>
      <c r="H33" s="212"/>
      <c r="I33" s="67"/>
      <c r="J33" s="213" t="s">
        <v>91</v>
      </c>
      <c r="K33" s="213"/>
      <c r="L33" s="213"/>
      <c r="M33" s="213"/>
      <c r="N33" s="35"/>
      <c r="O33" s="35"/>
      <c r="P33" s="70" t="s">
        <v>92</v>
      </c>
      <c r="Q33" s="70"/>
      <c r="R33" s="67"/>
      <c r="S33" s="67"/>
      <c r="T33" s="187" t="s">
        <v>93</v>
      </c>
      <c r="U33" s="189"/>
      <c r="V33" s="187" t="s">
        <v>94</v>
      </c>
      <c r="W33" s="188"/>
      <c r="X33" s="188"/>
      <c r="Y33" s="189"/>
      <c r="Z33" s="69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</row>
    <row r="34" spans="1:56" ht="20.25" customHeight="1" x14ac:dyDescent="0.2">
      <c r="A34" s="39"/>
      <c r="B34" s="67"/>
      <c r="C34" s="186"/>
      <c r="D34" s="186"/>
      <c r="E34" s="186" t="s">
        <v>95</v>
      </c>
      <c r="F34" s="186"/>
      <c r="G34" s="186" t="s">
        <v>96</v>
      </c>
      <c r="H34" s="186"/>
      <c r="I34" s="67"/>
      <c r="J34" s="186" t="s">
        <v>95</v>
      </c>
      <c r="K34" s="186"/>
      <c r="L34" s="186" t="s">
        <v>96</v>
      </c>
      <c r="M34" s="186"/>
      <c r="N34" s="35"/>
      <c r="O34" s="35"/>
      <c r="P34" s="70" t="s">
        <v>97</v>
      </c>
      <c r="Q34" s="70"/>
      <c r="R34" s="67"/>
      <c r="S34" s="67"/>
      <c r="T34" s="187" t="s">
        <v>98</v>
      </c>
      <c r="U34" s="189"/>
      <c r="V34" s="187" t="s">
        <v>99</v>
      </c>
      <c r="W34" s="188"/>
      <c r="X34" s="188"/>
      <c r="Y34" s="189"/>
      <c r="Z34" s="7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</row>
    <row r="35" spans="1:56" ht="20.25" customHeight="1" x14ac:dyDescent="0.2">
      <c r="A35" s="39"/>
      <c r="B35" s="67"/>
      <c r="C35" s="187" t="s">
        <v>98</v>
      </c>
      <c r="D35" s="189"/>
      <c r="E35" s="204">
        <f>SUMIFS($AU$13:$AV$30,$C$13:$D$30,"看護職員",$E$13:$F$30,"A")</f>
        <v>320</v>
      </c>
      <c r="F35" s="205"/>
      <c r="G35" s="206">
        <f>SUMIFS($AW$13:$AX$30,$C$13:$D$30,"看護職員",$E$13:$F$30,"A")</f>
        <v>80</v>
      </c>
      <c r="H35" s="207"/>
      <c r="I35" s="72"/>
      <c r="J35" s="208">
        <v>0</v>
      </c>
      <c r="K35" s="209"/>
      <c r="L35" s="208">
        <v>0</v>
      </c>
      <c r="M35" s="209"/>
      <c r="N35" s="73"/>
      <c r="O35" s="73"/>
      <c r="P35" s="208">
        <v>2</v>
      </c>
      <c r="Q35" s="209"/>
      <c r="R35" s="67"/>
      <c r="S35" s="67"/>
      <c r="T35" s="187" t="s">
        <v>100</v>
      </c>
      <c r="U35" s="189"/>
      <c r="V35" s="187" t="s">
        <v>101</v>
      </c>
      <c r="W35" s="188"/>
      <c r="X35" s="188"/>
      <c r="Y35" s="189"/>
      <c r="Z35" s="74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</row>
    <row r="36" spans="1:56" ht="20.25" customHeight="1" x14ac:dyDescent="0.2">
      <c r="A36" s="39"/>
      <c r="B36" s="67"/>
      <c r="C36" s="187" t="s">
        <v>100</v>
      </c>
      <c r="D36" s="189"/>
      <c r="E36" s="204">
        <f>SUMIFS($AU$13:$AV$30,$C$13:$D$30,"看護職員",$E$13:$F$30,"B")</f>
        <v>0</v>
      </c>
      <c r="F36" s="205"/>
      <c r="G36" s="206">
        <f>SUMIFS($AW$13:$AX$30,$C$13:$D$30,"看護職員",$E$13:$F$30,"B")</f>
        <v>0</v>
      </c>
      <c r="H36" s="207"/>
      <c r="I36" s="72"/>
      <c r="J36" s="208">
        <v>0</v>
      </c>
      <c r="K36" s="209"/>
      <c r="L36" s="208">
        <v>0</v>
      </c>
      <c r="M36" s="209"/>
      <c r="N36" s="73"/>
      <c r="O36" s="73"/>
      <c r="P36" s="208">
        <v>0</v>
      </c>
      <c r="Q36" s="209"/>
      <c r="R36" s="67"/>
      <c r="S36" s="67"/>
      <c r="T36" s="187" t="s">
        <v>102</v>
      </c>
      <c r="U36" s="189"/>
      <c r="V36" s="187" t="s">
        <v>103</v>
      </c>
      <c r="W36" s="188"/>
      <c r="X36" s="188"/>
      <c r="Y36" s="189"/>
      <c r="Z36" s="74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</row>
    <row r="37" spans="1:56" ht="20.25" customHeight="1" x14ac:dyDescent="0.2">
      <c r="A37" s="39"/>
      <c r="B37" s="67"/>
      <c r="C37" s="187" t="s">
        <v>102</v>
      </c>
      <c r="D37" s="189"/>
      <c r="E37" s="204">
        <f>SUMIFS($AU$13:$AV$30,$C$13:$D$30,"看護職員",$E$13:$F$30,"C")</f>
        <v>0</v>
      </c>
      <c r="F37" s="205"/>
      <c r="G37" s="206">
        <f>SUMIFS($AW$13:$AX$30,$C$13:$D$30,"看護職員",$E$13:$F$30,"C")</f>
        <v>0</v>
      </c>
      <c r="H37" s="207"/>
      <c r="I37" s="72"/>
      <c r="J37" s="208">
        <v>0</v>
      </c>
      <c r="K37" s="209"/>
      <c r="L37" s="210">
        <v>0</v>
      </c>
      <c r="M37" s="211"/>
      <c r="N37" s="73"/>
      <c r="O37" s="73"/>
      <c r="P37" s="204" t="s">
        <v>104</v>
      </c>
      <c r="Q37" s="205"/>
      <c r="R37" s="67"/>
      <c r="S37" s="67"/>
      <c r="T37" s="187" t="s">
        <v>105</v>
      </c>
      <c r="U37" s="189"/>
      <c r="V37" s="187" t="s">
        <v>106</v>
      </c>
      <c r="W37" s="188"/>
      <c r="X37" s="188"/>
      <c r="Y37" s="189"/>
      <c r="Z37" s="75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</row>
    <row r="38" spans="1:56" ht="20.25" customHeight="1" x14ac:dyDescent="0.2">
      <c r="A38" s="39"/>
      <c r="B38" s="67"/>
      <c r="C38" s="187" t="s">
        <v>105</v>
      </c>
      <c r="D38" s="189"/>
      <c r="E38" s="204">
        <f>SUMIFS($AU$13:$AV$30,$C$13:$D$30,"看護職員",$E$13:$F$30,"D")</f>
        <v>80</v>
      </c>
      <c r="F38" s="205"/>
      <c r="G38" s="206">
        <f>SUMIFS($AW$13:$AX$30,$C$13:$D$30,"看護職員",$E$13:$F$30,"D")</f>
        <v>20</v>
      </c>
      <c r="H38" s="207"/>
      <c r="I38" s="72"/>
      <c r="J38" s="208">
        <v>80</v>
      </c>
      <c r="K38" s="209"/>
      <c r="L38" s="210">
        <v>20</v>
      </c>
      <c r="M38" s="211"/>
      <c r="N38" s="73"/>
      <c r="O38" s="73"/>
      <c r="P38" s="204" t="s">
        <v>104</v>
      </c>
      <c r="Q38" s="205"/>
      <c r="R38" s="67"/>
      <c r="S38" s="67"/>
      <c r="T38" s="67"/>
      <c r="U38" s="202"/>
      <c r="V38" s="202"/>
      <c r="W38" s="203"/>
      <c r="X38" s="203"/>
      <c r="Y38" s="76"/>
      <c r="Z38" s="76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</row>
    <row r="39" spans="1:56" ht="20.25" customHeight="1" x14ac:dyDescent="0.2">
      <c r="A39" s="39"/>
      <c r="B39" s="67"/>
      <c r="C39" s="187" t="s">
        <v>107</v>
      </c>
      <c r="D39" s="189"/>
      <c r="E39" s="204">
        <f>SUM(E35:F38)</f>
        <v>400</v>
      </c>
      <c r="F39" s="205"/>
      <c r="G39" s="206">
        <f>SUM(G35:H38)</f>
        <v>100</v>
      </c>
      <c r="H39" s="207"/>
      <c r="I39" s="72"/>
      <c r="J39" s="204">
        <f>SUM(J35:K38)</f>
        <v>80</v>
      </c>
      <c r="K39" s="205"/>
      <c r="L39" s="204">
        <f>SUM(L35:M38)</f>
        <v>20</v>
      </c>
      <c r="M39" s="205"/>
      <c r="N39" s="73"/>
      <c r="O39" s="73"/>
      <c r="P39" s="204">
        <f>SUM(P35:Q36)</f>
        <v>2</v>
      </c>
      <c r="Q39" s="205"/>
      <c r="R39" s="67"/>
      <c r="S39" s="67"/>
      <c r="T39" s="67"/>
      <c r="U39" s="202"/>
      <c r="V39" s="202"/>
      <c r="W39" s="203"/>
      <c r="X39" s="203"/>
      <c r="Y39" s="77"/>
      <c r="Z39" s="77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</row>
    <row r="40" spans="1:56" ht="20.25" customHeight="1" x14ac:dyDescent="0.2">
      <c r="A40" s="39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8"/>
      <c r="M40" s="67"/>
      <c r="N40" s="67"/>
      <c r="O40" s="67"/>
      <c r="P40" s="67"/>
      <c r="Q40" s="67"/>
      <c r="R40" s="67"/>
      <c r="S40" s="67"/>
      <c r="T40" s="67"/>
      <c r="U40" s="69"/>
      <c r="V40" s="69"/>
      <c r="W40" s="69"/>
      <c r="X40" s="69"/>
      <c r="Y40" s="69"/>
      <c r="Z40" s="69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</row>
    <row r="41" spans="1:56" ht="20.25" customHeight="1" x14ac:dyDescent="0.2">
      <c r="A41" s="39"/>
      <c r="B41" s="67"/>
      <c r="C41" s="68" t="s">
        <v>108</v>
      </c>
      <c r="D41" s="67"/>
      <c r="E41" s="67"/>
      <c r="F41" s="67"/>
      <c r="G41" s="67"/>
      <c r="H41" s="67"/>
      <c r="I41" s="78" t="s">
        <v>109</v>
      </c>
      <c r="J41" s="196" t="s">
        <v>110</v>
      </c>
      <c r="K41" s="197"/>
      <c r="L41" s="79"/>
      <c r="M41" s="78"/>
      <c r="N41" s="67"/>
      <c r="O41" s="67"/>
      <c r="P41" s="67"/>
      <c r="Q41" s="67"/>
      <c r="R41" s="67"/>
      <c r="S41" s="67"/>
      <c r="T41" s="67"/>
      <c r="U41" s="80"/>
      <c r="V41" s="69"/>
      <c r="W41" s="69"/>
      <c r="X41" s="69"/>
      <c r="Y41" s="69"/>
      <c r="Z41" s="69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</row>
    <row r="42" spans="1:56" ht="20.25" customHeight="1" x14ac:dyDescent="0.2">
      <c r="A42" s="39"/>
      <c r="B42" s="67"/>
      <c r="C42" s="67" t="s">
        <v>111</v>
      </c>
      <c r="D42" s="67"/>
      <c r="E42" s="67"/>
      <c r="F42" s="67"/>
      <c r="G42" s="67"/>
      <c r="H42" s="67" t="s">
        <v>112</v>
      </c>
      <c r="I42" s="67"/>
      <c r="J42" s="67"/>
      <c r="K42" s="67"/>
      <c r="L42" s="68"/>
      <c r="M42" s="67"/>
      <c r="N42" s="67"/>
      <c r="O42" s="67"/>
      <c r="P42" s="67"/>
      <c r="Q42" s="67"/>
      <c r="R42" s="67"/>
      <c r="S42" s="67"/>
      <c r="T42" s="67"/>
      <c r="U42" s="69"/>
      <c r="V42" s="69"/>
      <c r="W42" s="69"/>
      <c r="X42" s="69"/>
      <c r="Y42" s="69"/>
      <c r="Z42" s="69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</row>
    <row r="43" spans="1:56" ht="20.25" customHeight="1" x14ac:dyDescent="0.2">
      <c r="A43" s="39"/>
      <c r="B43" s="67"/>
      <c r="C43" s="67" t="str">
        <f>IF($J$41="週","対象時間数（週平均）","対象時間数（当月合計）")</f>
        <v>対象時間数（週平均）</v>
      </c>
      <c r="D43" s="67"/>
      <c r="E43" s="67"/>
      <c r="F43" s="67"/>
      <c r="G43" s="67"/>
      <c r="H43" s="67" t="str">
        <f>IF($J$41="週","週に勤務すべき時間数","当月に勤務すべき時間数")</f>
        <v>週に勤務すべき時間数</v>
      </c>
      <c r="I43" s="67"/>
      <c r="J43" s="67"/>
      <c r="K43" s="67"/>
      <c r="L43" s="68"/>
      <c r="M43" s="186" t="s">
        <v>113</v>
      </c>
      <c r="N43" s="186"/>
      <c r="O43" s="186"/>
      <c r="P43" s="186"/>
      <c r="Q43" s="67"/>
      <c r="R43" s="67"/>
      <c r="S43" s="67"/>
      <c r="T43" s="67"/>
      <c r="U43" s="69"/>
      <c r="V43" s="69"/>
      <c r="W43" s="69"/>
      <c r="X43" s="69"/>
      <c r="Y43" s="69"/>
      <c r="Z43" s="69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</row>
    <row r="44" spans="1:56" ht="20.25" customHeight="1" x14ac:dyDescent="0.2">
      <c r="A44" s="39"/>
      <c r="B44" s="67"/>
      <c r="C44" s="198">
        <f>IF($J$41="週",L39,J39)</f>
        <v>20</v>
      </c>
      <c r="D44" s="199"/>
      <c r="E44" s="199"/>
      <c r="F44" s="200"/>
      <c r="G44" s="81" t="s">
        <v>114</v>
      </c>
      <c r="H44" s="187">
        <f>IF($J$41="週",$AV$5,$AZ$5)</f>
        <v>40</v>
      </c>
      <c r="I44" s="188"/>
      <c r="J44" s="188"/>
      <c r="K44" s="189"/>
      <c r="L44" s="81" t="s">
        <v>115</v>
      </c>
      <c r="M44" s="190">
        <f>ROUNDDOWN(C44/H44,1)</f>
        <v>0.5</v>
      </c>
      <c r="N44" s="191"/>
      <c r="O44" s="191"/>
      <c r="P44" s="192"/>
      <c r="Q44" s="67"/>
      <c r="R44" s="67"/>
      <c r="S44" s="67"/>
      <c r="T44" s="67"/>
      <c r="U44" s="201"/>
      <c r="V44" s="201"/>
      <c r="W44" s="201"/>
      <c r="X44" s="201"/>
      <c r="Y44" s="74"/>
      <c r="Z44" s="69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</row>
    <row r="45" spans="1:56" ht="20.25" customHeight="1" x14ac:dyDescent="0.2">
      <c r="A45" s="39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8"/>
      <c r="M45" s="67" t="s">
        <v>116</v>
      </c>
      <c r="N45" s="67"/>
      <c r="O45" s="67"/>
      <c r="P45" s="67"/>
      <c r="Q45" s="67"/>
      <c r="R45" s="67"/>
      <c r="S45" s="67"/>
      <c r="T45" s="67"/>
      <c r="U45" s="69"/>
      <c r="V45" s="69"/>
      <c r="W45" s="69"/>
      <c r="X45" s="69"/>
      <c r="Y45" s="69"/>
      <c r="Z45" s="69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</row>
    <row r="46" spans="1:56" ht="20.25" customHeight="1" x14ac:dyDescent="0.2">
      <c r="A46" s="39"/>
      <c r="B46" s="67"/>
      <c r="C46" s="67" t="s">
        <v>117</v>
      </c>
      <c r="D46" s="67"/>
      <c r="E46" s="67"/>
      <c r="F46" s="67"/>
      <c r="G46" s="67"/>
      <c r="H46" s="67"/>
      <c r="I46" s="67"/>
      <c r="J46" s="67"/>
      <c r="K46" s="67"/>
      <c r="L46" s="68"/>
      <c r="M46" s="67"/>
      <c r="N46" s="67"/>
      <c r="O46" s="67"/>
      <c r="P46" s="67"/>
      <c r="Q46" s="67"/>
      <c r="R46" s="67"/>
      <c r="S46" s="67"/>
      <c r="T46" s="67"/>
      <c r="U46" s="67"/>
      <c r="V46" s="82"/>
      <c r="W46" s="83"/>
      <c r="X46" s="83"/>
      <c r="Y46" s="67"/>
      <c r="Z46" s="67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</row>
    <row r="47" spans="1:56" ht="20.25" customHeight="1" x14ac:dyDescent="0.2">
      <c r="A47" s="39"/>
      <c r="B47" s="67"/>
      <c r="C47" s="67" t="s">
        <v>92</v>
      </c>
      <c r="D47" s="67"/>
      <c r="E47" s="67"/>
      <c r="F47" s="67"/>
      <c r="G47" s="67"/>
      <c r="H47" s="67"/>
      <c r="I47" s="67"/>
      <c r="J47" s="67"/>
      <c r="K47" s="67"/>
      <c r="L47" s="68"/>
      <c r="M47" s="81"/>
      <c r="N47" s="81"/>
      <c r="O47" s="81"/>
      <c r="P47" s="81"/>
      <c r="Q47" s="67"/>
      <c r="R47" s="67"/>
      <c r="S47" s="67"/>
      <c r="T47" s="67"/>
      <c r="U47" s="67"/>
      <c r="V47" s="82"/>
      <c r="W47" s="83"/>
      <c r="X47" s="83"/>
      <c r="Y47" s="67"/>
      <c r="Z47" s="67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</row>
    <row r="48" spans="1:56" ht="20.25" customHeight="1" x14ac:dyDescent="0.2">
      <c r="A48" s="39"/>
      <c r="B48" s="67"/>
      <c r="C48" s="35" t="s">
        <v>118</v>
      </c>
      <c r="D48" s="35"/>
      <c r="E48" s="35"/>
      <c r="F48" s="35"/>
      <c r="G48" s="35"/>
      <c r="H48" s="67" t="s">
        <v>119</v>
      </c>
      <c r="I48" s="35"/>
      <c r="J48" s="35"/>
      <c r="K48" s="35"/>
      <c r="L48" s="35"/>
      <c r="M48" s="186" t="s">
        <v>107</v>
      </c>
      <c r="N48" s="186"/>
      <c r="O48" s="186"/>
      <c r="P48" s="186"/>
      <c r="Q48" s="67"/>
      <c r="R48" s="67"/>
      <c r="S48" s="67"/>
      <c r="T48" s="67"/>
      <c r="U48" s="67"/>
      <c r="V48" s="82"/>
      <c r="W48" s="83"/>
      <c r="X48" s="83"/>
      <c r="Y48" s="67"/>
      <c r="Z48" s="67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</row>
    <row r="49" spans="1:58" ht="20.25" customHeight="1" x14ac:dyDescent="0.2">
      <c r="A49" s="39"/>
      <c r="B49" s="67"/>
      <c r="C49" s="187">
        <f>P39</f>
        <v>2</v>
      </c>
      <c r="D49" s="188"/>
      <c r="E49" s="188"/>
      <c r="F49" s="189"/>
      <c r="G49" s="81" t="s">
        <v>120</v>
      </c>
      <c r="H49" s="190">
        <f>M44</f>
        <v>0.5</v>
      </c>
      <c r="I49" s="191"/>
      <c r="J49" s="191"/>
      <c r="K49" s="192"/>
      <c r="L49" s="81" t="s">
        <v>115</v>
      </c>
      <c r="M49" s="193">
        <f>ROUNDDOWN(C49+H49,1)</f>
        <v>2.5</v>
      </c>
      <c r="N49" s="194"/>
      <c r="O49" s="194"/>
      <c r="P49" s="195"/>
      <c r="Q49" s="67"/>
      <c r="R49" s="67"/>
      <c r="S49" s="67"/>
      <c r="T49" s="67"/>
      <c r="U49" s="67"/>
      <c r="V49" s="82"/>
      <c r="W49" s="83"/>
      <c r="X49" s="83"/>
      <c r="Y49" s="67"/>
      <c r="Z49" s="67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</row>
    <row r="50" spans="1:58" ht="20.25" customHeight="1" x14ac:dyDescent="0.2">
      <c r="A50" s="39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8"/>
      <c r="O50" s="67"/>
      <c r="P50" s="67"/>
      <c r="Q50" s="67"/>
      <c r="R50" s="67"/>
      <c r="S50" s="67"/>
      <c r="T50" s="67"/>
      <c r="U50" s="67"/>
      <c r="V50" s="82"/>
      <c r="W50" s="83"/>
      <c r="X50" s="83"/>
      <c r="Y50" s="67"/>
      <c r="Z50" s="67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</row>
    <row r="51" spans="1:58" ht="20.25" customHeight="1" x14ac:dyDescent="0.2">
      <c r="C51" s="84"/>
      <c r="D51" s="84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4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J51" s="86"/>
      <c r="AK51" s="87"/>
      <c r="AL51" s="87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7"/>
    </row>
    <row r="52" spans="1:58" ht="20.25" customHeight="1" x14ac:dyDescent="0.2">
      <c r="A52" s="85"/>
      <c r="B52" s="85"/>
      <c r="C52" s="84"/>
      <c r="D52" s="84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4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K52" s="86"/>
      <c r="AL52" s="87"/>
      <c r="AM52" s="87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7"/>
    </row>
    <row r="53" spans="1:58" ht="20.25" customHeight="1" x14ac:dyDescent="0.2">
      <c r="A53" s="85"/>
      <c r="B53" s="85"/>
      <c r="C53" s="85"/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4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K53" s="86"/>
      <c r="AL53" s="87"/>
      <c r="AM53" s="87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7"/>
    </row>
    <row r="54" spans="1:58" ht="20.25" customHeight="1" x14ac:dyDescent="0.2">
      <c r="A54" s="85"/>
      <c r="B54" s="85"/>
      <c r="C54" s="84"/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4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K54" s="86"/>
      <c r="AL54" s="87"/>
      <c r="AM54" s="87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7"/>
    </row>
    <row r="55" spans="1:58" ht="20.25" customHeight="1" x14ac:dyDescent="0.2"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7"/>
      <c r="V55" s="87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7"/>
      <c r="AM55" s="87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7"/>
    </row>
    <row r="56" spans="1:58" ht="20.25" customHeight="1" x14ac:dyDescent="0.2"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7"/>
      <c r="V56" s="87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7"/>
      <c r="AM56" s="87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7"/>
    </row>
  </sheetData>
  <sheetProtection sheet="1" insertRows="0"/>
  <mergeCells count="211">
    <mergeCell ref="B8:B12"/>
    <mergeCell ref="C8:D12"/>
    <mergeCell ref="E8:F12"/>
    <mergeCell ref="G8:K12"/>
    <mergeCell ref="L8:O12"/>
    <mergeCell ref="P8:AT8"/>
    <mergeCell ref="AM1:BA1"/>
    <mergeCell ref="U2:V2"/>
    <mergeCell ref="X2:Y2"/>
    <mergeCell ref="AB2:AC2"/>
    <mergeCell ref="AM2:BA2"/>
    <mergeCell ref="AZ3:BC3"/>
    <mergeCell ref="AU8:AV12"/>
    <mergeCell ref="AW8:AX12"/>
    <mergeCell ref="AY8:BD12"/>
    <mergeCell ref="P9:V9"/>
    <mergeCell ref="W9:AC9"/>
    <mergeCell ref="AD9:AJ9"/>
    <mergeCell ref="AK9:AQ9"/>
    <mergeCell ref="AR9:AT9"/>
    <mergeCell ref="AZ4:BC4"/>
    <mergeCell ref="AV5:AW5"/>
    <mergeCell ref="AZ5:BA5"/>
    <mergeCell ref="AZ6:BA6"/>
    <mergeCell ref="AY13:BD13"/>
    <mergeCell ref="C14:D14"/>
    <mergeCell ref="E14:F14"/>
    <mergeCell ref="G14:K14"/>
    <mergeCell ref="L14:O14"/>
    <mergeCell ref="AU14:AV14"/>
    <mergeCell ref="AW14:AX14"/>
    <mergeCell ref="AY14:BD14"/>
    <mergeCell ref="C13:D13"/>
    <mergeCell ref="E13:F13"/>
    <mergeCell ref="G13:K13"/>
    <mergeCell ref="L13:O13"/>
    <mergeCell ref="AU13:AV13"/>
    <mergeCell ref="AW13:AX13"/>
    <mergeCell ref="AY15:BD15"/>
    <mergeCell ref="C16:D16"/>
    <mergeCell ref="E16:F16"/>
    <mergeCell ref="G16:K16"/>
    <mergeCell ref="L16:O16"/>
    <mergeCell ref="AU16:AV16"/>
    <mergeCell ref="AW16:AX16"/>
    <mergeCell ref="AY16:BD16"/>
    <mergeCell ref="C15:D15"/>
    <mergeCell ref="E15:F15"/>
    <mergeCell ref="G15:K15"/>
    <mergeCell ref="L15:O15"/>
    <mergeCell ref="AU15:AV15"/>
    <mergeCell ref="AW15:AX15"/>
    <mergeCell ref="AY17:BD17"/>
    <mergeCell ref="C18:D18"/>
    <mergeCell ref="E18:F18"/>
    <mergeCell ref="G18:K18"/>
    <mergeCell ref="L18:O18"/>
    <mergeCell ref="AU18:AV18"/>
    <mergeCell ref="AW18:AX18"/>
    <mergeCell ref="AY18:BD18"/>
    <mergeCell ref="C17:D17"/>
    <mergeCell ref="E17:F17"/>
    <mergeCell ref="G17:K17"/>
    <mergeCell ref="L17:O17"/>
    <mergeCell ref="AU17:AV17"/>
    <mergeCell ref="AW17:AX17"/>
    <mergeCell ref="AY19:BD19"/>
    <mergeCell ref="C20:D20"/>
    <mergeCell ref="E20:F20"/>
    <mergeCell ref="G20:K20"/>
    <mergeCell ref="L20:O20"/>
    <mergeCell ref="AU20:AV20"/>
    <mergeCell ref="AW20:AX20"/>
    <mergeCell ref="AY20:BD20"/>
    <mergeCell ref="C19:D19"/>
    <mergeCell ref="E19:F19"/>
    <mergeCell ref="G19:K19"/>
    <mergeCell ref="L19:O19"/>
    <mergeCell ref="AU19:AV19"/>
    <mergeCell ref="AW19:AX19"/>
    <mergeCell ref="AY21:BD21"/>
    <mergeCell ref="C22:D22"/>
    <mergeCell ref="E22:F22"/>
    <mergeCell ref="G22:K22"/>
    <mergeCell ref="L22:O22"/>
    <mergeCell ref="AU22:AV22"/>
    <mergeCell ref="AW22:AX22"/>
    <mergeCell ref="AY22:BD22"/>
    <mergeCell ref="C21:D21"/>
    <mergeCell ref="E21:F21"/>
    <mergeCell ref="G21:K21"/>
    <mergeCell ref="L21:O21"/>
    <mergeCell ref="AU21:AV21"/>
    <mergeCell ref="AW21:AX21"/>
    <mergeCell ref="AY23:BD23"/>
    <mergeCell ref="C24:D24"/>
    <mergeCell ref="E24:F24"/>
    <mergeCell ref="G24:K24"/>
    <mergeCell ref="L24:O24"/>
    <mergeCell ref="AU24:AV24"/>
    <mergeCell ref="AW24:AX24"/>
    <mergeCell ref="AY24:BD24"/>
    <mergeCell ref="C23:D23"/>
    <mergeCell ref="E23:F23"/>
    <mergeCell ref="G23:K23"/>
    <mergeCell ref="L23:O23"/>
    <mergeCell ref="AU23:AV23"/>
    <mergeCell ref="AW23:AX23"/>
    <mergeCell ref="AY25:BD25"/>
    <mergeCell ref="C26:D26"/>
    <mergeCell ref="E26:F26"/>
    <mergeCell ref="G26:K26"/>
    <mergeCell ref="L26:O26"/>
    <mergeCell ref="AU26:AV26"/>
    <mergeCell ref="AW26:AX26"/>
    <mergeCell ref="AY26:BD26"/>
    <mergeCell ref="C25:D25"/>
    <mergeCell ref="E25:F25"/>
    <mergeCell ref="G25:K25"/>
    <mergeCell ref="L25:O25"/>
    <mergeCell ref="AU25:AV25"/>
    <mergeCell ref="AW25:AX25"/>
    <mergeCell ref="AY27:BD27"/>
    <mergeCell ref="C28:D28"/>
    <mergeCell ref="E28:F28"/>
    <mergeCell ref="G28:K28"/>
    <mergeCell ref="L28:O28"/>
    <mergeCell ref="AU28:AV28"/>
    <mergeCell ref="AW28:AX28"/>
    <mergeCell ref="AY28:BD28"/>
    <mergeCell ref="C27:D27"/>
    <mergeCell ref="E27:F27"/>
    <mergeCell ref="G27:K27"/>
    <mergeCell ref="L27:O27"/>
    <mergeCell ref="AU27:AV27"/>
    <mergeCell ref="AW27:AX27"/>
    <mergeCell ref="AY29:BD29"/>
    <mergeCell ref="C30:D30"/>
    <mergeCell ref="E30:F30"/>
    <mergeCell ref="G30:K30"/>
    <mergeCell ref="L30:O30"/>
    <mergeCell ref="AU30:AV30"/>
    <mergeCell ref="AW30:AX30"/>
    <mergeCell ref="AY30:BD30"/>
    <mergeCell ref="C29:D29"/>
    <mergeCell ref="E29:F29"/>
    <mergeCell ref="G29:K29"/>
    <mergeCell ref="L29:O29"/>
    <mergeCell ref="AU29:AV29"/>
    <mergeCell ref="AW29:AX29"/>
    <mergeCell ref="V34:Y34"/>
    <mergeCell ref="C35:D35"/>
    <mergeCell ref="E35:F35"/>
    <mergeCell ref="G35:H35"/>
    <mergeCell ref="J35:K35"/>
    <mergeCell ref="L35:M35"/>
    <mergeCell ref="P35:Q35"/>
    <mergeCell ref="T35:U35"/>
    <mergeCell ref="V35:Y35"/>
    <mergeCell ref="C33:D34"/>
    <mergeCell ref="E33:H33"/>
    <mergeCell ref="J33:M33"/>
    <mergeCell ref="T33:U33"/>
    <mergeCell ref="V33:Y33"/>
    <mergeCell ref="E34:F34"/>
    <mergeCell ref="G34:H34"/>
    <mergeCell ref="J34:K34"/>
    <mergeCell ref="L34:M34"/>
    <mergeCell ref="T34:U34"/>
    <mergeCell ref="T36:U36"/>
    <mergeCell ref="V36:Y36"/>
    <mergeCell ref="C37:D37"/>
    <mergeCell ref="E37:F37"/>
    <mergeCell ref="G37:H37"/>
    <mergeCell ref="J37:K37"/>
    <mergeCell ref="L37:M37"/>
    <mergeCell ref="P37:Q37"/>
    <mergeCell ref="T37:U37"/>
    <mergeCell ref="V37:Y37"/>
    <mergeCell ref="C36:D36"/>
    <mergeCell ref="E36:F36"/>
    <mergeCell ref="G36:H36"/>
    <mergeCell ref="J36:K36"/>
    <mergeCell ref="L36:M36"/>
    <mergeCell ref="P36:Q36"/>
    <mergeCell ref="U44:X44"/>
    <mergeCell ref="U38:V38"/>
    <mergeCell ref="W38:X38"/>
    <mergeCell ref="C39:D39"/>
    <mergeCell ref="E39:F39"/>
    <mergeCell ref="G39:H39"/>
    <mergeCell ref="J39:K39"/>
    <mergeCell ref="L39:M39"/>
    <mergeCell ref="P39:Q39"/>
    <mergeCell ref="U39:V39"/>
    <mergeCell ref="W39:X39"/>
    <mergeCell ref="C38:D38"/>
    <mergeCell ref="E38:F38"/>
    <mergeCell ref="G38:H38"/>
    <mergeCell ref="J38:K38"/>
    <mergeCell ref="L38:M38"/>
    <mergeCell ref="P38:Q38"/>
    <mergeCell ref="M48:P48"/>
    <mergeCell ref="C49:F49"/>
    <mergeCell ref="H49:K49"/>
    <mergeCell ref="M49:P49"/>
    <mergeCell ref="J41:K41"/>
    <mergeCell ref="M43:P43"/>
    <mergeCell ref="C44:F44"/>
    <mergeCell ref="H44:K44"/>
    <mergeCell ref="M44:P44"/>
  </mergeCells>
  <phoneticPr fontId="2"/>
  <conditionalFormatting sqref="P13:AX30">
    <cfRule type="expression" dxfId="2" priority="3">
      <formula>INDIRECT(ADDRESS(ROW(),COLUMN()))=TRUNC(INDIRECT(ADDRESS(ROW(),COLUMN())))</formula>
    </cfRule>
  </conditionalFormatting>
  <conditionalFormatting sqref="E35:Q39">
    <cfRule type="expression" dxfId="1" priority="2">
      <formula>INDIRECT(ADDRESS(ROW(),COLUMN()))=TRUNC(INDIRECT(ADDRESS(ROW(),COLUMN())))</formula>
    </cfRule>
  </conditionalFormatting>
  <conditionalFormatting sqref="C44:F44">
    <cfRule type="expression" dxfId="0" priority="1">
      <formula>INDIRECT(ADDRESS(ROW(),COLUMN()))=TRUNC(INDIRECT(ADDRESS(ROW(),COLUMN())))</formula>
    </cfRule>
  </conditionalFormatting>
  <dataValidations count="7">
    <dataValidation type="list" allowBlank="1" showInputMessage="1" sqref="E13:F30">
      <formula1>"A, B, C, D"</formula1>
    </dataValidation>
    <dataValidation type="list" allowBlank="1" showInputMessage="1" showErrorMessage="1" sqref="AZ4:BC4">
      <formula1>"予定,実績,予定・実績"</formula1>
    </dataValidation>
    <dataValidation type="list" errorStyle="warning" allowBlank="1" showInputMessage="1" error="リストにない場合のみ、入力してください。" sqref="G13:K30">
      <formula1>INDIRECT(C13)</formula1>
    </dataValidation>
    <dataValidation type="list" allowBlank="1" showInputMessage="1" sqref="C13:D30">
      <formula1>職種</formula1>
    </dataValidation>
    <dataValidation type="decimal" allowBlank="1" showInputMessage="1" showErrorMessage="1" error="入力可能範囲　32～40" sqref="AV5">
      <formula1>32</formula1>
      <formula2>40</formula2>
    </dataValidation>
    <dataValidation type="list" allowBlank="1" showInputMessage="1" showErrorMessage="1" sqref="J41:K41">
      <formula1>"週,暦月"</formula1>
    </dataValidation>
    <dataValidation type="list" allowBlank="1" showInputMessage="1" showErrorMessage="1" sqref="AZ3">
      <formula1>"４週,暦月"</formula1>
    </dataValidation>
  </dataValidations>
  <printOptions horizontalCentered="1"/>
  <pageMargins left="0.23622047244094491" right="0.23622047244094491" top="0.43307086614173229" bottom="0.27559055118110237" header="0.31496062992125984" footer="0.31496062992125984"/>
  <pageSetup paperSize="9" scale="29" orientation="portrait" r:id="rId1"/>
  <colBreaks count="1" manualBreakCount="1">
    <brk id="58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'\\10.226.113.53\介護事業者担当\介護事業者担当\01 指定・届出等関係\00 共通（指定等規則・要綱関係はこちらです）\02　指定等 要綱 関係（11高介第82号）\R04-03　改正関係（介護分野の文書に係る負担軽減）\01_厚労省の様式例（厚労省HPからダウンロード）\[1-3_参考様式1-03_勤務表_訪問看護.xlsx]プルダウン・リスト'!#REF!</xm:f>
          </x14:formula1>
          <xm:sqref>AM1:BA1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【記入例】変更届出書（様式第一号（五））</vt:lpstr>
      <vt:lpstr>勤務表(参考様式１）【記載例】訪問看護</vt:lpstr>
      <vt:lpstr>'【記入例】変更届出書（様式第一号（五））'!Print_Area</vt:lpstr>
      <vt:lpstr>'勤務表(参考様式１）【記載例】訪問看護'!Print_Area</vt:lpstr>
      <vt:lpstr>'勤務表(参考様式１）【記載例】訪問看護'!Print_Titles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2022-04-03T07:01:51Z</cp:lastPrinted>
  <dcterms:created xsi:type="dcterms:W3CDTF">2018-09-20T06:22:12Z</dcterms:created>
  <dcterms:modified xsi:type="dcterms:W3CDTF">2024-04-02T00:26:50Z</dcterms:modified>
</cp:coreProperties>
</file>