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勤務形態一覧（従来型）" sheetId="20" r:id="rId1"/>
    <sheet name="勤務形態一覧（ユニット型）" sheetId="21" r:id="rId2"/>
    <sheet name="シフト記号表（従来型・ユニット型共通）" sheetId="26" r:id="rId3"/>
    <sheet name="（従来型）記入方法" sheetId="24" r:id="rId4"/>
    <sheet name="（ユニット型）記入方法" sheetId="25" r:id="rId5"/>
    <sheet name="別紙11　口腔連携強化加算" sheetId="28" r:id="rId6"/>
    <sheet name="別紙12－2　認知症専門ケア加算" sheetId="30" r:id="rId7"/>
    <sheet name="別紙14－4　サービス提供体制強化加算" sheetId="29" r:id="rId8"/>
    <sheet name="別紙28　生産性向上推進体制加算" sheetId="31" r:id="rId9"/>
    <sheet name="別紙29－4　基本施設サービス費" sheetId="27" r:id="rId10"/>
    <sheet name="様式5  重症皮膚潰瘍管理指導" sheetId="2" r:id="rId11"/>
    <sheet name="様式6  薬剤管理指導" sheetId="3" r:id="rId12"/>
    <sheet name="様式7  従業者名簿" sheetId="4" r:id="rId13"/>
    <sheet name="様式8  理学・作業・言語" sheetId="5" r:id="rId14"/>
    <sheet name="様式9  精神作業療法" sheetId="6" r:id="rId15"/>
    <sheet name="加算様式9-13" sheetId="22" state="hidden" r:id="rId16"/>
    <sheet name="（加算様式11-13）サービス提供体制強化加算（新）" sheetId="12" state="hidden" r:id="rId17"/>
    <sheet name="参考計算書Ａ（有資格者の割合）" sheetId="17" r:id="rId18"/>
    <sheet name="参考計算書B（勤続年数）" sheetId="18" r:id="rId19"/>
    <sheet name="参考計算書Ｃ（常勤職員の割合）" sheetId="19" r:id="rId20"/>
    <sheet name="プルダウン・リスト（従来型・ユニット型共通）" sheetId="23" state="hidden" r:id="rId21"/>
  </sheets>
  <externalReferences>
    <externalReference r:id="rId22"/>
    <externalReference r:id="rId23"/>
    <externalReference r:id="rId24"/>
    <externalReference r:id="rId25"/>
  </externalReferences>
  <definedNames>
    <definedName name="【記載例】シフト記号" localSheetId="2">'シフト記号表（従来型・ユニット型共通）'!$C$6:$C$47</definedName>
    <definedName name="【記載例】シフト記号表" localSheetId="2">'シフト記号表（従来型・ユニット型共通）'!$C$6:$C$47</definedName>
    <definedName name="【記載例】シフト記号表">'[1]【記載例】シフト記号表（勤務時間帯）'!$C$6:$C$47</definedName>
    <definedName name="ｋ">#N/A</definedName>
    <definedName name="_xlnm.Print_Area" localSheetId="4">'（ユニット型）記入方法'!$A$1:$Q$95</definedName>
    <definedName name="_xlnm.Print_Area" localSheetId="3">'（従来型）記入方法'!$A$1:$Q$84</definedName>
    <definedName name="_xlnm.Print_Area" localSheetId="2">'シフト記号表（従来型・ユニット型共通）'!$B$1:$N$52</definedName>
    <definedName name="_xlnm.Print_Area" localSheetId="1">'勤務形態一覧（ユニット型）'!$A$1:$BN$237</definedName>
    <definedName name="_xlnm.Print_Area" localSheetId="0">'勤務形態一覧（従来型）'!$A$1:$BJ$237</definedName>
    <definedName name="_xlnm.Print_Area" localSheetId="17">'参考計算書Ａ（有資格者の割合）'!$A$1:$Q$52</definedName>
    <definedName name="_xlnm.Print_Area" localSheetId="18">'参考計算書B（勤続年数）'!$A$1:$Q$52</definedName>
    <definedName name="_xlnm.Print_Area" localSheetId="19">'参考計算書Ｃ（常勤職員の割合）'!$A$1:$Q$52</definedName>
    <definedName name="_xlnm.Print_Area" localSheetId="5">'別紙11　口腔連携強化加算'!$A$1:$AA$61</definedName>
    <definedName name="_xlnm.Print_Area" localSheetId="6">'別紙12－2　認知症専門ケア加算'!$A$1:$AF$70</definedName>
    <definedName name="_xlnm.Print_Area" localSheetId="7">'別紙14－4　サービス提供体制強化加算'!$A$1:$AF$60</definedName>
    <definedName name="_xlnm.Print_Area" localSheetId="8">'別紙28　生産性向上推進体制加算'!$A$1:$AB$74</definedName>
    <definedName name="_xlnm.Print_Area" localSheetId="9">'別紙29－4　基本施設サービス費'!$A$1:$AF$61</definedName>
    <definedName name="_xlnm.Print_Area" localSheetId="10">'様式5  重症皮膚潰瘍管理指導'!$A$1:$AG$14</definedName>
    <definedName name="_xlnm.Print_Area" localSheetId="11">'様式6  薬剤管理指導'!$A$1:$AI$34</definedName>
    <definedName name="_xlnm.Print_Area" localSheetId="12">'様式7  従業者名簿'!$A$1:$G$23</definedName>
    <definedName name="_xlnm.Print_Area" localSheetId="13">'様式8  理学・作業・言語'!$A$1:$AD$33</definedName>
    <definedName name="_xlnm.Print_Area" localSheetId="14">'様式9  精神作業療法'!$A$1:$AD$18</definedName>
    <definedName name="_xlnm.Print_Titles" localSheetId="1">'勤務形態一覧（ユニット型）'!$1:$16</definedName>
    <definedName name="_xlnm.Print_Titles" localSheetId="0">'勤務形態一覧（従来型）'!$1:$16</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'シフト記号表（従来型・ユニット型共通）'!$C$6:$C$47</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確認">#N/A</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種類">[4]サービス種類一覧!$A$4:$A$20</definedName>
    <definedName name="職種" localSheetId="2">'[1]プルダウン・リスト（従来型・ユニット型共通）'!$C$21:$M$21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30" l="1"/>
  <c r="T24" i="30"/>
  <c r="D47" i="26" l="1"/>
  <c r="L46" i="26"/>
  <c r="L45" i="26"/>
  <c r="L47" i="26" s="1"/>
  <c r="D44" i="26"/>
  <c r="L43" i="26"/>
  <c r="L42" i="26"/>
  <c r="L44" i="26" s="1"/>
  <c r="D41" i="26"/>
  <c r="L40" i="26"/>
  <c r="L39" i="26"/>
  <c r="L41" i="26" s="1"/>
  <c r="D38" i="26"/>
  <c r="D37" i="26"/>
  <c r="D36" i="26"/>
  <c r="D35" i="26"/>
  <c r="D34" i="26"/>
  <c r="D33" i="26"/>
  <c r="D32" i="26"/>
  <c r="D31" i="26"/>
  <c r="D30" i="26"/>
  <c r="D29" i="26"/>
  <c r="D28" i="26"/>
  <c r="D27" i="26"/>
  <c r="D26" i="26"/>
  <c r="D25" i="26"/>
  <c r="D24" i="26"/>
  <c r="D23" i="26"/>
  <c r="L22" i="26"/>
  <c r="D22" i="26"/>
  <c r="L21" i="26"/>
  <c r="D21" i="26"/>
  <c r="L20" i="26"/>
  <c r="D20" i="26"/>
  <c r="L19" i="26"/>
  <c r="D19" i="26"/>
  <c r="L18" i="26"/>
  <c r="D18" i="26"/>
  <c r="L17" i="26"/>
  <c r="D17" i="26"/>
  <c r="L16" i="26"/>
  <c r="D16" i="26"/>
  <c r="L15" i="26"/>
  <c r="D15" i="26"/>
  <c r="L14" i="26"/>
  <c r="D14" i="26"/>
  <c r="L13" i="26"/>
  <c r="D13" i="26"/>
  <c r="L12" i="26"/>
  <c r="D12" i="26"/>
  <c r="L11" i="26"/>
  <c r="D11" i="26"/>
  <c r="L10" i="26"/>
  <c r="D10" i="26"/>
  <c r="L9" i="26"/>
  <c r="D9" i="26"/>
  <c r="L8" i="26"/>
  <c r="D8" i="26"/>
  <c r="L7" i="26"/>
  <c r="D7" i="26"/>
  <c r="L6" i="26"/>
  <c r="D6" i="26"/>
  <c r="U19" i="22" l="1"/>
  <c r="T19" i="22"/>
  <c r="O236" i="21" l="1"/>
  <c r="AJ231" i="21"/>
  <c r="T231" i="21"/>
  <c r="AE230" i="21"/>
  <c r="T230" i="21"/>
  <c r="O230" i="21"/>
  <c r="AL228" i="21"/>
  <c r="AE231" i="21" s="1"/>
  <c r="AQ226" i="21"/>
  <c r="AE236" i="21" s="1"/>
  <c r="AN226" i="21"/>
  <c r="AL226" i="21"/>
  <c r="AA226" i="21"/>
  <c r="X226" i="21"/>
  <c r="O231" i="21" s="1"/>
  <c r="Y231" i="21" s="1"/>
  <c r="T236" i="21" s="1"/>
  <c r="Y236" i="21" s="1"/>
  <c r="AU222" i="21" s="1"/>
  <c r="V226" i="21"/>
  <c r="BE216" i="21"/>
  <c r="BD216" i="21"/>
  <c r="BC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L216" i="21"/>
  <c r="J216" i="21"/>
  <c r="BE214" i="21"/>
  <c r="BD214" i="21"/>
  <c r="BC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BF214" i="21" s="1"/>
  <c r="BH214" i="21" s="1"/>
  <c r="AA214" i="21"/>
  <c r="L214" i="21"/>
  <c r="J214" i="21"/>
  <c r="BE212" i="21"/>
  <c r="BD212" i="21"/>
  <c r="BC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L212" i="21"/>
  <c r="J212" i="21"/>
  <c r="BE210" i="21"/>
  <c r="BD210" i="21"/>
  <c r="BC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BF210" i="21" s="1"/>
  <c r="BH210" i="21" s="1"/>
  <c r="AA210" i="21"/>
  <c r="L210" i="21"/>
  <c r="J210" i="21"/>
  <c r="BE208" i="21"/>
  <c r="BD208" i="21"/>
  <c r="BC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L208" i="21"/>
  <c r="J208" i="21"/>
  <c r="BE206" i="21"/>
  <c r="BD206" i="21"/>
  <c r="BC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BF206" i="21" s="1"/>
  <c r="BH206" i="21" s="1"/>
  <c r="AA206" i="21"/>
  <c r="L206" i="21"/>
  <c r="J206" i="21"/>
  <c r="BE204" i="21"/>
  <c r="BD204" i="21"/>
  <c r="BC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L204" i="21"/>
  <c r="J204" i="21"/>
  <c r="BE202" i="21"/>
  <c r="BD202" i="21"/>
  <c r="BC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BF202" i="21" s="1"/>
  <c r="BH202" i="21" s="1"/>
  <c r="AA202" i="21"/>
  <c r="L202" i="21"/>
  <c r="J202" i="21"/>
  <c r="BE200" i="21"/>
  <c r="BD200" i="21"/>
  <c r="BC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L200" i="21"/>
  <c r="J200" i="21"/>
  <c r="BE198" i="21"/>
  <c r="BD198" i="21"/>
  <c r="BC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BF198" i="21" s="1"/>
  <c r="BH198" i="21" s="1"/>
  <c r="AA198" i="21"/>
  <c r="L198" i="21"/>
  <c r="J198" i="21"/>
  <c r="BE196" i="21"/>
  <c r="BD196" i="21"/>
  <c r="BC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L196" i="21"/>
  <c r="J196" i="21"/>
  <c r="BE194" i="21"/>
  <c r="BD194" i="21"/>
  <c r="BC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BF194" i="21" s="1"/>
  <c r="BH194" i="21" s="1"/>
  <c r="AA194" i="21"/>
  <c r="L194" i="21"/>
  <c r="J194" i="21"/>
  <c r="BE192" i="21"/>
  <c r="BD192" i="21"/>
  <c r="BC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L192" i="21"/>
  <c r="J192" i="21"/>
  <c r="BE190" i="21"/>
  <c r="BD190" i="21"/>
  <c r="BC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BF190" i="21" s="1"/>
  <c r="BH190" i="21" s="1"/>
  <c r="AA190" i="21"/>
  <c r="L190" i="21"/>
  <c r="J190" i="21"/>
  <c r="BE188" i="21"/>
  <c r="BD188" i="21"/>
  <c r="BC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L188" i="21"/>
  <c r="J188" i="21"/>
  <c r="BE186" i="21"/>
  <c r="BD186" i="21"/>
  <c r="BC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BF186" i="21" s="1"/>
  <c r="BH186" i="21" s="1"/>
  <c r="AA186" i="21"/>
  <c r="L186" i="21"/>
  <c r="J186" i="21"/>
  <c r="BE184" i="21"/>
  <c r="BD184" i="21"/>
  <c r="BC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L184" i="21"/>
  <c r="J184" i="21"/>
  <c r="BE182" i="21"/>
  <c r="BD182" i="21"/>
  <c r="BC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BF182" i="21" s="1"/>
  <c r="BH182" i="21" s="1"/>
  <c r="AA182" i="21"/>
  <c r="L182" i="21"/>
  <c r="J182" i="21"/>
  <c r="BE180" i="21"/>
  <c r="BD180" i="21"/>
  <c r="BC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L180" i="21"/>
  <c r="J180" i="21"/>
  <c r="BE178" i="21"/>
  <c r="BD178" i="21"/>
  <c r="BC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BF178" i="21" s="1"/>
  <c r="BH178" i="21" s="1"/>
  <c r="AA178" i="21"/>
  <c r="L178" i="21"/>
  <c r="J178" i="21"/>
  <c r="BE176" i="21"/>
  <c r="BD176" i="21"/>
  <c r="BC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L176" i="21"/>
  <c r="J176" i="21"/>
  <c r="BE174" i="21"/>
  <c r="BD174" i="21"/>
  <c r="BC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L174" i="21"/>
  <c r="J174" i="21"/>
  <c r="BE172" i="21"/>
  <c r="BD172" i="21"/>
  <c r="BC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L172" i="21"/>
  <c r="J172" i="21"/>
  <c r="BE170" i="21"/>
  <c r="BD170" i="21"/>
  <c r="BC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L170" i="21"/>
  <c r="J170" i="21"/>
  <c r="BE168" i="21"/>
  <c r="BD168" i="21"/>
  <c r="BC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L168" i="21"/>
  <c r="J168" i="21"/>
  <c r="BE166" i="21"/>
  <c r="BD166" i="21"/>
  <c r="BC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L166" i="21"/>
  <c r="J166" i="21"/>
  <c r="BE164" i="21"/>
  <c r="BD164" i="21"/>
  <c r="BC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L164" i="21"/>
  <c r="J164" i="21"/>
  <c r="BE162" i="21"/>
  <c r="BD162" i="21"/>
  <c r="BC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L162" i="21"/>
  <c r="J162" i="21"/>
  <c r="BE160" i="21"/>
  <c r="BD160" i="21"/>
  <c r="BC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L160" i="21"/>
  <c r="J160" i="21"/>
  <c r="BE158" i="21"/>
  <c r="BD158" i="21"/>
  <c r="BC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L158" i="21"/>
  <c r="J158" i="21"/>
  <c r="BE156" i="21"/>
  <c r="BD156" i="21"/>
  <c r="BC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L156" i="21"/>
  <c r="J156" i="21"/>
  <c r="BE154" i="21"/>
  <c r="BD154" i="21"/>
  <c r="BC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L154" i="21"/>
  <c r="J154" i="21"/>
  <c r="BE152" i="21"/>
  <c r="BD152" i="21"/>
  <c r="BC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L152" i="21"/>
  <c r="J152" i="21"/>
  <c r="BE150" i="21"/>
  <c r="BD150" i="21"/>
  <c r="BC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L150" i="21"/>
  <c r="J150" i="21"/>
  <c r="BE148" i="21"/>
  <c r="BD148" i="21"/>
  <c r="BC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L148" i="21"/>
  <c r="J148" i="21"/>
  <c r="BE146" i="21"/>
  <c r="BD146" i="21"/>
  <c r="BC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L146" i="21"/>
  <c r="J146" i="21"/>
  <c r="BE144" i="21"/>
  <c r="BD144" i="21"/>
  <c r="BC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L144" i="21"/>
  <c r="J144" i="21"/>
  <c r="BE142" i="21"/>
  <c r="BD142" i="21"/>
  <c r="BC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L142" i="21"/>
  <c r="J142" i="21"/>
  <c r="BE140" i="21"/>
  <c r="BD140" i="21"/>
  <c r="BC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L140" i="21"/>
  <c r="J140" i="21"/>
  <c r="BE138" i="21"/>
  <c r="BD138" i="21"/>
  <c r="BC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L138" i="21"/>
  <c r="J138" i="21"/>
  <c r="BE136" i="21"/>
  <c r="BD136" i="21"/>
  <c r="BC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L136" i="21"/>
  <c r="J136" i="21"/>
  <c r="BE134" i="21"/>
  <c r="BD134" i="21"/>
  <c r="BC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L134" i="21"/>
  <c r="J134" i="21"/>
  <c r="BE132" i="21"/>
  <c r="BD132" i="21"/>
  <c r="BC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L132" i="21"/>
  <c r="J132" i="21"/>
  <c r="BE130" i="21"/>
  <c r="BD130" i="21"/>
  <c r="BC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L130" i="21"/>
  <c r="J130" i="21"/>
  <c r="BE128" i="21"/>
  <c r="BD128" i="21"/>
  <c r="BC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L128" i="21"/>
  <c r="J128" i="21"/>
  <c r="BE126" i="21"/>
  <c r="BD126" i="21"/>
  <c r="BC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L126" i="21"/>
  <c r="J126" i="21"/>
  <c r="BE124" i="21"/>
  <c r="BD124" i="21"/>
  <c r="BC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L124" i="21"/>
  <c r="J124" i="21"/>
  <c r="BE122" i="21"/>
  <c r="BD122" i="21"/>
  <c r="BC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L122" i="21"/>
  <c r="J122" i="21"/>
  <c r="BE120" i="21"/>
  <c r="BD120" i="21"/>
  <c r="BC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L120" i="21"/>
  <c r="J120" i="21"/>
  <c r="BE118" i="21"/>
  <c r="BD118" i="21"/>
  <c r="BC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L118" i="21"/>
  <c r="J118" i="21"/>
  <c r="BE116" i="21"/>
  <c r="BD116" i="21"/>
  <c r="BC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L116" i="21"/>
  <c r="J116" i="21"/>
  <c r="BE114" i="21"/>
  <c r="BD114" i="21"/>
  <c r="BC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L114" i="21"/>
  <c r="J114" i="21"/>
  <c r="BE112" i="21"/>
  <c r="BD112" i="21"/>
  <c r="BC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L112" i="21"/>
  <c r="J112" i="21"/>
  <c r="BE110" i="21"/>
  <c r="BD110" i="21"/>
  <c r="BC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L110" i="21"/>
  <c r="J110" i="21"/>
  <c r="BE108" i="21"/>
  <c r="BD108" i="21"/>
  <c r="BC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L108" i="21"/>
  <c r="J108" i="21"/>
  <c r="BE106" i="21"/>
  <c r="BD106" i="21"/>
  <c r="BC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L106" i="21"/>
  <c r="J106" i="21"/>
  <c r="BE104" i="21"/>
  <c r="BD104" i="21"/>
  <c r="BC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L104" i="21"/>
  <c r="J104" i="21"/>
  <c r="BE102" i="21"/>
  <c r="BD102" i="21"/>
  <c r="BC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L102" i="21"/>
  <c r="J102" i="21"/>
  <c r="BE100" i="21"/>
  <c r="BD100" i="21"/>
  <c r="BC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L100" i="21"/>
  <c r="J100" i="21"/>
  <c r="BE98" i="21"/>
  <c r="BD98" i="21"/>
  <c r="BC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L98" i="21"/>
  <c r="J98" i="21"/>
  <c r="BE96" i="21"/>
  <c r="BD96" i="21"/>
  <c r="BC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L96" i="21"/>
  <c r="J96" i="21"/>
  <c r="BE94" i="21"/>
  <c r="BD94" i="21"/>
  <c r="BC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L94" i="21"/>
  <c r="J94" i="21"/>
  <c r="BE92" i="21"/>
  <c r="BD92" i="21"/>
  <c r="BC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L92" i="21"/>
  <c r="J92" i="21"/>
  <c r="BE90" i="21"/>
  <c r="BD90" i="21"/>
  <c r="BC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L90" i="21"/>
  <c r="J90" i="21"/>
  <c r="BE88" i="21"/>
  <c r="BD88" i="21"/>
  <c r="BC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L88" i="21"/>
  <c r="J88" i="21"/>
  <c r="BE86" i="21"/>
  <c r="BD86" i="21"/>
  <c r="BC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L86" i="21"/>
  <c r="J86" i="21"/>
  <c r="BE84" i="21"/>
  <c r="BD84" i="21"/>
  <c r="BC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L84" i="21"/>
  <c r="J84" i="21"/>
  <c r="BE82" i="21"/>
  <c r="BD82" i="21"/>
  <c r="BC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L82" i="21"/>
  <c r="J82" i="21"/>
  <c r="BE80" i="21"/>
  <c r="BD80" i="21"/>
  <c r="BC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L80" i="21"/>
  <c r="J80" i="21"/>
  <c r="BE78" i="21"/>
  <c r="BD78" i="21"/>
  <c r="BC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L78" i="21"/>
  <c r="J78" i="21"/>
  <c r="BE76" i="21"/>
  <c r="BD76" i="21"/>
  <c r="BC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L76" i="21"/>
  <c r="J76" i="21"/>
  <c r="BE74" i="21"/>
  <c r="BD74" i="21"/>
  <c r="BC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L74" i="21"/>
  <c r="J74"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L72" i="21"/>
  <c r="J72" i="21"/>
  <c r="BE70" i="21"/>
  <c r="BD70" i="21"/>
  <c r="BC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L70" i="21"/>
  <c r="J70" i="21"/>
  <c r="BE68" i="21"/>
  <c r="BD68" i="21"/>
  <c r="BC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L68" i="21"/>
  <c r="J68" i="21"/>
  <c r="BE66" i="21"/>
  <c r="BD66" i="21"/>
  <c r="BC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L66" i="21"/>
  <c r="J66" i="21"/>
  <c r="BE64" i="21"/>
  <c r="BD64" i="21"/>
  <c r="BC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L64" i="21"/>
  <c r="J64" i="21"/>
  <c r="BE62" i="21"/>
  <c r="BD62" i="21"/>
  <c r="BC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L62" i="21"/>
  <c r="J62" i="21"/>
  <c r="BE60" i="21"/>
  <c r="BD60" i="21"/>
  <c r="BC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L60" i="21"/>
  <c r="J60" i="21"/>
  <c r="BE58" i="21"/>
  <c r="BD58" i="21"/>
  <c r="BC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L58" i="21"/>
  <c r="J58" i="21"/>
  <c r="BE56" i="21"/>
  <c r="BD56" i="21"/>
  <c r="BC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L56" i="21"/>
  <c r="J56" i="21"/>
  <c r="BE54" i="21"/>
  <c r="BD54" i="21"/>
  <c r="BC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L54" i="21"/>
  <c r="J54"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L52" i="21"/>
  <c r="J52"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L50" i="21"/>
  <c r="J50"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L48" i="21"/>
  <c r="J48" i="21"/>
  <c r="BE46" i="21"/>
  <c r="BD46" i="21"/>
  <c r="BC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L46" i="21"/>
  <c r="J46" i="21"/>
  <c r="BE44" i="21"/>
  <c r="BD44" i="21"/>
  <c r="BC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L44" i="21"/>
  <c r="J44" i="21"/>
  <c r="BE42" i="21"/>
  <c r="BD42" i="21"/>
  <c r="BC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L42" i="21"/>
  <c r="J42" i="21"/>
  <c r="BE40" i="21"/>
  <c r="BD40" i="21"/>
  <c r="BC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L40" i="21"/>
  <c r="J40" i="21"/>
  <c r="BE38" i="21"/>
  <c r="BD38" i="21"/>
  <c r="BC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L38" i="21"/>
  <c r="J38" i="21"/>
  <c r="BE36" i="21"/>
  <c r="BD36" i="21"/>
  <c r="BC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L36" i="21"/>
  <c r="J36" i="21"/>
  <c r="BE34" i="21"/>
  <c r="BD34" i="21"/>
  <c r="BC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L34" i="21"/>
  <c r="J34"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L32" i="21"/>
  <c r="J32"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L30" i="21"/>
  <c r="J30"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L28" i="21"/>
  <c r="J28"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L26" i="21"/>
  <c r="J26"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L24" i="21"/>
  <c r="J24"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L22" i="21"/>
  <c r="J22" i="21"/>
  <c r="BE20" i="21"/>
  <c r="BD20" i="21"/>
  <c r="BC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L20" i="21"/>
  <c r="J20" i="21"/>
  <c r="BE18" i="21"/>
  <c r="BD18" i="21"/>
  <c r="BC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L18" i="21"/>
  <c r="J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D15" i="21"/>
  <c r="BD16" i="21" s="1"/>
  <c r="BB15" i="21"/>
  <c r="BB16" i="21" s="1"/>
  <c r="AZ15" i="21"/>
  <c r="AZ16" i="21" s="1"/>
  <c r="AX15" i="21"/>
  <c r="AX16" i="21" s="1"/>
  <c r="AV15" i="21"/>
  <c r="AV16" i="21" s="1"/>
  <c r="AT15" i="21"/>
  <c r="AT16" i="21" s="1"/>
  <c r="AR15" i="21"/>
  <c r="AR16" i="21" s="1"/>
  <c r="AP15" i="21"/>
  <c r="AP16" i="21" s="1"/>
  <c r="AN15" i="21"/>
  <c r="AN16" i="21" s="1"/>
  <c r="AL15" i="21"/>
  <c r="AL16" i="21" s="1"/>
  <c r="AJ15" i="21"/>
  <c r="AJ16" i="21" s="1"/>
  <c r="AH15" i="21"/>
  <c r="AH16" i="21" s="1"/>
  <c r="AF15" i="21"/>
  <c r="AF16" i="21" s="1"/>
  <c r="AD15" i="21"/>
  <c r="AD16" i="21" s="1"/>
  <c r="AB15" i="21"/>
  <c r="AB16" i="21" s="1"/>
  <c r="BE14" i="21"/>
  <c r="BE15" i="21" s="1"/>
  <c r="BE16" i="21" s="1"/>
  <c r="BD14" i="21"/>
  <c r="BC14" i="21"/>
  <c r="BC15" i="21" s="1"/>
  <c r="BC16" i="21" s="1"/>
  <c r="BF12" i="21"/>
  <c r="BI8" i="21"/>
  <c r="AJ2" i="21"/>
  <c r="BA15" i="21" s="1"/>
  <c r="BA16" i="21" s="1"/>
  <c r="K236" i="20"/>
  <c r="AF231" i="20"/>
  <c r="P231" i="20"/>
  <c r="AA230" i="20"/>
  <c r="P230" i="20"/>
  <c r="K230" i="20"/>
  <c r="AH228" i="20"/>
  <c r="AA231" i="20" s="1"/>
  <c r="AM226" i="20"/>
  <c r="AA236" i="20" s="1"/>
  <c r="AJ226" i="20"/>
  <c r="AH226" i="20"/>
  <c r="W226" i="20"/>
  <c r="T226" i="20"/>
  <c r="K231" i="20" s="1"/>
  <c r="U231" i="20" s="1"/>
  <c r="P236" i="20" s="1"/>
  <c r="U236" i="20" s="1"/>
  <c r="AQ222" i="20" s="1"/>
  <c r="R22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Z216" i="20"/>
  <c r="Y216" i="20"/>
  <c r="X216" i="20"/>
  <c r="W216" i="20"/>
  <c r="H216" i="20"/>
  <c r="F216"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BB84" i="20" s="1"/>
  <c r="BD84" i="20" s="1"/>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BB82" i="20" s="1"/>
  <c r="BD82" i="20" s="1"/>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BB78" i="20" s="1"/>
  <c r="BD78" i="20" s="1"/>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BB74" i="20" s="1"/>
  <c r="BD74" i="20" s="1"/>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B70" i="20" s="1"/>
  <c r="BD70" i="20" s="1"/>
  <c r="H70" i="20"/>
  <c r="F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B66" i="20" s="1"/>
  <c r="BD66" i="20" s="1"/>
  <c r="H66" i="20"/>
  <c r="F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B62" i="20" s="1"/>
  <c r="BD62" i="20" s="1"/>
  <c r="H62" i="20"/>
  <c r="F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B58" i="20" s="1"/>
  <c r="BD58" i="20" s="1"/>
  <c r="H58" i="20"/>
  <c r="F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B54" i="20" s="1"/>
  <c r="BD54" i="20" s="1"/>
  <c r="H54" i="20"/>
  <c r="F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B50" i="20" s="1"/>
  <c r="BD50" i="20" s="1"/>
  <c r="H50" i="20"/>
  <c r="F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B46" i="20" s="1"/>
  <c r="BD46" i="20" s="1"/>
  <c r="H46" i="20"/>
  <c r="F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B42" i="20" s="1"/>
  <c r="BD42" i="20" s="1"/>
  <c r="H42" i="20"/>
  <c r="F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B38" i="20" s="1"/>
  <c r="BD38" i="20" s="1"/>
  <c r="H38" i="20"/>
  <c r="F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B34" i="20" s="1"/>
  <c r="BD34" i="20" s="1"/>
  <c r="H34" i="20"/>
  <c r="F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B30" i="20" s="1"/>
  <c r="BD30" i="20" s="1"/>
  <c r="H30" i="20"/>
  <c r="F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B26" i="20" s="1"/>
  <c r="BD26" i="20" s="1"/>
  <c r="H26" i="20"/>
  <c r="F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B22" i="20" s="1"/>
  <c r="BD22" i="20" s="1"/>
  <c r="H22" i="20"/>
  <c r="F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BB18" i="20" s="1"/>
  <c r="BD18" i="20" s="1"/>
  <c r="H18" i="20"/>
  <c r="F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Z15" i="20"/>
  <c r="AZ16" i="20" s="1"/>
  <c r="AX15" i="20"/>
  <c r="AX16" i="20" s="1"/>
  <c r="AV15" i="20"/>
  <c r="AV16" i="20" s="1"/>
  <c r="AT15" i="20"/>
  <c r="AT16" i="20" s="1"/>
  <c r="AR15" i="20"/>
  <c r="AR16" i="20" s="1"/>
  <c r="AP15" i="20"/>
  <c r="AP16" i="20" s="1"/>
  <c r="AN15" i="20"/>
  <c r="AN16" i="20" s="1"/>
  <c r="AL15" i="20"/>
  <c r="AL16" i="20" s="1"/>
  <c r="AJ15" i="20"/>
  <c r="AJ16" i="20" s="1"/>
  <c r="AH15" i="20"/>
  <c r="AH16" i="20" s="1"/>
  <c r="AF15" i="20"/>
  <c r="AF16" i="20" s="1"/>
  <c r="AD15" i="20"/>
  <c r="AD16" i="20" s="1"/>
  <c r="AB15" i="20"/>
  <c r="AB16" i="20" s="1"/>
  <c r="Z15" i="20"/>
  <c r="Z16" i="20" s="1"/>
  <c r="X15" i="20"/>
  <c r="X16" i="20" s="1"/>
  <c r="BA14" i="20"/>
  <c r="BA15" i="20" s="1"/>
  <c r="BA16" i="20" s="1"/>
  <c r="AZ14" i="20"/>
  <c r="AY14" i="20"/>
  <c r="AY15" i="20" s="1"/>
  <c r="AY16" i="20" s="1"/>
  <c r="BB12" i="20"/>
  <c r="BE8" i="20"/>
  <c r="AF2" i="20"/>
  <c r="AW15" i="20" s="1"/>
  <c r="AW16" i="20" s="1"/>
  <c r="BB88" i="20" l="1"/>
  <c r="BD88" i="20" s="1"/>
  <c r="BB92" i="20"/>
  <c r="BD92" i="20" s="1"/>
  <c r="BB96" i="20"/>
  <c r="BD96" i="20" s="1"/>
  <c r="BB100" i="20"/>
  <c r="BD100" i="20" s="1"/>
  <c r="BB104" i="20"/>
  <c r="BD104" i="20" s="1"/>
  <c r="BB108" i="20"/>
  <c r="BD108" i="20" s="1"/>
  <c r="BB112" i="20"/>
  <c r="BD112" i="20" s="1"/>
  <c r="BB116" i="20"/>
  <c r="BD116" i="20" s="1"/>
  <c r="BB120" i="20"/>
  <c r="BD120" i="20" s="1"/>
  <c r="BB124" i="20"/>
  <c r="BD124" i="20" s="1"/>
  <c r="BB128" i="20"/>
  <c r="BD128" i="20" s="1"/>
  <c r="BB132" i="20"/>
  <c r="BD132" i="20" s="1"/>
  <c r="BB136" i="20"/>
  <c r="BD136" i="20" s="1"/>
  <c r="BB140" i="20"/>
  <c r="BD140" i="20" s="1"/>
  <c r="BB144" i="20"/>
  <c r="BD144" i="20" s="1"/>
  <c r="BB148" i="20"/>
  <c r="BD148" i="20" s="1"/>
  <c r="BB152" i="20"/>
  <c r="BD152" i="20" s="1"/>
  <c r="BB156" i="20"/>
  <c r="BD156" i="20" s="1"/>
  <c r="BB160" i="20"/>
  <c r="BD160" i="20" s="1"/>
  <c r="BB164" i="20"/>
  <c r="BD164" i="20" s="1"/>
  <c r="BB168" i="20"/>
  <c r="BD168" i="20" s="1"/>
  <c r="BB172" i="20"/>
  <c r="BD172" i="20" s="1"/>
  <c r="BB176" i="20"/>
  <c r="BD176" i="20" s="1"/>
  <c r="BB180" i="20"/>
  <c r="BD180" i="20" s="1"/>
  <c r="BB184" i="20"/>
  <c r="BD184" i="20" s="1"/>
  <c r="BB188" i="20"/>
  <c r="BD188" i="20" s="1"/>
  <c r="BB192" i="20"/>
  <c r="BD192" i="20" s="1"/>
  <c r="BB196" i="20"/>
  <c r="BD196" i="20" s="1"/>
  <c r="BB200" i="20"/>
  <c r="BD200" i="20" s="1"/>
  <c r="BB204" i="20"/>
  <c r="BD204" i="20" s="1"/>
  <c r="BB208" i="20"/>
  <c r="BD208" i="20" s="1"/>
  <c r="BB212" i="20"/>
  <c r="BD212" i="20" s="1"/>
  <c r="BB216" i="20"/>
  <c r="BD216" i="20" s="1"/>
  <c r="BF20" i="21"/>
  <c r="BH20" i="21" s="1"/>
  <c r="BF28" i="21"/>
  <c r="BH28" i="21" s="1"/>
  <c r="BF32" i="21"/>
  <c r="BH32" i="21" s="1"/>
  <c r="BF36" i="21"/>
  <c r="BH36" i="21" s="1"/>
  <c r="BF40" i="21"/>
  <c r="BH40" i="21" s="1"/>
  <c r="BF44" i="21"/>
  <c r="BH44" i="21" s="1"/>
  <c r="BF48" i="21"/>
  <c r="BH48" i="21" s="1"/>
  <c r="BF52" i="21"/>
  <c r="BH52" i="21" s="1"/>
  <c r="BF56" i="21"/>
  <c r="BH56" i="21" s="1"/>
  <c r="BF60" i="21"/>
  <c r="BH60" i="21" s="1"/>
  <c r="BF64" i="21"/>
  <c r="BH64" i="21" s="1"/>
  <c r="BF68" i="21"/>
  <c r="BH68" i="21" s="1"/>
  <c r="BF72" i="21"/>
  <c r="BH72" i="21" s="1"/>
  <c r="BF76" i="21"/>
  <c r="BH76" i="21" s="1"/>
  <c r="BF80" i="21"/>
  <c r="BH80" i="21" s="1"/>
  <c r="BF86" i="21"/>
  <c r="BH86" i="21" s="1"/>
  <c r="BF90" i="21"/>
  <c r="BH90" i="21" s="1"/>
  <c r="BF94" i="21"/>
  <c r="BH94" i="21" s="1"/>
  <c r="BF98" i="21"/>
  <c r="BH98" i="21" s="1"/>
  <c r="BF102" i="21"/>
  <c r="BH102" i="21" s="1"/>
  <c r="BF106" i="21"/>
  <c r="BH106" i="21" s="1"/>
  <c r="BF110" i="21"/>
  <c r="BH110" i="21" s="1"/>
  <c r="BF114" i="21"/>
  <c r="BH114" i="21" s="1"/>
  <c r="BF118" i="21"/>
  <c r="BH118" i="21" s="1"/>
  <c r="BF122" i="21"/>
  <c r="BH122" i="21" s="1"/>
  <c r="BF126" i="21"/>
  <c r="BH126" i="21" s="1"/>
  <c r="BF130" i="21"/>
  <c r="BH130" i="21" s="1"/>
  <c r="BF134" i="21"/>
  <c r="BH134" i="21" s="1"/>
  <c r="BF138" i="21"/>
  <c r="BH138" i="21" s="1"/>
  <c r="BF142" i="21"/>
  <c r="BH142" i="21" s="1"/>
  <c r="BF146" i="21"/>
  <c r="BH146" i="21" s="1"/>
  <c r="BF150" i="21"/>
  <c r="BH150" i="21" s="1"/>
  <c r="BF154" i="21"/>
  <c r="BH154" i="21" s="1"/>
  <c r="BF158" i="21"/>
  <c r="BH158" i="21" s="1"/>
  <c r="BF162" i="21"/>
  <c r="BH162" i="21" s="1"/>
  <c r="BF166" i="21"/>
  <c r="BH166" i="21" s="1"/>
  <c r="BF170" i="21"/>
  <c r="BH170" i="21" s="1"/>
  <c r="BF174" i="21"/>
  <c r="BH174" i="21" s="1"/>
  <c r="BF24" i="21"/>
  <c r="BH24" i="21" s="1"/>
  <c r="BB20" i="20"/>
  <c r="BD20" i="20" s="1"/>
  <c r="BB24" i="20"/>
  <c r="BD24" i="20" s="1"/>
  <c r="BB28" i="20"/>
  <c r="BD28" i="20" s="1"/>
  <c r="BB32" i="20"/>
  <c r="BD32" i="20" s="1"/>
  <c r="BB36" i="20"/>
  <c r="BD36" i="20" s="1"/>
  <c r="BB40" i="20"/>
  <c r="BD40" i="20" s="1"/>
  <c r="BB44" i="20"/>
  <c r="BD44" i="20" s="1"/>
  <c r="BB48" i="20"/>
  <c r="BD48" i="20" s="1"/>
  <c r="BB52" i="20"/>
  <c r="BD52" i="20" s="1"/>
  <c r="BB56" i="20"/>
  <c r="BD56" i="20" s="1"/>
  <c r="BB60" i="20"/>
  <c r="BD60" i="20" s="1"/>
  <c r="BB64" i="20"/>
  <c r="BD64" i="20" s="1"/>
  <c r="BB68" i="20"/>
  <c r="BD68" i="20" s="1"/>
  <c r="BB72" i="20"/>
  <c r="BD72" i="20" s="1"/>
  <c r="BB76" i="20"/>
  <c r="BD76" i="20" s="1"/>
  <c r="BB80" i="20"/>
  <c r="BD80" i="20" s="1"/>
  <c r="BB86" i="20"/>
  <c r="BD86" i="20" s="1"/>
  <c r="BB90" i="20"/>
  <c r="BD90" i="20" s="1"/>
  <c r="BB94" i="20"/>
  <c r="BD94" i="20" s="1"/>
  <c r="BB98" i="20"/>
  <c r="BD98" i="20" s="1"/>
  <c r="BB102" i="20"/>
  <c r="BD102" i="20" s="1"/>
  <c r="BB106" i="20"/>
  <c r="BD106" i="20" s="1"/>
  <c r="BB110" i="20"/>
  <c r="BD110" i="20" s="1"/>
  <c r="BB114" i="20"/>
  <c r="BD114" i="20" s="1"/>
  <c r="BB118" i="20"/>
  <c r="BD118" i="20" s="1"/>
  <c r="BB122" i="20"/>
  <c r="BD122" i="20" s="1"/>
  <c r="BB126" i="20"/>
  <c r="BD126" i="20" s="1"/>
  <c r="BB130" i="20"/>
  <c r="BD130" i="20" s="1"/>
  <c r="BB134" i="20"/>
  <c r="BD134" i="20" s="1"/>
  <c r="BB138" i="20"/>
  <c r="BD138" i="20" s="1"/>
  <c r="BB142" i="20"/>
  <c r="BD142" i="20" s="1"/>
  <c r="BB146" i="20"/>
  <c r="BD146" i="20" s="1"/>
  <c r="BB150" i="20"/>
  <c r="BD150" i="20" s="1"/>
  <c r="BB154" i="20"/>
  <c r="BD154" i="20" s="1"/>
  <c r="BB158" i="20"/>
  <c r="BD158" i="20" s="1"/>
  <c r="BB162" i="20"/>
  <c r="BD162" i="20" s="1"/>
  <c r="BB166" i="20"/>
  <c r="BD166" i="20" s="1"/>
  <c r="BB170" i="20"/>
  <c r="BD170" i="20" s="1"/>
  <c r="BB174" i="20"/>
  <c r="BD174" i="20" s="1"/>
  <c r="BB178" i="20"/>
  <c r="BD178" i="20" s="1"/>
  <c r="BB182" i="20"/>
  <c r="BD182" i="20" s="1"/>
  <c r="BB186" i="20"/>
  <c r="BD186" i="20" s="1"/>
  <c r="BB190" i="20"/>
  <c r="BD190" i="20" s="1"/>
  <c r="BB194" i="20"/>
  <c r="BD194" i="20" s="1"/>
  <c r="BB198" i="20"/>
  <c r="BD198" i="20" s="1"/>
  <c r="BB202" i="20"/>
  <c r="BD202" i="20" s="1"/>
  <c r="BB206" i="20"/>
  <c r="BD206" i="20" s="1"/>
  <c r="BB210" i="20"/>
  <c r="BD210" i="20" s="1"/>
  <c r="BB214" i="20"/>
  <c r="BD214" i="20" s="1"/>
  <c r="BF18" i="21"/>
  <c r="BH18" i="21" s="1"/>
  <c r="BF22" i="21"/>
  <c r="BH22" i="21" s="1"/>
  <c r="BF26" i="21"/>
  <c r="BH26" i="21" s="1"/>
  <c r="BF30" i="21"/>
  <c r="BH30" i="21" s="1"/>
  <c r="BF34" i="21"/>
  <c r="BH34" i="21" s="1"/>
  <c r="BF38" i="21"/>
  <c r="BH38" i="21" s="1"/>
  <c r="BF42" i="21"/>
  <c r="BH42" i="21" s="1"/>
  <c r="BF46" i="21"/>
  <c r="BH46" i="21" s="1"/>
  <c r="BF50" i="21"/>
  <c r="BH50" i="21" s="1"/>
  <c r="BF54" i="21"/>
  <c r="BH54" i="21" s="1"/>
  <c r="BF58" i="21"/>
  <c r="BH58" i="21" s="1"/>
  <c r="BF62" i="21"/>
  <c r="BH62" i="21" s="1"/>
  <c r="BF66" i="21"/>
  <c r="BH66" i="21" s="1"/>
  <c r="BF70" i="21"/>
  <c r="BH70" i="21" s="1"/>
  <c r="BF74" i="21"/>
  <c r="BH74" i="21" s="1"/>
  <c r="BF78" i="21"/>
  <c r="BH78" i="21" s="1"/>
  <c r="BF82" i="21"/>
  <c r="BH82" i="21" s="1"/>
  <c r="BF84" i="21"/>
  <c r="BH84" i="21" s="1"/>
  <c r="BF88" i="21"/>
  <c r="BH88" i="21" s="1"/>
  <c r="BF92" i="21"/>
  <c r="BH92" i="21" s="1"/>
  <c r="BF96" i="21"/>
  <c r="BH96" i="21" s="1"/>
  <c r="BF100" i="21"/>
  <c r="BH100" i="21" s="1"/>
  <c r="BF104" i="21"/>
  <c r="BH104" i="21" s="1"/>
  <c r="BF108" i="21"/>
  <c r="BH108" i="21" s="1"/>
  <c r="BF112" i="21"/>
  <c r="BH112" i="21" s="1"/>
  <c r="BF116" i="21"/>
  <c r="BH116" i="21" s="1"/>
  <c r="BF120" i="21"/>
  <c r="BH120" i="21" s="1"/>
  <c r="BF124" i="21"/>
  <c r="BH124" i="21" s="1"/>
  <c r="BF128" i="21"/>
  <c r="BH128" i="21" s="1"/>
  <c r="BF132" i="21"/>
  <c r="BH132" i="21" s="1"/>
  <c r="BF136" i="21"/>
  <c r="BH136" i="21" s="1"/>
  <c r="BF140" i="21"/>
  <c r="BH140" i="21" s="1"/>
  <c r="BF144" i="21"/>
  <c r="BH144" i="21" s="1"/>
  <c r="BF148" i="21"/>
  <c r="BH148" i="21" s="1"/>
  <c r="BF152" i="21"/>
  <c r="BH152" i="21" s="1"/>
  <c r="BF156" i="21"/>
  <c r="BH156" i="21" s="1"/>
  <c r="BF160" i="21"/>
  <c r="BH160" i="21" s="1"/>
  <c r="BF164" i="21"/>
  <c r="BH164" i="21" s="1"/>
  <c r="BF168" i="21"/>
  <c r="BH168" i="21" s="1"/>
  <c r="BF172" i="21"/>
  <c r="BH172" i="21" s="1"/>
  <c r="BF176" i="21"/>
  <c r="BH176" i="21" s="1"/>
  <c r="BF180" i="21"/>
  <c r="BH180" i="21" s="1"/>
  <c r="BF184" i="21"/>
  <c r="BH184" i="21" s="1"/>
  <c r="BF188" i="21"/>
  <c r="BH188" i="21" s="1"/>
  <c r="BF192" i="21"/>
  <c r="BH192" i="21" s="1"/>
  <c r="BF196" i="21"/>
  <c r="BH196" i="21" s="1"/>
  <c r="BF200" i="21"/>
  <c r="BH200" i="21" s="1"/>
  <c r="BF204" i="21"/>
  <c r="BH204" i="21" s="1"/>
  <c r="BF208" i="21"/>
  <c r="BH208" i="21" s="1"/>
  <c r="BF212" i="21"/>
  <c r="BH212" i="21" s="1"/>
  <c r="BF216" i="21"/>
  <c r="BH216" i="21" s="1"/>
  <c r="AG225" i="21"/>
  <c r="Q225" i="21"/>
  <c r="AG224" i="21"/>
  <c r="Q224" i="21"/>
  <c r="AG223" i="21"/>
  <c r="Q223" i="21"/>
  <c r="AI222" i="21"/>
  <c r="S222" i="21"/>
  <c r="S225" i="21"/>
  <c r="S224" i="21"/>
  <c r="S223" i="21"/>
  <c r="Q222" i="21"/>
  <c r="Q226" i="21" s="1"/>
  <c r="AI225" i="21"/>
  <c r="AI224" i="21"/>
  <c r="AI223" i="21"/>
  <c r="AG222" i="21"/>
  <c r="AA15" i="21"/>
  <c r="AA16" i="21" s="1"/>
  <c r="AC15" i="21"/>
  <c r="AC16" i="21" s="1"/>
  <c r="AE15" i="21"/>
  <c r="AE16" i="21" s="1"/>
  <c r="AG15" i="21"/>
  <c r="AG16" i="21" s="1"/>
  <c r="AI15" i="21"/>
  <c r="AI16" i="21" s="1"/>
  <c r="AK15" i="21"/>
  <c r="AK16" i="21" s="1"/>
  <c r="AM15" i="21"/>
  <c r="AM16" i="21" s="1"/>
  <c r="AO15" i="21"/>
  <c r="AO16" i="21" s="1"/>
  <c r="AQ15" i="21"/>
  <c r="AQ16" i="21" s="1"/>
  <c r="AS15" i="21"/>
  <c r="AS16" i="21" s="1"/>
  <c r="AU15" i="21"/>
  <c r="AU16" i="21" s="1"/>
  <c r="AW15" i="21"/>
  <c r="AW16" i="21" s="1"/>
  <c r="AY15" i="21"/>
  <c r="AY16" i="21" s="1"/>
  <c r="AO236" i="21"/>
  <c r="AZ222" i="21" s="1"/>
  <c r="BE222" i="21" s="1"/>
  <c r="AO231" i="21"/>
  <c r="AJ236" i="21" s="1"/>
  <c r="AJ230" i="21"/>
  <c r="AC225" i="20"/>
  <c r="M225" i="20"/>
  <c r="AC224" i="20"/>
  <c r="M224" i="20"/>
  <c r="AC223" i="20"/>
  <c r="M223" i="20"/>
  <c r="AE222" i="20"/>
  <c r="O222" i="20"/>
  <c r="O225" i="20"/>
  <c r="O224" i="20"/>
  <c r="O223" i="20"/>
  <c r="M222" i="20"/>
  <c r="M226" i="20" s="1"/>
  <c r="AE225" i="20"/>
  <c r="AE224" i="20"/>
  <c r="AE223" i="20"/>
  <c r="AC222" i="20"/>
  <c r="AC226" i="20" s="1"/>
  <c r="W15" i="20"/>
  <c r="W16" i="20" s="1"/>
  <c r="Y15" i="20"/>
  <c r="Y16" i="20" s="1"/>
  <c r="AA15" i="20"/>
  <c r="AA16" i="20" s="1"/>
  <c r="AC15" i="20"/>
  <c r="AC16" i="20" s="1"/>
  <c r="AE15" i="20"/>
  <c r="AE16" i="20" s="1"/>
  <c r="AG15" i="20"/>
  <c r="AG16" i="20" s="1"/>
  <c r="AI15" i="20"/>
  <c r="AI16" i="20" s="1"/>
  <c r="AK15" i="20"/>
  <c r="AK16" i="20" s="1"/>
  <c r="AM15" i="20"/>
  <c r="AM16" i="20" s="1"/>
  <c r="AO15" i="20"/>
  <c r="AO16" i="20" s="1"/>
  <c r="AQ15" i="20"/>
  <c r="AQ16" i="20" s="1"/>
  <c r="AS15" i="20"/>
  <c r="AS16" i="20" s="1"/>
  <c r="AU15" i="20"/>
  <c r="AU16" i="20" s="1"/>
  <c r="AK236" i="20"/>
  <c r="AV222" i="20" s="1"/>
  <c r="BA222" i="20" s="1"/>
  <c r="AK231" i="20"/>
  <c r="AF236" i="20" s="1"/>
  <c r="AF230" i="20"/>
  <c r="AG226" i="21" l="1"/>
  <c r="S226" i="21"/>
  <c r="AI226" i="21"/>
  <c r="O226" i="20"/>
  <c r="AE226" i="20"/>
  <c r="H52" i="19" l="1"/>
  <c r="H50" i="19"/>
  <c r="N21" i="19" s="1"/>
  <c r="H48" i="19"/>
  <c r="H46" i="19"/>
  <c r="N20" i="19" s="1"/>
  <c r="H44" i="19"/>
  <c r="H42" i="19"/>
  <c r="H40" i="19"/>
  <c r="H38" i="19"/>
  <c r="H36" i="19"/>
  <c r="L34" i="19"/>
  <c r="H34" i="19"/>
  <c r="P33" i="19"/>
  <c r="L32" i="19"/>
  <c r="H32" i="19"/>
  <c r="H30" i="19"/>
  <c r="H28" i="19"/>
  <c r="P15" i="19" s="1"/>
  <c r="H26" i="19"/>
  <c r="H24" i="19"/>
  <c r="P14" i="19" s="1"/>
  <c r="H22" i="19"/>
  <c r="P21" i="19"/>
  <c r="P20" i="19"/>
  <c r="H20" i="19"/>
  <c r="P19" i="19"/>
  <c r="N19" i="19"/>
  <c r="P18" i="19"/>
  <c r="N18" i="19"/>
  <c r="H18" i="19"/>
  <c r="P17" i="19"/>
  <c r="N17" i="19"/>
  <c r="P16" i="19"/>
  <c r="N16" i="19"/>
  <c r="H16" i="19"/>
  <c r="N15" i="19"/>
  <c r="N14" i="19"/>
  <c r="H14" i="19"/>
  <c r="P13" i="19"/>
  <c r="N13" i="19"/>
  <c r="P12" i="19"/>
  <c r="N12" i="19"/>
  <c r="H12" i="19"/>
  <c r="P11" i="19" s="1"/>
  <c r="P22" i="19" s="1"/>
  <c r="N11" i="19"/>
  <c r="H10" i="19"/>
  <c r="H52" i="18"/>
  <c r="P21" i="18" s="1"/>
  <c r="H50" i="18"/>
  <c r="H48" i="18"/>
  <c r="P20" i="18" s="1"/>
  <c r="H46" i="18"/>
  <c r="H44" i="18"/>
  <c r="H42" i="18"/>
  <c r="H40" i="18"/>
  <c r="H38" i="18"/>
  <c r="H36" i="18"/>
  <c r="P17" i="18" s="1"/>
  <c r="L34" i="18"/>
  <c r="H34" i="18"/>
  <c r="L32" i="18"/>
  <c r="P33" i="18" s="1"/>
  <c r="H32" i="18"/>
  <c r="H30" i="18"/>
  <c r="H28" i="18"/>
  <c r="H26" i="18"/>
  <c r="N15" i="18" s="1"/>
  <c r="H24" i="18"/>
  <c r="H22" i="18"/>
  <c r="N14" i="18" s="1"/>
  <c r="N21" i="18"/>
  <c r="N20" i="18"/>
  <c r="H20" i="18"/>
  <c r="P19" i="18"/>
  <c r="N19" i="18"/>
  <c r="P18" i="18"/>
  <c r="N18" i="18"/>
  <c r="H18" i="18"/>
  <c r="N17" i="18"/>
  <c r="P16" i="18"/>
  <c r="N16" i="18"/>
  <c r="H16" i="18"/>
  <c r="P15" i="18"/>
  <c r="P14" i="18"/>
  <c r="H14" i="18"/>
  <c r="P13" i="18"/>
  <c r="N13" i="18"/>
  <c r="P12" i="18"/>
  <c r="N12" i="18"/>
  <c r="H12" i="18"/>
  <c r="P11" i="18"/>
  <c r="P22" i="18" s="1"/>
  <c r="H10" i="18"/>
  <c r="N11" i="18" s="1"/>
  <c r="N22" i="18" s="1"/>
  <c r="H52" i="17"/>
  <c r="H50" i="17"/>
  <c r="N21" i="17" s="1"/>
  <c r="H48" i="17"/>
  <c r="H46" i="17"/>
  <c r="N20" i="17" s="1"/>
  <c r="H44" i="17"/>
  <c r="H42" i="17"/>
  <c r="H40" i="17"/>
  <c r="H38" i="17"/>
  <c r="H36" i="17"/>
  <c r="L34" i="17"/>
  <c r="H34" i="17"/>
  <c r="P33" i="17"/>
  <c r="L32" i="17"/>
  <c r="H32" i="17"/>
  <c r="H30" i="17"/>
  <c r="H28" i="17"/>
  <c r="P15" i="17" s="1"/>
  <c r="H26" i="17"/>
  <c r="H24" i="17"/>
  <c r="P14" i="17" s="1"/>
  <c r="H22" i="17"/>
  <c r="P21" i="17"/>
  <c r="P20" i="17"/>
  <c r="H20" i="17"/>
  <c r="P19" i="17"/>
  <c r="N19" i="17"/>
  <c r="P18" i="17"/>
  <c r="N18" i="17"/>
  <c r="H18" i="17"/>
  <c r="P17" i="17"/>
  <c r="N17" i="17"/>
  <c r="P16" i="17"/>
  <c r="N16" i="17"/>
  <c r="H16" i="17"/>
  <c r="N15" i="17"/>
  <c r="N14" i="17"/>
  <c r="H14" i="17"/>
  <c r="P13" i="17"/>
  <c r="N13" i="17"/>
  <c r="P12" i="17"/>
  <c r="N12" i="17"/>
  <c r="H12" i="17"/>
  <c r="P11" i="17" s="1"/>
  <c r="P22" i="17" s="1"/>
  <c r="N11" i="17"/>
  <c r="H10" i="17"/>
  <c r="N22" i="17" l="1"/>
  <c r="N22" i="19"/>
</calcChain>
</file>

<file path=xl/sharedStrings.xml><?xml version="1.0" encoding="utf-8"?>
<sst xmlns="http://schemas.openxmlformats.org/spreadsheetml/2006/main" count="2881" uniqueCount="761">
  <si>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4"/>
  </si>
  <si>
    <t>１　標榜診療科</t>
    <rPh sb="2" eb="4">
      <t>ヒョウボウ</t>
    </rPh>
    <rPh sb="4" eb="7">
      <t>シンリョウカ</t>
    </rPh>
    <phoneticPr fontId="1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</si>
  <si>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4"/>
  </si>
  <si>
    <t>(記入上の注意)</t>
    <rPh sb="1" eb="3">
      <t>キニュウ</t>
    </rPh>
    <rPh sb="3" eb="4">
      <t>ジョウ</t>
    </rPh>
    <rPh sb="5" eb="7">
      <t>チュウイ</t>
    </rPh>
    <phoneticPr fontId="14"/>
  </si>
  <si>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4"/>
  </si>
  <si>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12"/>
  </si>
  <si>
    <t>１　医薬品情報管理室等</t>
    <rPh sb="2" eb="5">
      <t>イヤクヒン</t>
    </rPh>
    <rPh sb="5" eb="7">
      <t>ジョウホウ</t>
    </rPh>
    <rPh sb="7" eb="9">
      <t>カンリ</t>
    </rPh>
    <rPh sb="9" eb="10">
      <t>シツ</t>
    </rPh>
    <rPh sb="10" eb="11">
      <t>トウ</t>
    </rPh>
    <phoneticPr fontId="12"/>
  </si>
  <si>
    <t>場　　　　　所</t>
    <rPh sb="0" eb="1">
      <t>バ</t>
    </rPh>
    <rPh sb="6" eb="7">
      <t>ショ</t>
    </rPh>
    <phoneticPr fontId="12"/>
  </si>
  <si>
    <t>設　備　の　目　録</t>
    <rPh sb="0" eb="1">
      <t>セツ</t>
    </rPh>
    <rPh sb="2" eb="3">
      <t>ソナエ</t>
    </rPh>
    <rPh sb="6" eb="7">
      <t>メ</t>
    </rPh>
    <rPh sb="8" eb="9">
      <t>ロク</t>
    </rPh>
    <phoneticPr fontId="12"/>
  </si>
  <si>
    <t>面　　　　　積</t>
    <rPh sb="0" eb="1">
      <t>メン</t>
    </rPh>
    <rPh sb="6" eb="7">
      <t>セキ</t>
    </rPh>
    <phoneticPr fontId="12"/>
  </si>
  <si>
    <t>許可病床数</t>
    <rPh sb="0" eb="2">
      <t>キョカ</t>
    </rPh>
    <rPh sb="2" eb="3">
      <t>ビョウ</t>
    </rPh>
    <rPh sb="3" eb="4">
      <t>ショウ</t>
    </rPh>
    <rPh sb="4" eb="5">
      <t>スウ</t>
    </rPh>
    <phoneticPr fontId="12"/>
  </si>
  <si>
    <t>平方メートル</t>
    <rPh sb="0" eb="2">
      <t>ヘイホウ</t>
    </rPh>
    <phoneticPr fontId="12"/>
  </si>
  <si>
    <t>　床</t>
    <rPh sb="1" eb="2">
      <t>ユカ</t>
    </rPh>
    <phoneticPr fontId="12"/>
  </si>
  <si>
    <t>業　務　内　容</t>
    <rPh sb="0" eb="1">
      <t>ギョウ</t>
    </rPh>
    <rPh sb="2" eb="3">
      <t>ツトム</t>
    </rPh>
    <rPh sb="4" eb="5">
      <t>ナイ</t>
    </rPh>
    <rPh sb="6" eb="7">
      <t>カタチ</t>
    </rPh>
    <phoneticPr fontId="12"/>
  </si>
  <si>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12"/>
  </si>
  <si>
    <t>有　　・　　無</t>
    <rPh sb="0" eb="1">
      <t>ユウ</t>
    </rPh>
    <rPh sb="6" eb="7">
      <t>ム</t>
    </rPh>
    <phoneticPr fontId="12"/>
  </si>
  <si>
    <t>２　投薬・指導記録</t>
    <rPh sb="2" eb="4">
      <t>トウヤク</t>
    </rPh>
    <rPh sb="5" eb="7">
      <t>シドウ</t>
    </rPh>
    <rPh sb="7" eb="9">
      <t>キロク</t>
    </rPh>
    <phoneticPr fontId="12"/>
  </si>
  <si>
    <t>作　成　時　期</t>
    <rPh sb="0" eb="1">
      <t>サク</t>
    </rPh>
    <rPh sb="2" eb="3">
      <t>シゲル</t>
    </rPh>
    <rPh sb="4" eb="5">
      <t>ジ</t>
    </rPh>
    <rPh sb="6" eb="7">
      <t>キ</t>
    </rPh>
    <phoneticPr fontId="12"/>
  </si>
  <si>
    <t>保　　　管　　　場　　　所</t>
    <rPh sb="0" eb="1">
      <t>ホ</t>
    </rPh>
    <rPh sb="4" eb="5">
      <t>カン</t>
    </rPh>
    <rPh sb="8" eb="9">
      <t>バ</t>
    </rPh>
    <rPh sb="12" eb="13">
      <t>ショ</t>
    </rPh>
    <phoneticPr fontId="12"/>
  </si>
  <si>
    <t>３　投薬管理状況</t>
    <rPh sb="2" eb="4">
      <t>トウヤク</t>
    </rPh>
    <rPh sb="4" eb="6">
      <t>カンリ</t>
    </rPh>
    <rPh sb="6" eb="8">
      <t>ジョウキョウ</t>
    </rPh>
    <phoneticPr fontId="12"/>
  </si>
  <si>
    <t>４　服薬指導</t>
    <rPh sb="2" eb="4">
      <t>フクヤク</t>
    </rPh>
    <rPh sb="4" eb="6">
      <t>シドウ</t>
    </rPh>
    <phoneticPr fontId="12"/>
  </si>
  <si>
    <t>服薬指導マニュアルの作成　　　（予定を含む)</t>
    <rPh sb="0" eb="2">
      <t>フクヤク</t>
    </rPh>
    <rPh sb="2" eb="4">
      <t>シドウ</t>
    </rPh>
    <rPh sb="10" eb="12">
      <t>サクセイ</t>
    </rPh>
    <rPh sb="16" eb="18">
      <t>ヨテイ</t>
    </rPh>
    <rPh sb="19" eb="20">
      <t>フク</t>
    </rPh>
    <phoneticPr fontId="12"/>
  </si>
  <si>
    <t>有　　・　　無</t>
    <rPh sb="0" eb="1">
      <t>アリ</t>
    </rPh>
    <rPh sb="6" eb="7">
      <t>ナシ</t>
    </rPh>
    <phoneticPr fontId="12"/>
  </si>
  <si>
    <t>服薬指導方法</t>
    <rPh sb="0" eb="2">
      <t>フクヤク</t>
    </rPh>
    <rPh sb="2" eb="4">
      <t>シドウ</t>
    </rPh>
    <rPh sb="4" eb="6">
      <t>ホウホウ</t>
    </rPh>
    <phoneticPr fontId="12"/>
  </si>
  <si>
    <t>〔記入上の注意〕</t>
    <rPh sb="1" eb="3">
      <t>キニュウ</t>
    </rPh>
    <rPh sb="3" eb="4">
      <t>ジョウ</t>
    </rPh>
    <rPh sb="5" eb="7">
      <t>チュウイ</t>
    </rPh>
    <phoneticPr fontId="12"/>
  </si>
  <si>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12"/>
  </si>
  <si>
    <t>〔　　　　　　　　　　　　　　　　〕に勤務する従事者の名簿</t>
    <rPh sb="19" eb="21">
      <t>キンム</t>
    </rPh>
    <rPh sb="23" eb="26">
      <t>ジュウジシャ</t>
    </rPh>
    <rPh sb="27" eb="29">
      <t>メイボ</t>
    </rPh>
    <phoneticPr fontId="12"/>
  </si>
  <si>
    <t>№</t>
    <phoneticPr fontId="12"/>
  </si>
  <si>
    <t>職　種</t>
    <rPh sb="0" eb="1">
      <t>ショク</t>
    </rPh>
    <rPh sb="2" eb="3">
      <t>タネ</t>
    </rPh>
    <phoneticPr fontId="12"/>
  </si>
  <si>
    <t>氏　　　　名</t>
    <rPh sb="0" eb="1">
      <t>シ</t>
    </rPh>
    <rPh sb="5" eb="6">
      <t>メイ</t>
    </rPh>
    <phoneticPr fontId="12"/>
  </si>
  <si>
    <t>勤　務　の　態　様</t>
    <rPh sb="0" eb="1">
      <t>ツトム</t>
    </rPh>
    <rPh sb="2" eb="3">
      <t>ツトム</t>
    </rPh>
    <rPh sb="6" eb="7">
      <t>タイ</t>
    </rPh>
    <rPh sb="8" eb="9">
      <t>サマ</t>
    </rPh>
    <phoneticPr fontId="12"/>
  </si>
  <si>
    <t>勤　務　時　間</t>
    <rPh sb="0" eb="1">
      <t>ツトム</t>
    </rPh>
    <rPh sb="2" eb="3">
      <t>ツトム</t>
    </rPh>
    <rPh sb="4" eb="5">
      <t>トキ</t>
    </rPh>
    <rPh sb="6" eb="7">
      <t>アイダ</t>
    </rPh>
    <phoneticPr fontId="12"/>
  </si>
  <si>
    <t>備　　　　考</t>
    <rPh sb="0" eb="1">
      <t>ソナエ</t>
    </rPh>
    <rPh sb="5" eb="6">
      <t>コウ</t>
    </rPh>
    <phoneticPr fontId="12"/>
  </si>
  <si>
    <t>常   勤
非常勤</t>
    <rPh sb="0" eb="1">
      <t>ツネ</t>
    </rPh>
    <rPh sb="4" eb="5">
      <t>ツトム</t>
    </rPh>
    <rPh sb="6" eb="9">
      <t>ヒジョウキン</t>
    </rPh>
    <phoneticPr fontId="12"/>
  </si>
  <si>
    <t>専   従
非専従</t>
    <rPh sb="0" eb="1">
      <t>アツム</t>
    </rPh>
    <rPh sb="4" eb="5">
      <t>ジュウ</t>
    </rPh>
    <rPh sb="6" eb="7">
      <t>ヒ</t>
    </rPh>
    <rPh sb="7" eb="9">
      <t>センジュウ</t>
    </rPh>
    <phoneticPr fontId="12"/>
  </si>
  <si>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12"/>
  </si>
  <si>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12"/>
  </si>
  <si>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12"/>
  </si>
  <si>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12"/>
  </si>
  <si>
    <t>（　　）理学療法Ⅰ</t>
    <rPh sb="4" eb="6">
      <t>リガク</t>
    </rPh>
    <rPh sb="6" eb="8">
      <t>リョウホウ</t>
    </rPh>
    <phoneticPr fontId="12"/>
  </si>
  <si>
    <t>届　出　区　分</t>
    <rPh sb="0" eb="1">
      <t>トドケ</t>
    </rPh>
    <rPh sb="2" eb="3">
      <t>デ</t>
    </rPh>
    <rPh sb="4" eb="5">
      <t>ク</t>
    </rPh>
    <rPh sb="6" eb="7">
      <t>ブン</t>
    </rPh>
    <phoneticPr fontId="12"/>
  </si>
  <si>
    <t>（　　）作業療法</t>
    <rPh sb="4" eb="6">
      <t>サギョウ</t>
    </rPh>
    <rPh sb="6" eb="8">
      <t>リョウホウ</t>
    </rPh>
    <phoneticPr fontId="12"/>
  </si>
  <si>
    <t>（該当するものに○）</t>
    <rPh sb="1" eb="3">
      <t>ガイトウ</t>
    </rPh>
    <phoneticPr fontId="12"/>
  </si>
  <si>
    <t>（　　）言語聴覚療法</t>
    <rPh sb="4" eb="6">
      <t>ゲンゴ</t>
    </rPh>
    <rPh sb="6" eb="8">
      <t>チョウカク</t>
    </rPh>
    <rPh sb="8" eb="10">
      <t>リョウホウ</t>
    </rPh>
    <phoneticPr fontId="12"/>
  </si>
  <si>
    <t>（　　）集団コミュニケーション療法</t>
    <rPh sb="4" eb="6">
      <t>シュウダン</t>
    </rPh>
    <rPh sb="15" eb="17">
      <t>リョウホウ</t>
    </rPh>
    <phoneticPr fontId="12"/>
  </si>
  <si>
    <t>従　　事　　者　　数</t>
    <rPh sb="0" eb="1">
      <t>ジュウ</t>
    </rPh>
    <rPh sb="3" eb="4">
      <t>コト</t>
    </rPh>
    <rPh sb="6" eb="7">
      <t>シャ</t>
    </rPh>
    <rPh sb="9" eb="10">
      <t>スウ</t>
    </rPh>
    <phoneticPr fontId="12"/>
  </si>
  <si>
    <t>医　　　　　師</t>
    <rPh sb="0" eb="1">
      <t>イ</t>
    </rPh>
    <rPh sb="6" eb="7">
      <t>シ</t>
    </rPh>
    <phoneticPr fontId="12"/>
  </si>
  <si>
    <t>常　勤</t>
    <rPh sb="0" eb="1">
      <t>ツネ</t>
    </rPh>
    <rPh sb="2" eb="3">
      <t>ツトム</t>
    </rPh>
    <phoneticPr fontId="12"/>
  </si>
  <si>
    <t>専   任</t>
    <rPh sb="0" eb="1">
      <t>アツム</t>
    </rPh>
    <rPh sb="4" eb="5">
      <t>ニン</t>
    </rPh>
    <phoneticPr fontId="12"/>
  </si>
  <si>
    <t>名</t>
    <rPh sb="0" eb="1">
      <t>メイ</t>
    </rPh>
    <phoneticPr fontId="12"/>
  </si>
  <si>
    <t>非常勤</t>
    <rPh sb="0" eb="3">
      <t>ヒジョウキン</t>
    </rPh>
    <phoneticPr fontId="12"/>
  </si>
  <si>
    <t>非専任</t>
    <rPh sb="0" eb="1">
      <t>ヒ</t>
    </rPh>
    <rPh sb="1" eb="3">
      <t>センニン</t>
    </rPh>
    <phoneticPr fontId="12"/>
  </si>
  <si>
    <t>理学療法士</t>
    <rPh sb="0" eb="2">
      <t>リガク</t>
    </rPh>
    <rPh sb="2" eb="5">
      <t>リョウホウシ</t>
    </rPh>
    <phoneticPr fontId="12"/>
  </si>
  <si>
    <t>専　 従</t>
    <rPh sb="0" eb="1">
      <t>アツム</t>
    </rPh>
    <rPh sb="3" eb="4">
      <t>ジュウ</t>
    </rPh>
    <phoneticPr fontId="12"/>
  </si>
  <si>
    <t>非専従</t>
    <rPh sb="0" eb="1">
      <t>ヒ</t>
    </rPh>
    <rPh sb="1" eb="3">
      <t>センジュウ</t>
    </rPh>
    <phoneticPr fontId="12"/>
  </si>
  <si>
    <t>作業療法士</t>
    <rPh sb="0" eb="2">
      <t>サギョウ</t>
    </rPh>
    <rPh sb="2" eb="5">
      <t>リョウホウシ</t>
    </rPh>
    <phoneticPr fontId="12"/>
  </si>
  <si>
    <t>言語聴覚士</t>
    <rPh sb="0" eb="2">
      <t>ゲンゴ</t>
    </rPh>
    <rPh sb="2" eb="4">
      <t>チョウカク</t>
    </rPh>
    <rPh sb="4" eb="5">
      <t>シ</t>
    </rPh>
    <phoneticPr fontId="12"/>
  </si>
  <si>
    <t>経験を有する
従  　事　  者</t>
    <rPh sb="0" eb="2">
      <t>ケイケン</t>
    </rPh>
    <rPh sb="3" eb="4">
      <t>ユウ</t>
    </rPh>
    <rPh sb="7" eb="8">
      <t>ジュウ</t>
    </rPh>
    <rPh sb="11" eb="12">
      <t>コト</t>
    </rPh>
    <rPh sb="15" eb="16">
      <t>シャ</t>
    </rPh>
    <phoneticPr fontId="12"/>
  </si>
  <si>
    <t>理学療法</t>
    <rPh sb="0" eb="2">
      <t>リガク</t>
    </rPh>
    <rPh sb="2" eb="4">
      <t>リョウホウ</t>
    </rPh>
    <phoneticPr fontId="12"/>
  </si>
  <si>
    <t>専用施設の面積</t>
    <rPh sb="0" eb="2">
      <t>センヨウ</t>
    </rPh>
    <rPh sb="2" eb="4">
      <t>シセツ</t>
    </rPh>
    <rPh sb="5" eb="7">
      <t>メンセキ</t>
    </rPh>
    <phoneticPr fontId="12"/>
  </si>
  <si>
    <t>作業療法</t>
    <rPh sb="0" eb="2">
      <t>サギョウ</t>
    </rPh>
    <rPh sb="2" eb="4">
      <t>リョウホウ</t>
    </rPh>
    <phoneticPr fontId="12"/>
  </si>
  <si>
    <t>言語聴覚療法</t>
    <rPh sb="0" eb="2">
      <t>ゲンゴ</t>
    </rPh>
    <rPh sb="2" eb="4">
      <t>チョウカク</t>
    </rPh>
    <rPh sb="4" eb="6">
      <t>リョウホウ</t>
    </rPh>
    <phoneticPr fontId="12"/>
  </si>
  <si>
    <t>集団コミュニケーション療法</t>
    <rPh sb="0" eb="2">
      <t>シュウダン</t>
    </rPh>
    <rPh sb="11" eb="13">
      <t>リョウホウ</t>
    </rPh>
    <phoneticPr fontId="12"/>
  </si>
  <si>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12"/>
  </si>
  <si>
    <t>〔記載上の注意〕</t>
    <rPh sb="1" eb="3">
      <t>キサイ</t>
    </rPh>
    <rPh sb="3" eb="4">
      <t>ジョウ</t>
    </rPh>
    <rPh sb="5" eb="7">
      <t>チュウイ</t>
    </rPh>
    <phoneticPr fontId="1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</si>
  <si>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12"/>
  </si>
  <si>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12"/>
  </si>
  <si>
    <t>当該療法に
従事する
作業療法士</t>
    <rPh sb="0" eb="2">
      <t>トウガイ</t>
    </rPh>
    <rPh sb="2" eb="4">
      <t>リョウホウ</t>
    </rPh>
    <rPh sb="6" eb="8">
      <t>ジュウジ</t>
    </rPh>
    <rPh sb="11" eb="13">
      <t>サギョウ</t>
    </rPh>
    <rPh sb="13" eb="16">
      <t>リョウホウシ</t>
    </rPh>
    <phoneticPr fontId="12"/>
  </si>
  <si>
    <t>専　用　施　設　の　面　積</t>
    <rPh sb="0" eb="1">
      <t>アツム</t>
    </rPh>
    <rPh sb="2" eb="3">
      <t>ヨウ</t>
    </rPh>
    <rPh sb="4" eb="5">
      <t>シ</t>
    </rPh>
    <rPh sb="6" eb="7">
      <t>セツ</t>
    </rPh>
    <rPh sb="10" eb="11">
      <t>メン</t>
    </rPh>
    <rPh sb="12" eb="13">
      <t>セキ</t>
    </rPh>
    <phoneticPr fontId="12"/>
  </si>
  <si>
    <t>当該療法を行うための機械・器具の一覧</t>
    <rPh sb="0" eb="2">
      <t>トウガイ</t>
    </rPh>
    <rPh sb="2" eb="4">
      <t>リョウホウ</t>
    </rPh>
    <rPh sb="5" eb="6">
      <t>オコナ</t>
    </rPh>
    <rPh sb="10" eb="12">
      <t>キカイ</t>
    </rPh>
    <rPh sb="13" eb="15">
      <t>キグ</t>
    </rPh>
    <rPh sb="16" eb="18">
      <t>イチラン</t>
    </rPh>
    <phoneticPr fontId="12"/>
  </si>
  <si>
    <t>手　　工　　芸</t>
    <rPh sb="0" eb="1">
      <t>テ</t>
    </rPh>
    <rPh sb="3" eb="4">
      <t>コウ</t>
    </rPh>
    <rPh sb="6" eb="7">
      <t>ゲイ</t>
    </rPh>
    <phoneticPr fontId="12"/>
  </si>
  <si>
    <t>木　　　　　工</t>
    <rPh sb="0" eb="1">
      <t>キ</t>
    </rPh>
    <rPh sb="6" eb="7">
      <t>コウ</t>
    </rPh>
    <phoneticPr fontId="12"/>
  </si>
  <si>
    <t>印　　　　　刷</t>
    <rPh sb="0" eb="1">
      <t>イン</t>
    </rPh>
    <rPh sb="6" eb="7">
      <t>サツ</t>
    </rPh>
    <phoneticPr fontId="12"/>
  </si>
  <si>
    <t>日常生活動作</t>
    <rPh sb="0" eb="2">
      <t>ニチジョウ</t>
    </rPh>
    <rPh sb="2" eb="4">
      <t>セイカツ</t>
    </rPh>
    <rPh sb="4" eb="6">
      <t>ドウサ</t>
    </rPh>
    <phoneticPr fontId="12"/>
  </si>
  <si>
    <t>農耕又は園芸</t>
    <rPh sb="0" eb="2">
      <t>ノウコウ</t>
    </rPh>
    <rPh sb="2" eb="3">
      <t>マタ</t>
    </rPh>
    <rPh sb="4" eb="6">
      <t>エンゲイ</t>
    </rPh>
    <phoneticPr fontId="12"/>
  </si>
  <si>
    <t>４月</t>
    <rPh sb="1" eb="2">
      <t>ガツ</t>
    </rPh>
    <phoneticPr fontId="12"/>
  </si>
  <si>
    <t>⇒</t>
    <phoneticPr fontId="12"/>
  </si>
  <si>
    <t>（ァ）</t>
    <phoneticPr fontId="12"/>
  </si>
  <si>
    <t>時間</t>
    <rPh sb="0" eb="2">
      <t>ジカン</t>
    </rPh>
    <phoneticPr fontId="12"/>
  </si>
  <si>
    <t>常勤換算人数</t>
    <rPh sb="0" eb="2">
      <t>ジョウキン</t>
    </rPh>
    <rPh sb="2" eb="4">
      <t>カンサン</t>
    </rPh>
    <rPh sb="4" eb="6">
      <t>ニンズウ</t>
    </rPh>
    <phoneticPr fontId="12"/>
  </si>
  <si>
    <t>（常勤換算人数の計算）</t>
    <rPh sb="1" eb="3">
      <t>ジョウキン</t>
    </rPh>
    <rPh sb="3" eb="5">
      <t>カンサン</t>
    </rPh>
    <rPh sb="5" eb="7">
      <t>ニンズウ</t>
    </rPh>
    <rPh sb="8" eb="10">
      <t>ケイサン</t>
    </rPh>
    <phoneticPr fontId="12"/>
  </si>
  <si>
    <t>(ァ)÷【A】　＝</t>
    <phoneticPr fontId="12"/>
  </si>
  <si>
    <t>1)</t>
    <phoneticPr fontId="12"/>
  </si>
  <si>
    <t>人</t>
    <rPh sb="0" eb="1">
      <t>ニン</t>
    </rPh>
    <phoneticPr fontId="12"/>
  </si>
  <si>
    <t>介護職員</t>
    <rPh sb="0" eb="2">
      <t>カイゴ</t>
    </rPh>
    <rPh sb="2" eb="4">
      <t>ショクイン</t>
    </rPh>
    <phoneticPr fontId="12"/>
  </si>
  <si>
    <t>介護福祉士</t>
    <rPh sb="0" eb="2">
      <t>カイゴ</t>
    </rPh>
    <rPh sb="2" eb="4">
      <t>フクシ</t>
    </rPh>
    <rPh sb="4" eb="5">
      <t>シ</t>
    </rPh>
    <phoneticPr fontId="12"/>
  </si>
  <si>
    <t>時間</t>
    <rPh sb="0" eb="2">
      <t>ジカン</t>
    </rPh>
    <phoneticPr fontId="25"/>
  </si>
  <si>
    <t>介護福祉士の総勤務時間数</t>
    <rPh sb="6" eb="7">
      <t>ソウ</t>
    </rPh>
    <rPh sb="7" eb="9">
      <t>キンム</t>
    </rPh>
    <rPh sb="9" eb="11">
      <t>ジカン</t>
    </rPh>
    <rPh sb="11" eb="12">
      <t>スウ</t>
    </rPh>
    <phoneticPr fontId="12"/>
  </si>
  <si>
    <t>（イ）</t>
    <phoneticPr fontId="12"/>
  </si>
  <si>
    <t>2)</t>
    <phoneticPr fontId="12"/>
  </si>
  <si>
    <t>(イ)÷【A】　＝</t>
    <phoneticPr fontId="12"/>
  </si>
  <si>
    <t>５月</t>
    <rPh sb="1" eb="2">
      <t>ガツ</t>
    </rPh>
    <phoneticPr fontId="25"/>
  </si>
  <si>
    <t>3)</t>
    <phoneticPr fontId="12"/>
  </si>
  <si>
    <t>4)</t>
    <phoneticPr fontId="12"/>
  </si>
  <si>
    <t>介護職員の総勤務時間数</t>
    <rPh sb="0" eb="2">
      <t>カイゴ</t>
    </rPh>
    <rPh sb="2" eb="4">
      <t>ショクイン</t>
    </rPh>
    <rPh sb="5" eb="6">
      <t>ソウ</t>
    </rPh>
    <rPh sb="6" eb="8">
      <t>キンム</t>
    </rPh>
    <rPh sb="8" eb="10">
      <t>ジカン</t>
    </rPh>
    <rPh sb="10" eb="11">
      <t>スウ</t>
    </rPh>
    <phoneticPr fontId="12"/>
  </si>
  <si>
    <t>（ア）</t>
    <phoneticPr fontId="12"/>
  </si>
  <si>
    <t>６月</t>
    <rPh sb="1" eb="2">
      <t>ガツ</t>
    </rPh>
    <phoneticPr fontId="25"/>
  </si>
  <si>
    <t>5)</t>
    <phoneticPr fontId="12"/>
  </si>
  <si>
    <t>6)</t>
    <phoneticPr fontId="12"/>
  </si>
  <si>
    <t>（ア）÷【Ａ】　＝</t>
  </si>
  <si>
    <t>７月</t>
  </si>
  <si>
    <t>7)</t>
    <phoneticPr fontId="12"/>
  </si>
  <si>
    <t>8)</t>
    <phoneticPr fontId="12"/>
  </si>
  <si>
    <t>８月</t>
  </si>
  <si>
    <t>9)</t>
    <phoneticPr fontId="12"/>
  </si>
  <si>
    <t>10)</t>
    <phoneticPr fontId="12"/>
  </si>
  <si>
    <t>（イ）÷【Ａ】　＝</t>
  </si>
  <si>
    <t>９月</t>
  </si>
  <si>
    <t>11)</t>
    <phoneticPr fontId="12"/>
  </si>
  <si>
    <t>12)</t>
    <phoneticPr fontId="12"/>
  </si>
  <si>
    <t>１０月</t>
  </si>
  <si>
    <t>13)</t>
    <phoneticPr fontId="12"/>
  </si>
  <si>
    <t>14)</t>
    <phoneticPr fontId="12"/>
  </si>
  <si>
    <t>１１月</t>
  </si>
  <si>
    <t>15)</t>
    <phoneticPr fontId="12"/>
  </si>
  <si>
    <t>16)</t>
    <phoneticPr fontId="12"/>
  </si>
  <si>
    <t>１２月</t>
  </si>
  <si>
    <t>17)</t>
    <phoneticPr fontId="12"/>
  </si>
  <si>
    <t>18)</t>
    <phoneticPr fontId="12"/>
  </si>
  <si>
    <t>１月</t>
  </si>
  <si>
    <t>19)</t>
    <phoneticPr fontId="12"/>
  </si>
  <si>
    <t>20)</t>
    <phoneticPr fontId="12"/>
  </si>
  <si>
    <t>７月</t>
    <rPh sb="1" eb="2">
      <t>ガツ</t>
    </rPh>
    <phoneticPr fontId="25"/>
  </si>
  <si>
    <t>２月</t>
  </si>
  <si>
    <t>21)</t>
    <phoneticPr fontId="12"/>
  </si>
  <si>
    <t>22)</t>
    <phoneticPr fontId="12"/>
  </si>
  <si>
    <t>合計</t>
    <rPh sb="0" eb="2">
      <t>ゴウケイ</t>
    </rPh>
    <phoneticPr fontId="12"/>
  </si>
  <si>
    <t>（【B】÷実績月数）</t>
    <rPh sb="5" eb="7">
      <t>ジッセキ</t>
    </rPh>
    <rPh sb="7" eb="8">
      <t>ツキ</t>
    </rPh>
    <rPh sb="8" eb="9">
      <t>スウ</t>
    </rPh>
    <phoneticPr fontId="12"/>
  </si>
  <si>
    <t>（【C】÷実績月数）</t>
    <rPh sb="5" eb="7">
      <t>ジッセキ</t>
    </rPh>
    <rPh sb="7" eb="9">
      <t>ツキスウ</t>
    </rPh>
    <phoneticPr fontId="12"/>
  </si>
  <si>
    <t>８月</t>
    <rPh sb="1" eb="2">
      <t>ガツ</t>
    </rPh>
    <phoneticPr fontId="25"/>
  </si>
  <si>
    <t>１月当たりの平均値</t>
    <rPh sb="1" eb="2">
      <t>ツキ</t>
    </rPh>
    <rPh sb="2" eb="3">
      <t>ア</t>
    </rPh>
    <rPh sb="6" eb="9">
      <t>ヘイキンチ</t>
    </rPh>
    <phoneticPr fontId="12"/>
  </si>
  <si>
    <t>９月</t>
    <rPh sb="1" eb="2">
      <t>ガツ</t>
    </rPh>
    <phoneticPr fontId="25"/>
  </si>
  <si>
    <t>【E】</t>
    <phoneticPr fontId="12"/>
  </si>
  <si>
    <t>×100%＝</t>
    <phoneticPr fontId="12"/>
  </si>
  <si>
    <t>％【F】</t>
    <phoneticPr fontId="12"/>
  </si>
  <si>
    <t>【D】</t>
    <phoneticPr fontId="12"/>
  </si>
  <si>
    <t>10月</t>
    <rPh sb="2" eb="3">
      <t>ガツ</t>
    </rPh>
    <phoneticPr fontId="2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</si>
  <si>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12"/>
  </si>
  <si>
    <t>11月</t>
    <rPh sb="2" eb="3">
      <t>ガツ</t>
    </rPh>
    <phoneticPr fontId="25"/>
  </si>
  <si>
    <t>12月</t>
    <rPh sb="2" eb="3">
      <t>ガツ</t>
    </rPh>
    <phoneticPr fontId="25"/>
  </si>
  <si>
    <t>１月</t>
    <rPh sb="1" eb="2">
      <t>ガツ</t>
    </rPh>
    <phoneticPr fontId="2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</si>
  <si>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12"/>
  </si>
  <si>
    <t>(ァ)÷【Ａ】　＝</t>
    <phoneticPr fontId="12"/>
  </si>
  <si>
    <t>直接提供職員</t>
    <rPh sb="0" eb="2">
      <t>チョクセツ</t>
    </rPh>
    <rPh sb="2" eb="4">
      <t>テイキョウ</t>
    </rPh>
    <rPh sb="4" eb="6">
      <t>ショクイン</t>
    </rPh>
    <phoneticPr fontId="12"/>
  </si>
  <si>
    <t>（加算様式11-13）</t>
    <rPh sb="1" eb="5">
      <t>カ</t>
    </rPh>
    <phoneticPr fontId="12"/>
  </si>
  <si>
    <t>　　年　　月　　日</t>
    <rPh sb="2" eb="3">
      <t>ネン</t>
    </rPh>
    <rPh sb="5" eb="6">
      <t>ツキ</t>
    </rPh>
    <rPh sb="8" eb="9">
      <t>ヒ</t>
    </rPh>
    <phoneticPr fontId="12"/>
  </si>
  <si>
    <t>サービス提供体制強化加算に関する届出書</t>
    <rPh sb="4" eb="6">
      <t>テイキョウ</t>
    </rPh>
    <rPh sb="6" eb="8">
      <t>タイセイ</t>
    </rPh>
    <rPh sb="8" eb="10">
      <t>キョウカ</t>
    </rPh>
    <rPh sb="10" eb="12">
      <t>カサン</t>
    </rPh>
    <rPh sb="13" eb="14">
      <t>カン</t>
    </rPh>
    <rPh sb="16" eb="19">
      <t>トドケデショ</t>
    </rPh>
    <phoneticPr fontId="12"/>
  </si>
  <si>
    <t>（（介護予防）短期入所療養介護事業所・介護療養型医療施設）</t>
    <rPh sb="19" eb="21">
      <t>カイゴ</t>
    </rPh>
    <rPh sb="21" eb="24">
      <t>リョウヨウガタ</t>
    </rPh>
    <rPh sb="24" eb="26">
      <t>イリョウ</t>
    </rPh>
    <rPh sb="26" eb="28">
      <t>シセツ</t>
    </rPh>
    <phoneticPr fontId="12"/>
  </si>
  <si>
    <t>事業所名</t>
    <rPh sb="0" eb="3">
      <t>ジギョウショ</t>
    </rPh>
    <rPh sb="3" eb="4">
      <t>メイ</t>
    </rPh>
    <phoneticPr fontId="12"/>
  </si>
  <si>
    <t>施設種別</t>
    <rPh sb="0" eb="2">
      <t>シセツ</t>
    </rPh>
    <rPh sb="2" eb="4">
      <t>シュベツ</t>
    </rPh>
    <phoneticPr fontId="12"/>
  </si>
  <si>
    <t>1（介護予防）短期入所療養介護</t>
    <rPh sb="2" eb="4">
      <t>カイゴ</t>
    </rPh>
    <rPh sb="4" eb="6">
      <t>ヨボウ</t>
    </rPh>
    <rPh sb="7" eb="9">
      <t>タンキ</t>
    </rPh>
    <rPh sb="9" eb="11">
      <t>ニュウショ</t>
    </rPh>
    <rPh sb="11" eb="13">
      <t>リョウヨウ</t>
    </rPh>
    <rPh sb="13" eb="15">
      <t>カイゴ</t>
    </rPh>
    <phoneticPr fontId="12"/>
  </si>
  <si>
    <t>2 介護療養型医療施設</t>
    <rPh sb="2" eb="4">
      <t>カイゴ</t>
    </rPh>
    <rPh sb="4" eb="7">
      <t>リョウヨウガタ</t>
    </rPh>
    <rPh sb="7" eb="9">
      <t>イリョウ</t>
    </rPh>
    <rPh sb="9" eb="11">
      <t>シセツ</t>
    </rPh>
    <phoneticPr fontId="12"/>
  </si>
  <si>
    <t>届出項目</t>
    <rPh sb="0" eb="2">
      <t>トドケデ</t>
    </rPh>
    <rPh sb="2" eb="4">
      <t>コウモク</t>
    </rPh>
    <phoneticPr fontId="12"/>
  </si>
  <si>
    <r>
      <t>①　サービス提供体制強化加算</t>
    </r>
    <r>
      <rPr>
        <sz val="11"/>
        <color rgb="FFFF0000"/>
        <rFont val="HGSｺﾞｼｯｸM"/>
        <family val="3"/>
        <charset val="128"/>
      </rPr>
      <t>（Ⅰ）</t>
    </r>
    <rPh sb="6" eb="8">
      <t>テイキョウ</t>
    </rPh>
    <rPh sb="8" eb="10">
      <t>タイセイ</t>
    </rPh>
    <rPh sb="10" eb="12">
      <t>キョウカ</t>
    </rPh>
    <rPh sb="12" eb="14">
      <t>カサン</t>
    </rPh>
    <phoneticPr fontId="12"/>
  </si>
  <si>
    <r>
      <t>②　サービス提供体制強化加算</t>
    </r>
    <r>
      <rPr>
        <sz val="11"/>
        <color rgb="FFFF0000"/>
        <rFont val="HGSｺﾞｼｯｸM"/>
        <family val="3"/>
        <charset val="128"/>
      </rPr>
      <t>（Ⅱ）</t>
    </r>
    <rPh sb="6" eb="8">
      <t>テイキョウ</t>
    </rPh>
    <rPh sb="8" eb="10">
      <t>タイセイ</t>
    </rPh>
    <rPh sb="10" eb="12">
      <t>キョウカ</t>
    </rPh>
    <rPh sb="12" eb="14">
      <t>カサン</t>
    </rPh>
    <phoneticPr fontId="12"/>
  </si>
  <si>
    <r>
      <t>③　サービス提供体制強化加算</t>
    </r>
    <r>
      <rPr>
        <sz val="11"/>
        <color rgb="FFFF0000"/>
        <rFont val="HGSｺﾞｼｯｸM"/>
        <family val="3"/>
        <charset val="128"/>
      </rPr>
      <t>（Ⅲ）</t>
    </r>
    <rPh sb="6" eb="8">
      <t>テイキョウ</t>
    </rPh>
    <rPh sb="8" eb="10">
      <t>タイセイ</t>
    </rPh>
    <rPh sb="10" eb="12">
      <t>キョウカ</t>
    </rPh>
    <rPh sb="12" eb="14">
      <t>カサン</t>
    </rPh>
    <phoneticPr fontId="12"/>
  </si>
  <si>
    <r>
      <t>介護</t>
    </r>
    <r>
      <rPr>
        <sz val="11"/>
        <color rgb="FFFF0000"/>
        <rFont val="HGSｺﾞｼｯｸM"/>
        <family val="3"/>
        <charset val="128"/>
      </rPr>
      <t>職員</t>
    </r>
    <r>
      <rPr>
        <sz val="11"/>
        <rFont val="HGSｺﾞｼｯｸM"/>
        <family val="3"/>
        <charset val="128"/>
      </rPr>
      <t>等の状況</t>
    </r>
    <rPh sb="0" eb="2">
      <t>カイゴ</t>
    </rPh>
    <rPh sb="2" eb="4">
      <t>ショクイン</t>
    </rPh>
    <rPh sb="4" eb="5">
      <t>トウ</t>
    </rPh>
    <rPh sb="6" eb="8">
      <t>ジョウキョウ</t>
    </rPh>
    <phoneticPr fontId="12"/>
  </si>
  <si>
    <t>（１）サービス提供体制強化加算（Ⅰ）</t>
    <phoneticPr fontId="25"/>
  </si>
  <si>
    <t>介護福祉士等の状況</t>
    <phoneticPr fontId="25"/>
  </si>
  <si>
    <t>①</t>
    <phoneticPr fontId="12"/>
  </si>
  <si>
    <t>介護職員の総数
（常勤換算）</t>
    <rPh sb="0" eb="2">
      <t>カイゴ</t>
    </rPh>
    <rPh sb="2" eb="4">
      <t>ショクイン</t>
    </rPh>
    <rPh sb="5" eb="7">
      <t>ソウスウ</t>
    </rPh>
    <phoneticPr fontId="12"/>
  </si>
  <si>
    <t>②</t>
    <phoneticPr fontId="12"/>
  </si>
  <si>
    <t>①のうち介護福祉士の総数
（常勤換算）</t>
    <rPh sb="4" eb="6">
      <t>カイゴ</t>
    </rPh>
    <rPh sb="6" eb="9">
      <t>フクシシ</t>
    </rPh>
    <rPh sb="10" eb="12">
      <t>ソウスウ</t>
    </rPh>
    <phoneticPr fontId="12"/>
  </si>
  <si>
    <r>
      <t xml:space="preserve">①に占める②の割合が
</t>
    </r>
    <r>
      <rPr>
        <sz val="10"/>
        <color rgb="FFFF0000"/>
        <rFont val="HGSｺﾞｼｯｸM"/>
        <family val="3"/>
        <charset val="128"/>
      </rPr>
      <t>８</t>
    </r>
    <r>
      <rPr>
        <sz val="10"/>
        <rFont val="HGSｺﾞｼｯｸM"/>
        <family val="3"/>
        <charset val="128"/>
      </rPr>
      <t>０％以上</t>
    </r>
    <rPh sb="2" eb="3">
      <t>シ</t>
    </rPh>
    <rPh sb="7" eb="9">
      <t>ワリアイ</t>
    </rPh>
    <rPh sb="14" eb="16">
      <t>イジョウ</t>
    </rPh>
    <phoneticPr fontId="12"/>
  </si>
  <si>
    <t>有 ・ 無</t>
    <rPh sb="0" eb="1">
      <t>ユウ</t>
    </rPh>
    <rPh sb="4" eb="5">
      <t>ム</t>
    </rPh>
    <phoneticPr fontId="12"/>
  </si>
  <si>
    <t>又は</t>
    <rPh sb="0" eb="1">
      <t>マタ</t>
    </rPh>
    <phoneticPr fontId="25"/>
  </si>
  <si>
    <t>①のうち勤続年数１０年以上の介護福祉士の総数（常勤換算）</t>
    <rPh sb="4" eb="6">
      <t>キンゾク</t>
    </rPh>
    <rPh sb="6" eb="8">
      <t>ネンスウ</t>
    </rPh>
    <rPh sb="10" eb="11">
      <t>ネン</t>
    </rPh>
    <rPh sb="11" eb="13">
      <t>イジョウ</t>
    </rPh>
    <rPh sb="14" eb="16">
      <t>カイゴ</t>
    </rPh>
    <rPh sb="16" eb="19">
      <t>フクシシ</t>
    </rPh>
    <rPh sb="20" eb="22">
      <t>ソウスウ</t>
    </rPh>
    <phoneticPr fontId="12"/>
  </si>
  <si>
    <t>①に占める②の割合が
３５％以上</t>
    <rPh sb="2" eb="3">
      <t>シ</t>
    </rPh>
    <rPh sb="7" eb="9">
      <t>ワリアイ</t>
    </rPh>
    <rPh sb="14" eb="16">
      <t>イジョウ</t>
    </rPh>
    <phoneticPr fontId="12"/>
  </si>
  <si>
    <t>サービスの質の向上等に資する取組の状況（以下の欄にご記載ください）</t>
    <rPh sb="5" eb="6">
      <t>シツ</t>
    </rPh>
    <rPh sb="7" eb="9">
      <t>コウジョウ</t>
    </rPh>
    <rPh sb="9" eb="10">
      <t>トウ</t>
    </rPh>
    <rPh sb="11" eb="12">
      <t>シ</t>
    </rPh>
    <rPh sb="14" eb="16">
      <t>トリクミ</t>
    </rPh>
    <rPh sb="17" eb="19">
      <t>ジョウキョウ</t>
    </rPh>
    <rPh sb="20" eb="22">
      <t>イカ</t>
    </rPh>
    <rPh sb="23" eb="24">
      <t>ラン</t>
    </rPh>
    <rPh sb="26" eb="28">
      <t>キサイ</t>
    </rPh>
    <phoneticPr fontId="25"/>
  </si>
  <si>
    <t>（２）サービス提供体制強化加算（Ⅱ）</t>
    <phoneticPr fontId="25"/>
  </si>
  <si>
    <r>
      <rPr>
        <sz val="11"/>
        <color rgb="FFFF0000"/>
        <rFont val="HGSｺﾞｼｯｸM"/>
        <family val="3"/>
        <charset val="128"/>
      </rPr>
      <t>介護職員</t>
    </r>
    <r>
      <rPr>
        <sz val="11"/>
        <rFont val="HGSｺﾞｼｯｸM"/>
        <family val="3"/>
        <charset val="128"/>
      </rPr>
      <t>の総数（常勤換算）</t>
    </r>
    <rPh sb="0" eb="2">
      <t>カイゴ</t>
    </rPh>
    <rPh sb="2" eb="4">
      <t>ショクイン</t>
    </rPh>
    <rPh sb="5" eb="7">
      <t>ソウスウ</t>
    </rPh>
    <rPh sb="7" eb="13">
      <t>ジョ</t>
    </rPh>
    <phoneticPr fontId="12"/>
  </si>
  <si>
    <r>
      <t>①のうち</t>
    </r>
    <r>
      <rPr>
        <sz val="11"/>
        <color rgb="FFFF0000"/>
        <rFont val="HGSｺﾞｼｯｸM"/>
        <family val="3"/>
        <charset val="128"/>
      </rPr>
      <t>介護福祉士</t>
    </r>
    <r>
      <rPr>
        <sz val="11"/>
        <rFont val="HGSｺﾞｼｯｸM"/>
        <family val="3"/>
        <charset val="128"/>
      </rPr>
      <t>の総数（常勤換算）</t>
    </r>
    <rPh sb="4" eb="6">
      <t>カイゴ</t>
    </rPh>
    <rPh sb="6" eb="9">
      <t>フクシシ</t>
    </rPh>
    <rPh sb="10" eb="12">
      <t>ソウスウ</t>
    </rPh>
    <rPh sb="12" eb="18">
      <t>ジョ</t>
    </rPh>
    <phoneticPr fontId="12"/>
  </si>
  <si>
    <r>
      <t xml:space="preserve">①に占める②の割合が
</t>
    </r>
    <r>
      <rPr>
        <sz val="11"/>
        <color rgb="FFFF0000"/>
        <rFont val="HGSｺﾞｼｯｸM"/>
        <family val="3"/>
        <charset val="128"/>
      </rPr>
      <t>６</t>
    </r>
    <r>
      <rPr>
        <sz val="11"/>
        <rFont val="HGSｺﾞｼｯｸM"/>
        <family val="3"/>
        <charset val="128"/>
      </rPr>
      <t>０％以上</t>
    </r>
    <rPh sb="2" eb="3">
      <t>シ</t>
    </rPh>
    <rPh sb="7" eb="9">
      <t>ワリアイ</t>
    </rPh>
    <rPh sb="14" eb="16">
      <t>イジョウ</t>
    </rPh>
    <phoneticPr fontId="12"/>
  </si>
  <si>
    <t>（３）サービス提供体制強化加算（Ⅲ）</t>
    <phoneticPr fontId="25"/>
  </si>
  <si>
    <t>※介護福祉士等の状況、常勤職員等の状況、勤続年数の状況のうち、いずれか１つを満たすこと。</t>
    <phoneticPr fontId="25"/>
  </si>
  <si>
    <t>介護職員の総数（常勤換算）</t>
    <rPh sb="0" eb="2">
      <t>カイゴ</t>
    </rPh>
    <rPh sb="2" eb="4">
      <t>ショクイン</t>
    </rPh>
    <rPh sb="5" eb="7">
      <t>ソウスウ</t>
    </rPh>
    <rPh sb="7" eb="13">
      <t>ジョ</t>
    </rPh>
    <phoneticPr fontId="12"/>
  </si>
  <si>
    <t>①のうち介護福祉士の総数（常勤換算）</t>
    <rPh sb="4" eb="6">
      <t>カイゴ</t>
    </rPh>
    <rPh sb="6" eb="9">
      <t>フクシシ</t>
    </rPh>
    <rPh sb="10" eb="12">
      <t>ソウスウ</t>
    </rPh>
    <rPh sb="12" eb="18">
      <t>ジョ</t>
    </rPh>
    <phoneticPr fontId="12"/>
  </si>
  <si>
    <t>①に占める②の割合が
５０％以上</t>
    <rPh sb="2" eb="3">
      <t>シ</t>
    </rPh>
    <rPh sb="7" eb="9">
      <t>ワリアイ</t>
    </rPh>
    <rPh sb="14" eb="16">
      <t>イジョウ</t>
    </rPh>
    <phoneticPr fontId="12"/>
  </si>
  <si>
    <t>常勤職員の状況</t>
    <rPh sb="0" eb="2">
      <t>ジョウキン</t>
    </rPh>
    <rPh sb="2" eb="4">
      <t>ショクイン</t>
    </rPh>
    <phoneticPr fontId="25"/>
  </si>
  <si>
    <t>看護・介護職員の総数
（常勤換算）</t>
    <rPh sb="0" eb="2">
      <t>カンゴ</t>
    </rPh>
    <rPh sb="3" eb="5">
      <t>カイゴ</t>
    </rPh>
    <rPh sb="5" eb="7">
      <t>ショクイン</t>
    </rPh>
    <rPh sb="8" eb="10">
      <t>ソウスウ</t>
    </rPh>
    <rPh sb="11" eb="17">
      <t>ジョ</t>
    </rPh>
    <phoneticPr fontId="12"/>
  </si>
  <si>
    <t>①のうち常勤の者の総数（常勤換算）</t>
    <rPh sb="4" eb="6">
      <t>ジョウキン</t>
    </rPh>
    <rPh sb="7" eb="8">
      <t>モノ</t>
    </rPh>
    <rPh sb="9" eb="11">
      <t>ソウスウ</t>
    </rPh>
    <rPh sb="11" eb="17">
      <t>ジョ</t>
    </rPh>
    <phoneticPr fontId="12"/>
  </si>
  <si>
    <t>①に占める②の割合が
７５％以上</t>
    <rPh sb="2" eb="3">
      <t>シ</t>
    </rPh>
    <rPh sb="7" eb="9">
      <t>ワリアイ</t>
    </rPh>
    <rPh sb="14" eb="16">
      <t>イジョウ</t>
    </rPh>
    <phoneticPr fontId="12"/>
  </si>
  <si>
    <t>勤続年数の状況</t>
  </si>
  <si>
    <t>サービスを直接提供する者の総数（常勤換算）</t>
    <rPh sb="5" eb="7">
      <t>チョクセツ</t>
    </rPh>
    <rPh sb="7" eb="9">
      <t>テイキョウ</t>
    </rPh>
    <rPh sb="11" eb="12">
      <t>シャ</t>
    </rPh>
    <rPh sb="13" eb="15">
      <t>ソウスウ</t>
    </rPh>
    <rPh sb="15" eb="21">
      <t>ジョ</t>
    </rPh>
    <phoneticPr fontId="12"/>
  </si>
  <si>
    <t>①のうち勤続年数７年以上の者の総数（常勤換算）</t>
    <rPh sb="4" eb="6">
      <t>キンゾク</t>
    </rPh>
    <rPh sb="6" eb="8">
      <t>ネンスウ</t>
    </rPh>
    <rPh sb="9" eb="10">
      <t>ネン</t>
    </rPh>
    <rPh sb="10" eb="12">
      <t>イジョウ</t>
    </rPh>
    <rPh sb="13" eb="14">
      <t>シャ</t>
    </rPh>
    <rPh sb="15" eb="17">
      <t>ソウスウ</t>
    </rPh>
    <rPh sb="17" eb="23">
      <t>ジョ</t>
    </rPh>
    <phoneticPr fontId="12"/>
  </si>
  <si>
    <t>①に占める②の割合が
３０％以上</t>
    <rPh sb="2" eb="3">
      <t>シ</t>
    </rPh>
    <rPh sb="7" eb="9">
      <t>ワリアイ</t>
    </rPh>
    <rPh sb="14" eb="16">
      <t>イジョウ</t>
    </rPh>
    <phoneticPr fontId="12"/>
  </si>
  <si>
    <t>※各要件を満たす場合については、それぞれ根拠となる（要件を満たすことがわかる）書類も提出してください。</t>
    <phoneticPr fontId="12"/>
  </si>
  <si>
    <r>
      <rPr>
        <u/>
        <sz val="11"/>
        <color rgb="FFFF0000"/>
        <rFont val="ＭＳ Ｐゴシック"/>
        <family val="3"/>
        <charset val="128"/>
      </rPr>
      <t>介護福祉士等の状況</t>
    </r>
    <r>
      <rPr>
        <sz val="11"/>
        <rFont val="ＭＳ Ｐゴシック"/>
        <family val="3"/>
        <charset val="128"/>
      </rPr>
      <t>　（→参考計算書Ａを添付）</t>
    </r>
    <rPh sb="0" eb="2">
      <t>カイゴ</t>
    </rPh>
    <rPh sb="2" eb="6">
      <t>フクシシナド</t>
    </rPh>
    <rPh sb="7" eb="9">
      <t>ジョウキョウ</t>
    </rPh>
    <rPh sb="12" eb="14">
      <t>サンコウ</t>
    </rPh>
    <rPh sb="14" eb="17">
      <t>ケイサンショ</t>
    </rPh>
    <rPh sb="19" eb="21">
      <t>テンプ</t>
    </rPh>
    <phoneticPr fontId="12"/>
  </si>
  <si>
    <r>
      <t>・</t>
    </r>
    <r>
      <rPr>
        <sz val="11"/>
        <rFont val="ＭＳ Ｐゴシック"/>
        <family val="3"/>
        <charset val="128"/>
      </rPr>
      <t>介護福祉士等の状況の計算書　</t>
    </r>
    <rPh sb="1" eb="3">
      <t>カイゴ</t>
    </rPh>
    <rPh sb="3" eb="6">
      <t>フクシシ</t>
    </rPh>
    <rPh sb="6" eb="7">
      <t>ナド</t>
    </rPh>
    <rPh sb="8" eb="10">
      <t>ジョウキョウ</t>
    </rPh>
    <rPh sb="11" eb="13">
      <t>ケイサン</t>
    </rPh>
    <rPh sb="13" eb="14">
      <t>ショ</t>
    </rPh>
    <phoneticPr fontId="12"/>
  </si>
  <si>
    <t>※（計算の対象となった）介護福祉士等の資格証についても、根拠書類としてあわせて保管してください。なお、この資格証の写しについては、加算の届出の際の提出は不要です。</t>
    <rPh sb="2" eb="3">
      <t>ケイ</t>
    </rPh>
    <rPh sb="3" eb="4">
      <t>ザン</t>
    </rPh>
    <rPh sb="17" eb="18">
      <t>ｔ</t>
    </rPh>
    <rPh sb="53" eb="55">
      <t>シカク</t>
    </rPh>
    <rPh sb="55" eb="56">
      <t>ショウ</t>
    </rPh>
    <rPh sb="57" eb="58">
      <t>ウツ</t>
    </rPh>
    <phoneticPr fontId="12"/>
  </si>
  <si>
    <r>
      <rPr>
        <u/>
        <sz val="11"/>
        <color rgb="FFFF0000"/>
        <rFont val="ＭＳ Ｐゴシック"/>
        <family val="3"/>
        <charset val="128"/>
      </rPr>
      <t>常勤職員の割合</t>
    </r>
    <r>
      <rPr>
        <sz val="11"/>
        <rFont val="ＭＳ Ｐゴシック"/>
        <family val="3"/>
        <charset val="128"/>
      </rPr>
      <t>　（→参考計算書Ｃを添付）</t>
    </r>
    <rPh sb="0" eb="2">
      <t>ジョウキン</t>
    </rPh>
    <rPh sb="2" eb="4">
      <t>ショクイン</t>
    </rPh>
    <rPh sb="5" eb="7">
      <t>ワリアイ</t>
    </rPh>
    <rPh sb="10" eb="12">
      <t>サンコウ</t>
    </rPh>
    <rPh sb="12" eb="15">
      <t>ケイサンショ</t>
    </rPh>
    <rPh sb="17" eb="19">
      <t>テンプ</t>
    </rPh>
    <phoneticPr fontId="12"/>
  </si>
  <si>
    <r>
      <t>・</t>
    </r>
    <r>
      <rPr>
        <sz val="11"/>
        <rFont val="ＭＳ Ｐゴシック"/>
        <family val="3"/>
        <charset val="128"/>
      </rPr>
      <t>介護・看護職員における常勤職員の割合の計算書　</t>
    </r>
    <rPh sb="1" eb="3">
      <t>カイゴ</t>
    </rPh>
    <rPh sb="4" eb="6">
      <t>カンゴ</t>
    </rPh>
    <rPh sb="6" eb="8">
      <t>ショクイン</t>
    </rPh>
    <rPh sb="12" eb="14">
      <t>ジョウキン</t>
    </rPh>
    <rPh sb="14" eb="16">
      <t>ショクイン</t>
    </rPh>
    <rPh sb="17" eb="19">
      <t>ワリアイ</t>
    </rPh>
    <rPh sb="20" eb="22">
      <t>ケイサン</t>
    </rPh>
    <rPh sb="22" eb="23">
      <t>ショ</t>
    </rPh>
    <phoneticPr fontId="12"/>
  </si>
  <si>
    <r>
      <t>※「当該計算対象期間（前年度４月～２月（例：</t>
    </r>
    <r>
      <rPr>
        <sz val="10"/>
        <color rgb="FF0070C0"/>
        <rFont val="ＭＳ Ｐ明朝"/>
        <family val="1"/>
        <charset val="128"/>
      </rPr>
      <t>R2</t>
    </r>
    <r>
      <rPr>
        <sz val="10"/>
        <rFont val="ＭＳ Ｐ明朝"/>
        <family val="1"/>
        <charset val="128"/>
      </rPr>
      <t>．4～</t>
    </r>
    <r>
      <rPr>
        <sz val="10"/>
        <color rgb="FF0070C0"/>
        <rFont val="ＭＳ Ｐ明朝"/>
        <family val="1"/>
        <charset val="128"/>
      </rPr>
      <t>R3</t>
    </r>
    <r>
      <rPr>
        <sz val="10"/>
        <rFont val="ＭＳ Ｐ明朝"/>
        <family val="1"/>
        <charset val="128"/>
      </rPr>
      <t>．2））の勤務形態一覧表等についても、根拠書類としてあわせて保管してください。なお、この勤務形態一覧は、加算の届出の際の提出は不要です。</t>
    </r>
    <rPh sb="11" eb="14">
      <t>ゼンネンド</t>
    </rPh>
    <rPh sb="15" eb="16">
      <t>ガツ</t>
    </rPh>
    <rPh sb="18" eb="19">
      <t>ガツ</t>
    </rPh>
    <rPh sb="20" eb="21">
      <t>レイ</t>
    </rPh>
    <rPh sb="41" eb="42">
      <t>ｔ</t>
    </rPh>
    <rPh sb="73" eb="75">
      <t>キンム</t>
    </rPh>
    <rPh sb="75" eb="77">
      <t>ケイタイ</t>
    </rPh>
    <rPh sb="77" eb="79">
      <t>イチラン</t>
    </rPh>
    <phoneticPr fontId="12"/>
  </si>
  <si>
    <r>
      <rPr>
        <u/>
        <sz val="11"/>
        <color rgb="FFFF0000"/>
        <rFont val="ＭＳ Ｐゴシック"/>
        <family val="3"/>
        <charset val="128"/>
      </rPr>
      <t>勤続年数の状況</t>
    </r>
    <r>
      <rPr>
        <sz val="11"/>
        <color rgb="FFFF0000"/>
        <rFont val="ＭＳ Ｐゴシック"/>
        <family val="3"/>
        <charset val="128"/>
      </rPr>
      <t>　</t>
    </r>
    <r>
      <rPr>
        <sz val="11"/>
        <color theme="1"/>
        <rFont val="ＭＳ Ｐゴシック"/>
        <family val="3"/>
        <charset val="128"/>
      </rPr>
      <t>（→参考計算書Ｂを添付）</t>
    </r>
    <rPh sb="10" eb="12">
      <t>サンコウ</t>
    </rPh>
    <rPh sb="12" eb="15">
      <t>ケイサンショ</t>
    </rPh>
    <rPh sb="17" eb="19">
      <t>テンプ</t>
    </rPh>
    <phoneticPr fontId="12"/>
  </si>
  <si>
    <r>
      <t>・</t>
    </r>
    <r>
      <rPr>
        <sz val="11"/>
        <rFont val="ＭＳ Ｐゴシック"/>
        <family val="3"/>
        <charset val="128"/>
      </rPr>
      <t>勤続</t>
    </r>
    <r>
      <rPr>
        <sz val="11"/>
        <color rgb="FFFF0000"/>
        <rFont val="ＭＳ Ｐゴシック"/>
        <family val="3"/>
        <charset val="128"/>
      </rPr>
      <t>7</t>
    </r>
    <r>
      <rPr>
        <sz val="11"/>
        <rFont val="ＭＳ Ｐゴシック"/>
        <family val="3"/>
        <charset val="128"/>
      </rPr>
      <t>年以上の者の占める割合の計算書</t>
    </r>
    <rPh sb="1" eb="3">
      <t>キンゾク</t>
    </rPh>
    <rPh sb="4" eb="5">
      <t>ネン</t>
    </rPh>
    <rPh sb="5" eb="7">
      <t>イジョウ</t>
    </rPh>
    <rPh sb="8" eb="9">
      <t>モノ</t>
    </rPh>
    <rPh sb="10" eb="11">
      <t>シ</t>
    </rPh>
    <rPh sb="13" eb="15">
      <t>ワリアイ</t>
    </rPh>
    <rPh sb="16" eb="18">
      <t>ケイサン</t>
    </rPh>
    <rPh sb="18" eb="19">
      <t>ショ</t>
    </rPh>
    <phoneticPr fontId="12"/>
  </si>
  <si>
    <t>※計算の対象となった職員が、当該法人において在職する（した）ことを示す書類（在職期間と職務内容がわかるもの）についても、根拠書類としてあわせて保管してください。なお、この在職等を示す書類は、加算の届出の際の提出は不要です。</t>
    <rPh sb="1" eb="2">
      <t>ケイ</t>
    </rPh>
    <rPh sb="2" eb="3">
      <t>ザン</t>
    </rPh>
    <rPh sb="85" eb="87">
      <t>ザイショク</t>
    </rPh>
    <rPh sb="87" eb="88">
      <t>ｔ</t>
    </rPh>
    <rPh sb="89" eb="90">
      <t>シメ</t>
    </rPh>
    <rPh sb="91" eb="93">
      <t>ショルイ</t>
    </rPh>
    <phoneticPr fontId="12"/>
  </si>
  <si>
    <t>※本加算に係る「サービスを直接提供する者」とは、看護職員、介護職員、理学療法士又は作業療法士になります。</t>
    <rPh sb="1" eb="2">
      <t>ホン</t>
    </rPh>
    <rPh sb="2" eb="3">
      <t>カ</t>
    </rPh>
    <rPh sb="3" eb="4">
      <t>サン</t>
    </rPh>
    <rPh sb="5" eb="6">
      <t>カカワ</t>
    </rPh>
    <rPh sb="13" eb="15">
      <t>チョクセツ</t>
    </rPh>
    <rPh sb="15" eb="17">
      <t>テイキョウ</t>
    </rPh>
    <rPh sb="19" eb="20">
      <t>モノ</t>
    </rPh>
    <rPh sb="24" eb="26">
      <t>カンゴ</t>
    </rPh>
    <rPh sb="26" eb="28">
      <t>ショクイン</t>
    </rPh>
    <rPh sb="29" eb="31">
      <t>カイゴ</t>
    </rPh>
    <rPh sb="31" eb="33">
      <t>ショクイン</t>
    </rPh>
    <rPh sb="34" eb="36">
      <t>リガク</t>
    </rPh>
    <rPh sb="36" eb="39">
      <t>リョウホウシ</t>
    </rPh>
    <rPh sb="39" eb="40">
      <t>マタ</t>
    </rPh>
    <rPh sb="41" eb="43">
      <t>サギョウ</t>
    </rPh>
    <rPh sb="43" eb="46">
      <t>リョウホウシ</t>
    </rPh>
    <phoneticPr fontId="12"/>
  </si>
  <si>
    <t>常勤職員の
勤務時間
【Ａ】</t>
    <rPh sb="0" eb="2">
      <t>ジョウキン</t>
    </rPh>
    <rPh sb="2" eb="4">
      <t>ショクイン</t>
    </rPh>
    <rPh sb="6" eb="8">
      <t>キンム</t>
    </rPh>
    <rPh sb="8" eb="10">
      <t>ジカン</t>
    </rPh>
    <phoneticPr fontId="25"/>
  </si>
  <si>
    <t>４月</t>
    <rPh sb="1" eb="2">
      <t>ガツ</t>
    </rPh>
    <phoneticPr fontId="25"/>
  </si>
  <si>
    <t>５月</t>
    <rPh sb="1" eb="2">
      <t>ガツ</t>
    </rPh>
    <phoneticPr fontId="12"/>
  </si>
  <si>
    <t>【以下は自動計算】</t>
    <rPh sb="1" eb="3">
      <t>イカ</t>
    </rPh>
    <rPh sb="4" eb="6">
      <t>ジドウ</t>
    </rPh>
    <rPh sb="6" eb="8">
      <t>ケイサン</t>
    </rPh>
    <phoneticPr fontId="25"/>
  </si>
  <si>
    <t>２月</t>
    <rPh sb="1" eb="2">
      <t>ガツ</t>
    </rPh>
    <phoneticPr fontId="12"/>
  </si>
  <si>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12"/>
  </si>
  <si>
    <t>事業所名</t>
    <rPh sb="0" eb="3">
      <t>ジギョウショ</t>
    </rPh>
    <rPh sb="3" eb="4">
      <t>メイ</t>
    </rPh>
    <phoneticPr fontId="25"/>
  </si>
  <si>
    <t>事業所番号</t>
    <rPh sb="0" eb="3">
      <t>ジギョウショ</t>
    </rPh>
    <rPh sb="3" eb="5">
      <t>バンゴウ</t>
    </rPh>
    <phoneticPr fontId="25"/>
  </si>
  <si>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12"/>
  </si>
  <si>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12"/>
  </si>
  <si>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12"/>
  </si>
  <si>
    <t>【B】</t>
    <phoneticPr fontId="25"/>
  </si>
  <si>
    <t>【C】</t>
    <phoneticPr fontId="25"/>
  </si>
  <si>
    <t>【D】</t>
    <phoneticPr fontId="25"/>
  </si>
  <si>
    <t>【E】</t>
    <phoneticPr fontId="25"/>
  </si>
  <si>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12"/>
  </si>
  <si>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12"/>
  </si>
  <si>
    <t>参考計算書（Ｃ）
常勤職員の割合の計算用</t>
    <rPh sb="0" eb="2">
      <t>サンコウ</t>
    </rPh>
    <rPh sb="2" eb="4">
      <t>ケイサン</t>
    </rPh>
    <rPh sb="4" eb="5">
      <t>ショ</t>
    </rPh>
    <rPh sb="9" eb="11">
      <t>ジョウキン</t>
    </rPh>
    <rPh sb="11" eb="13">
      <t>ショクイン</t>
    </rPh>
    <rPh sb="14" eb="16">
      <t>ワリアイ</t>
    </rPh>
    <rPh sb="17" eb="19">
      <t>ケイサン</t>
    </rPh>
    <rPh sb="19" eb="20">
      <t>ヨウ</t>
    </rPh>
    <phoneticPr fontId="12"/>
  </si>
  <si>
    <r>
      <t xml:space="preserve">　「常勤職員の割合の算出」について、常勤換算方法により算出した前年度（３月を除く）の平均を用いて計算します。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57" eb="58">
      <t>レイ</t>
    </rPh>
    <phoneticPr fontId="12"/>
  </si>
  <si>
    <t>介護・看護職員の総勤務時間数</t>
    <rPh sb="0" eb="2">
      <t>カイゴ</t>
    </rPh>
    <rPh sb="3" eb="5">
      <t>カンゴ</t>
    </rPh>
    <rPh sb="5" eb="7">
      <t>ショクイン</t>
    </rPh>
    <rPh sb="8" eb="9">
      <t>ソウ</t>
    </rPh>
    <rPh sb="9" eb="11">
      <t>キンム</t>
    </rPh>
    <rPh sb="11" eb="13">
      <t>ジカン</t>
    </rPh>
    <rPh sb="13" eb="14">
      <t>スウ</t>
    </rPh>
    <phoneticPr fontId="12"/>
  </si>
  <si>
    <t>介護・看護職員</t>
    <rPh sb="0" eb="2">
      <t>カイゴ</t>
    </rPh>
    <rPh sb="3" eb="5">
      <t>カンゴ</t>
    </rPh>
    <rPh sb="5" eb="7">
      <t>ショクイン</t>
    </rPh>
    <phoneticPr fontId="12"/>
  </si>
  <si>
    <t>常勤職員</t>
    <rPh sb="0" eb="2">
      <t>ジョウキン</t>
    </rPh>
    <rPh sb="2" eb="4">
      <t>ショクイン</t>
    </rPh>
    <phoneticPr fontId="12"/>
  </si>
  <si>
    <t>常勤職員の総勤務時間数</t>
    <rPh sb="0" eb="2">
      <t>ジョウキン</t>
    </rPh>
    <rPh sb="2" eb="4">
      <t>ショクイン</t>
    </rPh>
    <rPh sb="5" eb="6">
      <t>ソウ</t>
    </rPh>
    <rPh sb="6" eb="8">
      <t>キンム</t>
    </rPh>
    <rPh sb="8" eb="10">
      <t>ジカン</t>
    </rPh>
    <rPh sb="10" eb="11">
      <t>スウ</t>
    </rPh>
    <phoneticPr fontId="12"/>
  </si>
  <si>
    <t>１　各月ごとに、実績数を元に常勤換算方法により、人数を計算してください。
　　※常勤換算人数は自動計算
　　※直接提供職員とは、『看護職員・介護職員・ＰＴ・ＯＴ』を指します。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12"/>
  </si>
  <si>
    <t>勤続７年以上</t>
    <rPh sb="0" eb="2">
      <t>キンゾク</t>
    </rPh>
    <rPh sb="3" eb="4">
      <t>ネン</t>
    </rPh>
    <rPh sb="4" eb="6">
      <t>イジョウ</t>
    </rPh>
    <phoneticPr fontId="12"/>
  </si>
  <si>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12"/>
  </si>
  <si>
    <t>（参考様式1）</t>
    <rPh sb="1" eb="3">
      <t>サンコウ</t>
    </rPh>
    <rPh sb="3" eb="5">
      <t>ヨウシキ</t>
    </rPh>
    <phoneticPr fontId="12"/>
  </si>
  <si>
    <t>従業者の勤務の体制及び勤務形態一覧表　</t>
  </si>
  <si>
    <t>サービス種別（</t>
    <rPh sb="4" eb="6">
      <t>シュベツ</t>
    </rPh>
    <phoneticPr fontId="25"/>
  </si>
  <si>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5"/>
  </si>
  <si>
    <t>）</t>
    <phoneticPr fontId="25"/>
  </si>
  <si>
    <t>令和</t>
    <rPh sb="0" eb="2">
      <t>レイワ</t>
    </rPh>
    <phoneticPr fontId="25"/>
  </si>
  <si>
    <t>(</t>
    <phoneticPr fontId="25"/>
  </si>
  <si>
    <t>)</t>
    <phoneticPr fontId="25"/>
  </si>
  <si>
    <t>年</t>
    <rPh sb="0" eb="1">
      <t>ネン</t>
    </rPh>
    <phoneticPr fontId="25"/>
  </si>
  <si>
    <t>月</t>
    <rPh sb="0" eb="1">
      <t>ゲツ</t>
    </rPh>
    <phoneticPr fontId="25"/>
  </si>
  <si>
    <t>事業所名（</t>
    <rPh sb="0" eb="3">
      <t>ジギョウショ</t>
    </rPh>
    <rPh sb="3" eb="4">
      <t>メイ</t>
    </rPh>
    <phoneticPr fontId="25"/>
  </si>
  <si>
    <t>○○○○</t>
    <phoneticPr fontId="25"/>
  </si>
  <si>
    <t>(1)</t>
    <phoneticPr fontId="25"/>
  </si>
  <si>
    <t>４週</t>
  </si>
  <si>
    <t>(2)</t>
    <phoneticPr fontId="25"/>
  </si>
  <si>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</si>
  <si>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5"/>
  </si>
  <si>
    <t>時間/週</t>
    <rPh sb="0" eb="2">
      <t>ジカン</t>
    </rPh>
    <rPh sb="3" eb="4">
      <t>シュウ</t>
    </rPh>
    <phoneticPr fontId="25"/>
  </si>
  <si>
    <t>時間/月</t>
    <rPh sb="0" eb="2">
      <t>ジカン</t>
    </rPh>
    <rPh sb="3" eb="4">
      <t>ツキ</t>
    </rPh>
    <phoneticPr fontId="25"/>
  </si>
  <si>
    <t>当月の日数</t>
    <rPh sb="0" eb="2">
      <t>トウゲツ</t>
    </rPh>
    <rPh sb="3" eb="5">
      <t>ニッスウ</t>
    </rPh>
    <phoneticPr fontId="25"/>
  </si>
  <si>
    <t>日</t>
    <rPh sb="0" eb="1">
      <t>ニチ</t>
    </rPh>
    <phoneticPr fontId="25"/>
  </si>
  <si>
    <t>(4) 入院患者数（利用者数）</t>
    <rPh sb="4" eb="6">
      <t>ニュウイン</t>
    </rPh>
    <rPh sb="6" eb="9">
      <t>カンジャスウ</t>
    </rPh>
    <rPh sb="9" eb="10">
      <t>イリスウ</t>
    </rPh>
    <rPh sb="10" eb="13">
      <t>リヨウシャ</t>
    </rPh>
    <rPh sb="13" eb="14">
      <t>スウ</t>
    </rPh>
    <phoneticPr fontId="25"/>
  </si>
  <si>
    <t>（前年度の平均値）</t>
    <rPh sb="1" eb="4">
      <t>ゼンネンド</t>
    </rPh>
    <rPh sb="5" eb="8">
      <t>ヘイキンチ</t>
    </rPh>
    <phoneticPr fontId="25"/>
  </si>
  <si>
    <t>人</t>
    <rPh sb="0" eb="1">
      <t>ニン</t>
    </rPh>
    <phoneticPr fontId="25"/>
  </si>
  <si>
    <t>No</t>
    <phoneticPr fontId="25"/>
  </si>
  <si>
    <t>(5) 
職種</t>
    <phoneticPr fontId="12"/>
  </si>
  <si>
    <t>(6)
勤務
形態</t>
    <phoneticPr fontId="12"/>
  </si>
  <si>
    <t>(7) 資格</t>
    <rPh sb="4" eb="6">
      <t>シカク</t>
    </rPh>
    <phoneticPr fontId="25"/>
  </si>
  <si>
    <t>(8) 氏　名</t>
    <phoneticPr fontId="12"/>
  </si>
  <si>
    <t>(9)</t>
    <phoneticPr fontId="25"/>
  </si>
  <si>
    <r>
      <t xml:space="preserve">(11)
</t>
    </r>
    <r>
      <rPr>
        <sz val="11"/>
        <rFont val="HGSｺﾞｼｯｸM"/>
        <family val="3"/>
        <charset val="128"/>
      </rPr>
      <t>週平均
勤務時間数</t>
    </r>
    <rPh sb="6" eb="8">
      <t>ヘイキン</t>
    </rPh>
    <rPh sb="9" eb="11">
      <t>キンム</t>
    </rPh>
    <rPh sb="11" eb="13">
      <t>ジカン</t>
    </rPh>
    <rPh sb="13" eb="14">
      <t>スウ</t>
    </rPh>
    <phoneticPr fontId="1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</si>
  <si>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</si>
  <si>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1週目</t>
    <rPh sb="1" eb="2">
      <t>シュウ</t>
    </rPh>
    <rPh sb="2" eb="3">
      <t>メ</t>
    </rPh>
    <phoneticPr fontId="25"/>
  </si>
  <si>
    <t>2週目</t>
    <rPh sb="1" eb="2">
      <t>シュウ</t>
    </rPh>
    <rPh sb="2" eb="3">
      <t>メ</t>
    </rPh>
    <phoneticPr fontId="25"/>
  </si>
  <si>
    <t>3週目</t>
    <rPh sb="1" eb="2">
      <t>シュウ</t>
    </rPh>
    <rPh sb="2" eb="3">
      <t>メ</t>
    </rPh>
    <phoneticPr fontId="25"/>
  </si>
  <si>
    <t>4週目</t>
    <rPh sb="1" eb="2">
      <t>シュウ</t>
    </rPh>
    <rPh sb="2" eb="3">
      <t>メ</t>
    </rPh>
    <phoneticPr fontId="25"/>
  </si>
  <si>
    <t>5週目</t>
    <rPh sb="1" eb="2">
      <t>シュウ</t>
    </rPh>
    <rPh sb="2" eb="3">
      <t>メ</t>
    </rPh>
    <phoneticPr fontId="25"/>
  </si>
  <si>
    <t>シフト記号</t>
    <rPh sb="3" eb="5">
      <t>キゴウ</t>
    </rPh>
    <phoneticPr fontId="14"/>
  </si>
  <si>
    <t>勤務時間数</t>
    <rPh sb="0" eb="2">
      <t>キンム</t>
    </rPh>
    <rPh sb="2" eb="5">
      <t>ジカンスウ</t>
    </rPh>
    <phoneticPr fontId="2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</si>
  <si>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5"/>
  </si>
  <si>
    <t>①看護職員</t>
    <rPh sb="1" eb="3">
      <t>カンゴ</t>
    </rPh>
    <rPh sb="3" eb="5">
      <t>ショクイン</t>
    </rPh>
    <phoneticPr fontId="25"/>
  </si>
  <si>
    <t>②介護職員</t>
    <rPh sb="1" eb="3">
      <t>カイゴ</t>
    </rPh>
    <rPh sb="3" eb="5">
      <t>ショクイン</t>
    </rPh>
    <phoneticPr fontId="25"/>
  </si>
  <si>
    <t>③看護職員と介護職員の合計</t>
    <rPh sb="1" eb="3">
      <t>カンゴ</t>
    </rPh>
    <rPh sb="3" eb="5">
      <t>ショクイン</t>
    </rPh>
    <rPh sb="6" eb="8">
      <t>カイゴ</t>
    </rPh>
    <rPh sb="8" eb="10">
      <t>ショクイン</t>
    </rPh>
    <rPh sb="11" eb="13">
      <t>ゴウケイ</t>
    </rPh>
    <phoneticPr fontId="25"/>
  </si>
  <si>
    <t>勤務形態</t>
    <rPh sb="0" eb="2">
      <t>キンム</t>
    </rPh>
    <rPh sb="2" eb="4">
      <t>ケイタイ</t>
    </rPh>
    <phoneticPr fontId="25"/>
  </si>
  <si>
    <t>勤務時間数合計</t>
    <rPh sb="0" eb="2">
      <t>キンム</t>
    </rPh>
    <rPh sb="2" eb="5">
      <t>ジカンスウ</t>
    </rPh>
    <rPh sb="5" eb="7">
      <t>ゴウケイ</t>
    </rPh>
    <phoneticPr fontId="25"/>
  </si>
  <si>
    <t>常勤換算の対象時間数</t>
    <rPh sb="0" eb="2">
      <t>ジョウキン</t>
    </rPh>
    <rPh sb="2" eb="4">
      <t>カンサン</t>
    </rPh>
    <rPh sb="5" eb="7">
      <t>タイショウ</t>
    </rPh>
    <rPh sb="7" eb="9">
      <t>ジカン</t>
    </rPh>
    <rPh sb="9" eb="10">
      <t>スウ</t>
    </rPh>
    <phoneticPr fontId="25"/>
  </si>
  <si>
    <t>常勤換算方法対象外の</t>
    <rPh sb="0" eb="2">
      <t>ジョウキン</t>
    </rPh>
    <rPh sb="2" eb="4">
      <t>カンサン</t>
    </rPh>
    <rPh sb="4" eb="6">
      <t>ホウホウ</t>
    </rPh>
    <rPh sb="6" eb="9">
      <t>タイショウガイ</t>
    </rPh>
    <phoneticPr fontId="25"/>
  </si>
  <si>
    <t>当月合計</t>
    <rPh sb="0" eb="2">
      <t>トウゲツ</t>
    </rPh>
    <rPh sb="2" eb="4">
      <t>ゴウケイ</t>
    </rPh>
    <phoneticPr fontId="25"/>
  </si>
  <si>
    <t>週平均</t>
    <rPh sb="0" eb="3">
      <t>シュウヘイキン</t>
    </rPh>
    <phoneticPr fontId="25"/>
  </si>
  <si>
    <t>常勤の従業者の人数</t>
    <rPh sb="0" eb="2">
      <t>ジョウキン</t>
    </rPh>
    <rPh sb="3" eb="6">
      <t>ジュウギョウシャ</t>
    </rPh>
    <rPh sb="7" eb="9">
      <t>ニンズウ</t>
    </rPh>
    <phoneticPr fontId="25"/>
  </si>
  <si>
    <t>看護職員</t>
    <rPh sb="0" eb="2">
      <t>カンゴ</t>
    </rPh>
    <rPh sb="2" eb="4">
      <t>ショクイン</t>
    </rPh>
    <phoneticPr fontId="25"/>
  </si>
  <si>
    <t>介護職員</t>
    <rPh sb="0" eb="2">
      <t>カイゴ</t>
    </rPh>
    <rPh sb="2" eb="4">
      <t>ショクイン</t>
    </rPh>
    <phoneticPr fontId="25"/>
  </si>
  <si>
    <t>合計</t>
    <rPh sb="0" eb="2">
      <t>ゴウケイ</t>
    </rPh>
    <phoneticPr fontId="25"/>
  </si>
  <si>
    <t>A</t>
    <phoneticPr fontId="25"/>
  </si>
  <si>
    <t>＋</t>
    <phoneticPr fontId="25"/>
  </si>
  <si>
    <t>＝</t>
    <phoneticPr fontId="25"/>
  </si>
  <si>
    <t>B</t>
    <phoneticPr fontId="25"/>
  </si>
  <si>
    <t>C</t>
    <phoneticPr fontId="25"/>
  </si>
  <si>
    <t>-</t>
    <phoneticPr fontId="25"/>
  </si>
  <si>
    <t>D</t>
    <phoneticPr fontId="25"/>
  </si>
  <si>
    <t>（勤務形態の記号）</t>
    <rPh sb="1" eb="3">
      <t>キンム</t>
    </rPh>
    <rPh sb="3" eb="5">
      <t>ケイタイ</t>
    </rPh>
    <rPh sb="6" eb="8">
      <t>キゴウ</t>
    </rPh>
    <phoneticPr fontId="25"/>
  </si>
  <si>
    <t>記号</t>
    <rPh sb="0" eb="2">
      <t>キゴウ</t>
    </rPh>
    <phoneticPr fontId="25"/>
  </si>
  <si>
    <t>区分</t>
    <rPh sb="0" eb="2">
      <t>クブン</t>
    </rPh>
    <phoneticPr fontId="25"/>
  </si>
  <si>
    <t>常勤で専従</t>
    <rPh sb="0" eb="2">
      <t>ジョウキン</t>
    </rPh>
    <rPh sb="3" eb="5">
      <t>センジュウ</t>
    </rPh>
    <phoneticPr fontId="25"/>
  </si>
  <si>
    <t>■ 常勤換算方法による人数</t>
    <rPh sb="2" eb="4">
      <t>ジョウキン</t>
    </rPh>
    <rPh sb="4" eb="6">
      <t>カンサン</t>
    </rPh>
    <rPh sb="6" eb="8">
      <t>ホウホウ</t>
    </rPh>
    <rPh sb="11" eb="13">
      <t>ニンズウ</t>
    </rPh>
    <phoneticPr fontId="25"/>
  </si>
  <si>
    <t>基準：</t>
    <rPh sb="0" eb="2">
      <t>キジュン</t>
    </rPh>
    <phoneticPr fontId="25"/>
  </si>
  <si>
    <t>週</t>
  </si>
  <si>
    <t>常勤で兼務</t>
    <rPh sb="0" eb="2">
      <t>ジョウキン</t>
    </rPh>
    <rPh sb="3" eb="5">
      <t>ケンム</t>
    </rPh>
    <phoneticPr fontId="25"/>
  </si>
  <si>
    <t>常勤換算の</t>
    <rPh sb="0" eb="2">
      <t>ジョウキン</t>
    </rPh>
    <rPh sb="2" eb="4">
      <t>カンサン</t>
    </rPh>
    <phoneticPr fontId="25"/>
  </si>
  <si>
    <t>常勤の従業者が</t>
    <rPh sb="0" eb="2">
      <t>ジョウキン</t>
    </rPh>
    <rPh sb="3" eb="6">
      <t>ジュウギョウシャ</t>
    </rPh>
    <phoneticPr fontId="25"/>
  </si>
  <si>
    <t>非常勤で専従</t>
    <rPh sb="0" eb="3">
      <t>ヒジョウキン</t>
    </rPh>
    <rPh sb="4" eb="6">
      <t>センジュウ</t>
    </rPh>
    <phoneticPr fontId="25"/>
  </si>
  <si>
    <t>常勤換算後の人数</t>
    <rPh sb="0" eb="2">
      <t>ジョウキン</t>
    </rPh>
    <rPh sb="2" eb="4">
      <t>カンサン</t>
    </rPh>
    <rPh sb="4" eb="5">
      <t>ゴ</t>
    </rPh>
    <rPh sb="6" eb="8">
      <t>ニンズウ</t>
    </rPh>
    <phoneticPr fontId="25"/>
  </si>
  <si>
    <t>非常勤で兼務</t>
    <rPh sb="0" eb="3">
      <t>ヒジョウキン</t>
    </rPh>
    <rPh sb="4" eb="6">
      <t>ケンム</t>
    </rPh>
    <phoneticPr fontId="25"/>
  </si>
  <si>
    <t>÷</t>
    <phoneticPr fontId="25"/>
  </si>
  <si>
    <t>（小数点第2位以下切り捨て）</t>
    <rPh sb="1" eb="4">
      <t>ショウスウテン</t>
    </rPh>
    <rPh sb="4" eb="5">
      <t>ダイ</t>
    </rPh>
    <rPh sb="6" eb="7">
      <t>イ</t>
    </rPh>
    <rPh sb="7" eb="9">
      <t>イカ</t>
    </rPh>
    <rPh sb="9" eb="10">
      <t>キ</t>
    </rPh>
    <rPh sb="11" eb="12">
      <t>ス</t>
    </rPh>
    <phoneticPr fontId="25"/>
  </si>
  <si>
    <t>■ 看護職員の常勤換算方法による人数</t>
    <rPh sb="2" eb="4">
      <t>カンゴ</t>
    </rPh>
    <rPh sb="4" eb="6">
      <t>ショクイン</t>
    </rPh>
    <rPh sb="7" eb="9">
      <t>ジョウキン</t>
    </rPh>
    <rPh sb="9" eb="11">
      <t>カンサン</t>
    </rPh>
    <rPh sb="11" eb="13">
      <t>ホウホウ</t>
    </rPh>
    <rPh sb="16" eb="18">
      <t>ニンズウ</t>
    </rPh>
    <phoneticPr fontId="25"/>
  </si>
  <si>
    <t>■ 介護職員の常勤換算方法による人数</t>
    <rPh sb="2" eb="4">
      <t>カイゴ</t>
    </rPh>
    <rPh sb="4" eb="6">
      <t>ショクイン</t>
    </rPh>
    <rPh sb="7" eb="9">
      <t>ジョウキン</t>
    </rPh>
    <rPh sb="9" eb="11">
      <t>カンサン</t>
    </rPh>
    <rPh sb="11" eb="13">
      <t>ホウホウ</t>
    </rPh>
    <rPh sb="16" eb="18">
      <t>ニンズウ</t>
    </rPh>
    <phoneticPr fontId="25"/>
  </si>
  <si>
    <t>常勤の従業者の人数</t>
  </si>
  <si>
    <t>常勤換算方法による人数</t>
    <rPh sb="0" eb="2">
      <t>ジョウキン</t>
    </rPh>
    <rPh sb="2" eb="4">
      <t>カンサン</t>
    </rPh>
    <rPh sb="4" eb="6">
      <t>ホウホウ</t>
    </rPh>
    <rPh sb="9" eb="11">
      <t>ニンズウ</t>
    </rPh>
    <phoneticPr fontId="25"/>
  </si>
  <si>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5"/>
  </si>
  <si>
    <t>(5)
ユニットリーダー</t>
    <phoneticPr fontId="25"/>
  </si>
  <si>
    <t>(6)
ユニット名</t>
    <rPh sb="8" eb="9">
      <t>メイ</t>
    </rPh>
    <phoneticPr fontId="25"/>
  </si>
  <si>
    <t>(7) 
職種</t>
    <phoneticPr fontId="12"/>
  </si>
  <si>
    <t>(8)
勤務
形態</t>
    <phoneticPr fontId="12"/>
  </si>
  <si>
    <t>(9) 資格</t>
    <rPh sb="4" eb="6">
      <t>シカク</t>
    </rPh>
    <phoneticPr fontId="25"/>
  </si>
  <si>
    <t>(10) 氏　名</t>
    <phoneticPr fontId="12"/>
  </si>
  <si>
    <t>(11)</t>
    <phoneticPr fontId="25"/>
  </si>
  <si>
    <r>
      <t xml:space="preserve">(13)
</t>
    </r>
    <r>
      <rPr>
        <sz val="11"/>
        <rFont val="HGSｺﾞｼｯｸM"/>
        <family val="3"/>
        <charset val="128"/>
      </rPr>
      <t>週平均
勤務時間数</t>
    </r>
    <rPh sb="6" eb="8">
      <t>ヘイキン</t>
    </rPh>
    <rPh sb="9" eb="11">
      <t>キンム</t>
    </rPh>
    <rPh sb="11" eb="13">
      <t>ジカン</t>
    </rPh>
    <rPh sb="13" eb="14">
      <t>スウ</t>
    </rPh>
    <phoneticPr fontId="1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</si>
  <si>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</si>
  <si>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5"/>
  </si>
  <si>
    <t>（加算様式9-13）</t>
    <rPh sb="1" eb="3">
      <t>カサン</t>
    </rPh>
    <rPh sb="3" eb="5">
      <t>ヨウシキ</t>
    </rPh>
    <phoneticPr fontId="12"/>
  </si>
  <si>
    <t>令和</t>
    <rPh sb="0" eb="2">
      <t>レイワ</t>
    </rPh>
    <phoneticPr fontId="12"/>
  </si>
  <si>
    <t>年</t>
    <rPh sb="0" eb="1">
      <t>ネン</t>
    </rPh>
    <phoneticPr fontId="12"/>
  </si>
  <si>
    <t>月</t>
    <rPh sb="0" eb="1">
      <t>ガツ</t>
    </rPh>
    <phoneticPr fontId="12"/>
  </si>
  <si>
    <t>日</t>
    <rPh sb="0" eb="1">
      <t>ニチ</t>
    </rPh>
    <phoneticPr fontId="12"/>
  </si>
  <si>
    <t>認知症専門ケア加算に係る届出書</t>
    <rPh sb="0" eb="3">
      <t>ニンチショウ</t>
    </rPh>
    <rPh sb="3" eb="5">
      <t>センモン</t>
    </rPh>
    <rPh sb="7" eb="9">
      <t>カサン</t>
    </rPh>
    <rPh sb="10" eb="11">
      <t>カカ</t>
    </rPh>
    <rPh sb="12" eb="15">
      <t>トドケデショ</t>
    </rPh>
    <phoneticPr fontId="12"/>
  </si>
  <si>
    <t>（短期入所療養介護）</t>
    <rPh sb="1" eb="3">
      <t>タンキ</t>
    </rPh>
    <rPh sb="3" eb="5">
      <t>ニュウショ</t>
    </rPh>
    <rPh sb="5" eb="7">
      <t>リョウヨウ</t>
    </rPh>
    <rPh sb="7" eb="9">
      <t>カイゴ</t>
    </rPh>
    <phoneticPr fontId="12"/>
  </si>
  <si>
    <t>事 業 所 名</t>
    <phoneticPr fontId="12"/>
  </si>
  <si>
    <t>異動等区分</t>
    <phoneticPr fontId="12"/>
  </si>
  <si>
    <t>□</t>
  </si>
  <si>
    <t>１　新規</t>
    <phoneticPr fontId="12"/>
  </si>
  <si>
    <t>２　変更</t>
    <phoneticPr fontId="12"/>
  </si>
  <si>
    <t>３　終了</t>
    <phoneticPr fontId="12"/>
  </si>
  <si>
    <t>届 出 項 目</t>
    <phoneticPr fontId="12"/>
  </si>
  <si>
    <t>１　認知症専門ケア加算（Ⅰ）　　　</t>
    <phoneticPr fontId="12"/>
  </si>
  <si>
    <t>２　認知症専門ケア加算（Ⅱ）</t>
  </si>
  <si>
    <t>有</t>
    <rPh sb="0" eb="1">
      <t>ア</t>
    </rPh>
    <phoneticPr fontId="12"/>
  </si>
  <si>
    <t>・</t>
    <phoneticPr fontId="12"/>
  </si>
  <si>
    <t>無</t>
    <rPh sb="0" eb="1">
      <t>ナ</t>
    </rPh>
    <phoneticPr fontId="12"/>
  </si>
  <si>
    <t>１．認知症専門ケア加算（Ⅰ）に係る届出内容</t>
    <rPh sb="15" eb="16">
      <t>カカ</t>
    </rPh>
    <rPh sb="17" eb="18">
      <t>トド</t>
    </rPh>
    <rPh sb="18" eb="19">
      <t>デ</t>
    </rPh>
    <rPh sb="19" eb="21">
      <t>ナイヨウ</t>
    </rPh>
    <phoneticPr fontId="12"/>
  </si>
  <si>
    <t>(1)</t>
    <phoneticPr fontId="1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</si>
  <si>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</si>
  <si>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</si>
  <si>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2"/>
  </si>
  <si>
    <t>人</t>
    <rPh sb="0" eb="1">
      <t>ヒト</t>
    </rPh>
    <phoneticPr fontId="1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</si>
  <si>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2"/>
  </si>
  <si>
    <t>③　②÷①×100</t>
    <phoneticPr fontId="12"/>
  </si>
  <si>
    <t>％</t>
    <phoneticPr fontId="12"/>
  </si>
  <si>
    <t>注　届出日の属する月の前３月の各月末時点の利用者又は入所者の数（訪問サービスでは</t>
    <rPh sb="24" eb="25">
      <t>マタ</t>
    </rPh>
    <rPh sb="26" eb="29">
      <t>ニュウショシャ</t>
    </rPh>
    <rPh sb="32" eb="34">
      <t>ホウモン</t>
    </rPh>
    <phoneticPr fontId="12"/>
  </si>
  <si>
    <t>前３月間の利用実人員数又は利用延べ人数）の平均で算定。</t>
    <phoneticPr fontId="12"/>
  </si>
  <si>
    <t>(2)</t>
    <phoneticPr fontId="12"/>
  </si>
  <si>
    <t>認知症介護に係る専門的な研修を修了している者を、日常生活自立度のランクⅢ、</t>
    <phoneticPr fontId="12"/>
  </si>
  <si>
    <t>Ⅳ又はMに該当する者の数に応じて必要数以上配置し、チームとして専門的な</t>
    <phoneticPr fontId="12"/>
  </si>
  <si>
    <t>認知症ケアを実施している</t>
    <rPh sb="0" eb="3">
      <t>ニンチショウ</t>
    </rPh>
    <rPh sb="6" eb="8">
      <t>ジッシ</t>
    </rPh>
    <phoneticPr fontId="1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</si>
  <si>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2"/>
  </si>
  <si>
    <t>【参考】</t>
    <rPh sb="1" eb="3">
      <t>サンコウ</t>
    </rPh>
    <phoneticPr fontId="1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</si>
  <si>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2"/>
  </si>
  <si>
    <t>研修修了者の必要数</t>
    <rPh sb="0" eb="2">
      <t>ケンシュウ</t>
    </rPh>
    <rPh sb="2" eb="5">
      <t>シュウリョウシャ</t>
    </rPh>
    <rPh sb="6" eb="9">
      <t>ヒツヨウスウ</t>
    </rPh>
    <phoneticPr fontId="12"/>
  </si>
  <si>
    <t>20人未満</t>
    <rPh sb="2" eb="3">
      <t>ニン</t>
    </rPh>
    <rPh sb="3" eb="5">
      <t>ミマン</t>
    </rPh>
    <phoneticPr fontId="12"/>
  </si>
  <si>
    <t>１以上</t>
    <rPh sb="1" eb="3">
      <t>イジョウ</t>
    </rPh>
    <phoneticPr fontId="12"/>
  </si>
  <si>
    <t>20以上30未満</t>
    <rPh sb="2" eb="4">
      <t>イジョウ</t>
    </rPh>
    <rPh sb="6" eb="8">
      <t>ミマン</t>
    </rPh>
    <phoneticPr fontId="12"/>
  </si>
  <si>
    <t>２以上</t>
    <rPh sb="1" eb="3">
      <t>イジョウ</t>
    </rPh>
    <phoneticPr fontId="12"/>
  </si>
  <si>
    <t>30以上40未満</t>
    <rPh sb="2" eb="4">
      <t>イジョウ</t>
    </rPh>
    <rPh sb="6" eb="8">
      <t>ミマン</t>
    </rPh>
    <phoneticPr fontId="12"/>
  </si>
  <si>
    <t>３以上</t>
    <rPh sb="1" eb="3">
      <t>イジョウ</t>
    </rPh>
    <phoneticPr fontId="12"/>
  </si>
  <si>
    <t>40以上50未満</t>
    <rPh sb="2" eb="4">
      <t>イジョウ</t>
    </rPh>
    <rPh sb="6" eb="8">
      <t>ミマン</t>
    </rPh>
    <phoneticPr fontId="12"/>
  </si>
  <si>
    <t>４以上</t>
    <rPh sb="1" eb="3">
      <t>イジョウ</t>
    </rPh>
    <phoneticPr fontId="12"/>
  </si>
  <si>
    <t>50以上60未満</t>
    <rPh sb="2" eb="4">
      <t>イジョウ</t>
    </rPh>
    <rPh sb="6" eb="8">
      <t>ミマン</t>
    </rPh>
    <phoneticPr fontId="12"/>
  </si>
  <si>
    <t>５以上</t>
    <rPh sb="1" eb="3">
      <t>イジョウ</t>
    </rPh>
    <phoneticPr fontId="12"/>
  </si>
  <si>
    <t>60以上70未満</t>
    <rPh sb="2" eb="4">
      <t>イジョウ</t>
    </rPh>
    <rPh sb="6" eb="8">
      <t>ミマン</t>
    </rPh>
    <phoneticPr fontId="12"/>
  </si>
  <si>
    <t>６以上</t>
    <rPh sb="1" eb="3">
      <t>イジョウ</t>
    </rPh>
    <phoneticPr fontId="12"/>
  </si>
  <si>
    <t>～</t>
    <phoneticPr fontId="12"/>
  </si>
  <si>
    <t>(3)</t>
    <phoneticPr fontId="12"/>
  </si>
  <si>
    <t>従業者に対して、認知症ケアに関する留意事項の伝達又は技術的指導に係る会議を</t>
    <phoneticPr fontId="12"/>
  </si>
  <si>
    <t>定期的に開催している</t>
    <phoneticPr fontId="12"/>
  </si>
  <si>
    <t>２．認知症専門ケア加算（Ⅱ）に係る届出内容</t>
    <rPh sb="15" eb="16">
      <t>カカ</t>
    </rPh>
    <rPh sb="17" eb="18">
      <t>トド</t>
    </rPh>
    <rPh sb="18" eb="19">
      <t>デ</t>
    </rPh>
    <rPh sb="19" eb="21">
      <t>ナイヨウ</t>
    </rPh>
    <phoneticPr fontId="12"/>
  </si>
  <si>
    <t>認知症専門ケア加算（Ⅰ）の基準のいずれにも該当している</t>
    <phoneticPr fontId="12"/>
  </si>
  <si>
    <t>※認知症専門ケア加算（Ⅰ）に係る届出内容(1)～(3)も記入すること。</t>
    <rPh sb="14" eb="15">
      <t>カカ</t>
    </rPh>
    <rPh sb="16" eb="18">
      <t>トドケデ</t>
    </rPh>
    <rPh sb="18" eb="20">
      <t>ナイヨウ</t>
    </rPh>
    <rPh sb="28" eb="30">
      <t>キニュウ</t>
    </rPh>
    <phoneticPr fontId="12"/>
  </si>
  <si>
    <t>認知症介護の指導に係る専門的な研修を修了している者を１名以上配置し、</t>
    <phoneticPr fontId="12"/>
  </si>
  <si>
    <t>事業所又は施設全体の認知症ケアの指導等を実施している</t>
    <rPh sb="0" eb="3">
      <t>ジギョウショ</t>
    </rPh>
    <rPh sb="3" eb="4">
      <t>マタ</t>
    </rPh>
    <phoneticPr fontId="12"/>
  </si>
  <si>
    <t>事業所又は施設において介護職員、看護職員ごとの認知症ケアに関する研修計画を</t>
    <rPh sb="3" eb="4">
      <t>マタ</t>
    </rPh>
    <rPh sb="5" eb="7">
      <t>シセツ</t>
    </rPh>
    <phoneticPr fontId="12"/>
  </si>
  <si>
    <t>作成し、当該計画に従い、研修を実施又は実施を予定している</t>
    <phoneticPr fontId="1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</si>
  <si>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2"/>
  </si>
  <si>
    <t>すること。</t>
  </si>
  <si>
    <t>備考２　「認知症介護に係る専門的な研修」とは、認知症介護実践リーダー研修及び認知症看護に係る適切な</t>
    <rPh sb="0" eb="2">
      <t>ビコウ</t>
    </rPh>
    <phoneticPr fontId="12"/>
  </si>
  <si>
    <t>研修を、「認知症介護の指導に係る専門的な研修」とは、認知症介護指導者養成研修及び認知症看護に係る</t>
    <phoneticPr fontId="12"/>
  </si>
  <si>
    <t>適切な研修を指す。</t>
    <phoneticPr fontId="12"/>
  </si>
  <si>
    <t>※認知症看護に係る適切な研修：</t>
    <rPh sb="1" eb="4">
      <t>ニンチショウ</t>
    </rPh>
    <rPh sb="4" eb="6">
      <t>カンゴ</t>
    </rPh>
    <rPh sb="7" eb="8">
      <t>カカ</t>
    </rPh>
    <rPh sb="9" eb="11">
      <t>テキセツ</t>
    </rPh>
    <rPh sb="12" eb="14">
      <t>ケンシュウ</t>
    </rPh>
    <phoneticPr fontId="1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</si>
  <si>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</si>
  <si>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2"/>
  </si>
  <si>
    <t>　「精神看護」の専門看護師教育課程</t>
    <phoneticPr fontId="1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</si>
  <si>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2"/>
  </si>
  <si>
    <t>　（認定証が発行されている者に限る）</t>
    <phoneticPr fontId="1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</si>
  <si>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</si>
  <si>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2"/>
  </si>
  <si>
    <t>護に係る専門的な研修」及び「認知症介護の指導に係る専門的な研修」の修了者をそれぞれ１名配置したこ</t>
    <phoneticPr fontId="12"/>
  </si>
  <si>
    <t>とになる。</t>
    <phoneticPr fontId="12"/>
  </si>
  <si>
    <t>１．サービス種別</t>
    <rPh sb="6" eb="8">
      <t>シュベツ</t>
    </rPh>
    <phoneticPr fontId="25"/>
  </si>
  <si>
    <t>サービス種別</t>
    <rPh sb="4" eb="6">
      <t>シュベツ</t>
    </rPh>
    <phoneticPr fontId="25"/>
  </si>
  <si>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5"/>
  </si>
  <si>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5"/>
  </si>
  <si>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5"/>
  </si>
  <si>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5"/>
  </si>
  <si>
    <t>短期入所療養介護</t>
    <rPh sb="0" eb="2">
      <t>タンキ</t>
    </rPh>
    <rPh sb="2" eb="4">
      <t>ニュウショ</t>
    </rPh>
    <rPh sb="4" eb="6">
      <t>リョウヨウ</t>
    </rPh>
    <rPh sb="6" eb="8">
      <t>カイゴ</t>
    </rPh>
    <phoneticPr fontId="25"/>
  </si>
  <si>
    <t>ー</t>
    <phoneticPr fontId="25"/>
  </si>
  <si>
    <t>２．職種名・資格名称</t>
    <rPh sb="2" eb="4">
      <t>ショクシュ</t>
    </rPh>
    <rPh sb="4" eb="5">
      <t>メイ</t>
    </rPh>
    <rPh sb="6" eb="8">
      <t>シカク</t>
    </rPh>
    <rPh sb="8" eb="10">
      <t>メイショウ</t>
    </rPh>
    <phoneticPr fontId="25"/>
  </si>
  <si>
    <t>職種名</t>
    <rPh sb="0" eb="2">
      <t>ショクシュ</t>
    </rPh>
    <rPh sb="2" eb="3">
      <t>メイ</t>
    </rPh>
    <phoneticPr fontId="25"/>
  </si>
  <si>
    <t>管理者</t>
    <rPh sb="0" eb="3">
      <t>カンリシャ</t>
    </rPh>
    <phoneticPr fontId="25"/>
  </si>
  <si>
    <t>医師</t>
    <rPh sb="0" eb="2">
      <t>イシ</t>
    </rPh>
    <phoneticPr fontId="25"/>
  </si>
  <si>
    <t>薬剤師</t>
    <rPh sb="0" eb="3">
      <t>ヤクザイシ</t>
    </rPh>
    <phoneticPr fontId="25"/>
  </si>
  <si>
    <t>栄養士</t>
    <rPh sb="0" eb="3">
      <t>エイヨウシ</t>
    </rPh>
    <phoneticPr fontId="25"/>
  </si>
  <si>
    <t>理学療法士</t>
    <rPh sb="0" eb="2">
      <t>リガク</t>
    </rPh>
    <rPh sb="2" eb="5">
      <t>リョウホウシ</t>
    </rPh>
    <phoneticPr fontId="25"/>
  </si>
  <si>
    <t>作業療法士</t>
    <rPh sb="0" eb="2">
      <t>サギョウ</t>
    </rPh>
    <rPh sb="2" eb="5">
      <t>リョウホウシ</t>
    </rPh>
    <phoneticPr fontId="25"/>
  </si>
  <si>
    <t>精神保健福祉士</t>
    <rPh sb="0" eb="2">
      <t>セイシン</t>
    </rPh>
    <rPh sb="2" eb="4">
      <t>ホケン</t>
    </rPh>
    <rPh sb="4" eb="7">
      <t>フクシシ</t>
    </rPh>
    <phoneticPr fontId="25"/>
  </si>
  <si>
    <t>介護支援専門員</t>
    <rPh sb="0" eb="2">
      <t>カイゴ</t>
    </rPh>
    <rPh sb="2" eb="4">
      <t>シエン</t>
    </rPh>
    <rPh sb="4" eb="7">
      <t>センモンイン</t>
    </rPh>
    <phoneticPr fontId="25"/>
  </si>
  <si>
    <t>資格</t>
    <rPh sb="0" eb="2">
      <t>シカク</t>
    </rPh>
    <phoneticPr fontId="25"/>
  </si>
  <si>
    <t>看護師</t>
    <rPh sb="0" eb="3">
      <t>カンゴシ</t>
    </rPh>
    <phoneticPr fontId="61"/>
  </si>
  <si>
    <t>介護福祉士</t>
    <rPh sb="0" eb="2">
      <t>カイゴ</t>
    </rPh>
    <rPh sb="2" eb="5">
      <t>フクシシ</t>
    </rPh>
    <phoneticPr fontId="25"/>
  </si>
  <si>
    <t>ー</t>
  </si>
  <si>
    <t>准看護師</t>
    <rPh sb="0" eb="4">
      <t>ジュンカンゴシ</t>
    </rPh>
    <phoneticPr fontId="25"/>
  </si>
  <si>
    <t>【自治体の皆様へ】</t>
    <rPh sb="1" eb="4">
      <t>ジチタイ</t>
    </rPh>
    <rPh sb="5" eb="7">
      <t>ミナサマ</t>
    </rPh>
    <phoneticPr fontId="25"/>
  </si>
  <si>
    <t>※ INDIRECT関数使用のため、以下のとおりセルに「名前の定義」をしています。</t>
    <rPh sb="10" eb="12">
      <t>カンスウ</t>
    </rPh>
    <rPh sb="12" eb="14">
      <t>シヨウ</t>
    </rPh>
    <rPh sb="18" eb="20">
      <t>イカ</t>
    </rPh>
    <rPh sb="28" eb="30">
      <t>ナマエ</t>
    </rPh>
    <rPh sb="31" eb="33">
      <t>テイギ</t>
    </rPh>
    <phoneticPr fontId="25"/>
  </si>
  <si>
    <t>　21行目・・・「職種」</t>
    <rPh sb="3" eb="5">
      <t>ギョウメ</t>
    </rPh>
    <rPh sb="9" eb="11">
      <t>ショクシュ</t>
    </rPh>
    <phoneticPr fontId="25"/>
  </si>
  <si>
    <t>　C列・・・「管理者」</t>
    <rPh sb="2" eb="3">
      <t>レツ</t>
    </rPh>
    <rPh sb="7" eb="10">
      <t>カンリシャ</t>
    </rPh>
    <phoneticPr fontId="25"/>
  </si>
  <si>
    <t>　D列・・・「医師」</t>
    <rPh sb="2" eb="3">
      <t>レツ</t>
    </rPh>
    <rPh sb="7" eb="9">
      <t>イシ</t>
    </rPh>
    <phoneticPr fontId="25"/>
  </si>
  <si>
    <t>　E列・・・「薬剤師」</t>
    <rPh sb="2" eb="3">
      <t>レツ</t>
    </rPh>
    <rPh sb="7" eb="10">
      <t>ヤクザイシ</t>
    </rPh>
    <phoneticPr fontId="25"/>
  </si>
  <si>
    <t>　F列・・・「栄養士」</t>
    <rPh sb="2" eb="3">
      <t>レツ</t>
    </rPh>
    <rPh sb="7" eb="10">
      <t>エイヨウシ</t>
    </rPh>
    <phoneticPr fontId="25"/>
  </si>
  <si>
    <t>　G列・・・「看護職員」</t>
    <rPh sb="2" eb="3">
      <t>レツ</t>
    </rPh>
    <rPh sb="7" eb="9">
      <t>カンゴ</t>
    </rPh>
    <rPh sb="9" eb="11">
      <t>ショクイン</t>
    </rPh>
    <phoneticPr fontId="25"/>
  </si>
  <si>
    <t>　H列・・・「介護職員」</t>
    <rPh sb="2" eb="3">
      <t>レツ</t>
    </rPh>
    <rPh sb="7" eb="9">
      <t>カイゴ</t>
    </rPh>
    <rPh sb="9" eb="11">
      <t>ショクイン</t>
    </rPh>
    <phoneticPr fontId="25"/>
  </si>
  <si>
    <t>　I列・・・「理学療法士」</t>
    <rPh sb="2" eb="3">
      <t>レツ</t>
    </rPh>
    <rPh sb="7" eb="9">
      <t>リガク</t>
    </rPh>
    <rPh sb="9" eb="12">
      <t>リョウホウシ</t>
    </rPh>
    <phoneticPr fontId="25"/>
  </si>
  <si>
    <t>　J列・・・「作業療法士」</t>
    <rPh sb="2" eb="3">
      <t>レツ</t>
    </rPh>
    <rPh sb="7" eb="9">
      <t>サギョウ</t>
    </rPh>
    <rPh sb="9" eb="12">
      <t>リョウホウシ</t>
    </rPh>
    <phoneticPr fontId="25"/>
  </si>
  <si>
    <t>　K列・・・「精神保健福祉士」</t>
    <rPh sb="2" eb="3">
      <t>レツ</t>
    </rPh>
    <rPh sb="7" eb="9">
      <t>セイシン</t>
    </rPh>
    <rPh sb="9" eb="11">
      <t>ホケン</t>
    </rPh>
    <rPh sb="11" eb="14">
      <t>フクシシ</t>
    </rPh>
    <phoneticPr fontId="25"/>
  </si>
  <si>
    <t>　L列・・・「介護支援専門員」</t>
    <rPh sb="2" eb="3">
      <t>レツ</t>
    </rPh>
    <rPh sb="7" eb="9">
      <t>カイゴ</t>
    </rPh>
    <rPh sb="9" eb="11">
      <t>シエン</t>
    </rPh>
    <rPh sb="11" eb="14">
      <t>センモンイン</t>
    </rPh>
    <phoneticPr fontId="2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</si>
  <si>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5"/>
  </si>
  <si>
    <t>　行が足りない場合は、適宜追加してください。</t>
    <rPh sb="1" eb="2">
      <t>ギョウ</t>
    </rPh>
    <rPh sb="3" eb="4">
      <t>タ</t>
    </rPh>
    <rPh sb="7" eb="9">
      <t>バアイ</t>
    </rPh>
    <rPh sb="11" eb="13">
      <t>テキギ</t>
    </rPh>
    <rPh sb="13" eb="15">
      <t>ツイカ</t>
    </rPh>
    <phoneticPr fontId="25"/>
  </si>
  <si>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</si>
  <si>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5"/>
  </si>
  <si>
    <t>　・「数式」タブ　⇒　「名前の定義」を選択</t>
    <rPh sb="3" eb="5">
      <t>スウシキ</t>
    </rPh>
    <rPh sb="12" eb="14">
      <t>ナマエ</t>
    </rPh>
    <rPh sb="15" eb="17">
      <t>テイギ</t>
    </rPh>
    <rPh sb="19" eb="21">
      <t>センタク</t>
    </rPh>
    <phoneticPr fontId="25"/>
  </si>
  <si>
    <t>　・「名前」に職種名を入力</t>
    <rPh sb="3" eb="5">
      <t>ナマエ</t>
    </rPh>
    <rPh sb="7" eb="9">
      <t>ショクシュ</t>
    </rPh>
    <rPh sb="9" eb="10">
      <t>メイ</t>
    </rPh>
    <rPh sb="11" eb="13">
      <t>ニュウリョク</t>
    </rPh>
    <phoneticPr fontId="2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</si>
  <si>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</si>
  <si>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5"/>
  </si>
  <si>
    <t>≪提出不要≫</t>
    <rPh sb="1" eb="3">
      <t>テイシュツ</t>
    </rPh>
    <rPh sb="3" eb="5">
      <t>フヨウ</t>
    </rPh>
    <phoneticPr fontId="25"/>
  </si>
  <si>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12"/>
  </si>
  <si>
    <t>・・・直接入力する必要がある箇所です。</t>
    <rPh sb="3" eb="5">
      <t>チョクセツ</t>
    </rPh>
    <rPh sb="5" eb="7">
      <t>ニュウリョク</t>
    </rPh>
    <rPh sb="9" eb="11">
      <t>ヒツヨウ</t>
    </rPh>
    <rPh sb="14" eb="16">
      <t>カショ</t>
    </rPh>
    <phoneticPr fontId="25"/>
  </si>
  <si>
    <t>下記の記入方法に従って、入力してください。</t>
    <phoneticPr fontId="25"/>
  </si>
  <si>
    <t>・・・プルダウンから選択して入力する必要がある箇所です。</t>
    <rPh sb="10" eb="12">
      <t>センタク</t>
    </rPh>
    <rPh sb="14" eb="16">
      <t>ニュウリョク</t>
    </rPh>
    <rPh sb="18" eb="20">
      <t>ヒツヨウ</t>
    </rPh>
    <rPh sb="23" eb="25">
      <t>カショ</t>
    </rPh>
    <phoneticPr fontId="2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</si>
  <si>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</si>
  <si>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</si>
  <si>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(1) 「４週」・「暦月」のいずれかを選択してください。</t>
    <rPh sb="7" eb="8">
      <t>シュウ</t>
    </rPh>
    <rPh sb="11" eb="12">
      <t>レキ</t>
    </rPh>
    <rPh sb="12" eb="13">
      <t>ツキ</t>
    </rPh>
    <rPh sb="20" eb="22">
      <t>センタク</t>
    </rPh>
    <phoneticPr fontId="2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</si>
  <si>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</si>
  <si>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</si>
  <si>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5"/>
  </si>
  <si>
    <t>　　 小数点第2位以下を切り上げ）とします。</t>
    <phoneticPr fontId="2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</si>
  <si>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5"/>
  </si>
  <si>
    <t xml:space="preserve"> 　　 記入の順序は、職種ごとにまとめてください。</t>
    <rPh sb="4" eb="6">
      <t>キニュウ</t>
    </rPh>
    <rPh sb="7" eb="9">
      <t>ジュンジョ</t>
    </rPh>
    <rPh sb="11" eb="13">
      <t>ショクシュ</t>
    </rPh>
    <phoneticPr fontId="2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</si>
  <si>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</si>
  <si>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5"/>
  </si>
  <si>
    <t>非常勤で兼務</t>
    <rPh sb="0" eb="1">
      <t>ヒ</t>
    </rPh>
    <rPh sb="1" eb="3">
      <t>ジョウキン</t>
    </rPh>
    <rPh sb="4" eb="6">
      <t>ケンム</t>
    </rPh>
    <phoneticPr fontId="25"/>
  </si>
  <si>
    <t>（注）常勤・非常勤の区分について</t>
    <rPh sb="1" eb="2">
      <t>チュウ</t>
    </rPh>
    <rPh sb="3" eb="5">
      <t>ジョウキン</t>
    </rPh>
    <rPh sb="6" eb="9">
      <t>ヒジョウキン</t>
    </rPh>
    <rPh sb="10" eb="12">
      <t>クブン</t>
    </rPh>
    <phoneticPr fontId="2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</si>
  <si>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</si>
  <si>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</si>
  <si>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</si>
  <si>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5"/>
  </si>
  <si>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5"/>
  </si>
  <si>
    <t>　(8) 従業者の氏名を記入してください。</t>
    <rPh sb="5" eb="8">
      <t>ジュウギョウシャ</t>
    </rPh>
    <rPh sb="9" eb="11">
      <t>シメイ</t>
    </rPh>
    <rPh sb="12" eb="14">
      <t>キニュウ</t>
    </rPh>
    <phoneticPr fontId="25"/>
  </si>
  <si>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5"/>
  </si>
  <si>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</si>
  <si>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</si>
  <si>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</si>
  <si>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5"/>
  </si>
  <si>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</si>
  <si>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</si>
  <si>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　　　 その他、特記事項欄としてもご活用ください。</t>
    <rPh sb="6" eb="7">
      <t>タ</t>
    </rPh>
    <rPh sb="8" eb="10">
      <t>トッキ</t>
    </rPh>
    <rPh sb="10" eb="12">
      <t>ジコウ</t>
    </rPh>
    <rPh sb="12" eb="13">
      <t>ラン</t>
    </rPh>
    <rPh sb="18" eb="20">
      <t>カツヨウ</t>
    </rPh>
    <phoneticPr fontId="25"/>
  </si>
  <si>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5"/>
  </si>
  <si>
    <t>　　　　○ 常勤換算方法とは、非常勤の従業者について「事業所の従業者の勤務延時間数を当該事業所において常勤の従業者が勤務すべき時間数で除することにより、</t>
    <phoneticPr fontId="25"/>
  </si>
  <si>
    <t>　　　　　常勤の従業者の員数に換算する方法」であるため、常勤の従業者については常勤換算方法によらず、実人数で計算する。</t>
    <phoneticPr fontId="25"/>
  </si>
  <si>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5"/>
  </si>
  <si>
    <t>　　　　　手入力すること。</t>
    <phoneticPr fontId="2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</si>
  <si>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</si>
  <si>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</si>
  <si>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5"/>
  </si>
  <si>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12"/>
  </si>
  <si>
    <t>　(5) ユニットリーダーに以下の印をつけてください。</t>
    <rPh sb="14" eb="16">
      <t>イカ</t>
    </rPh>
    <rPh sb="17" eb="18">
      <t>シルシ</t>
    </rPh>
    <phoneticPr fontId="25"/>
  </si>
  <si>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5"/>
  </si>
  <si>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5"/>
  </si>
  <si>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5"/>
  </si>
  <si>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5"/>
  </si>
  <si>
    <t>　　  原則、そのユニットを並べて記載してください。</t>
    <rPh sb="4" eb="6">
      <t>ゲンソク</t>
    </rPh>
    <rPh sb="14" eb="15">
      <t>ナラ</t>
    </rPh>
    <rPh sb="17" eb="19">
      <t>キサイ</t>
    </rPh>
    <phoneticPr fontId="25"/>
  </si>
  <si>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5"/>
  </si>
  <si>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</si>
  <si>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</si>
  <si>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</si>
  <si>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5"/>
  </si>
  <si>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5"/>
  </si>
  <si>
    <t>　(10) 従業者の氏名を記入してください。</t>
    <rPh sb="6" eb="9">
      <t>ジュウギョウシャ</t>
    </rPh>
    <rPh sb="10" eb="12">
      <t>シメイ</t>
    </rPh>
    <rPh sb="13" eb="15">
      <t>キニュウ</t>
    </rPh>
    <phoneticPr fontId="2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</si>
  <si>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5"/>
  </si>
  <si>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</si>
  <si>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</si>
  <si>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5"/>
  </si>
  <si>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5"/>
  </si>
  <si>
    <t>≪要 提出≫</t>
    <rPh sb="1" eb="2">
      <t>ヨウ</t>
    </rPh>
    <rPh sb="3" eb="5">
      <t>テイシュツ</t>
    </rPh>
    <phoneticPr fontId="25"/>
  </si>
  <si>
    <t>■シフト記号表（勤務時間帯）</t>
    <rPh sb="4" eb="6">
      <t>キゴウ</t>
    </rPh>
    <rPh sb="6" eb="7">
      <t>ヒョウ</t>
    </rPh>
    <rPh sb="8" eb="10">
      <t>キンム</t>
    </rPh>
    <rPh sb="10" eb="13">
      <t>ジカンタイ</t>
    </rPh>
    <phoneticPr fontId="25"/>
  </si>
  <si>
    <t>※24時間表記</t>
    <rPh sb="3" eb="5">
      <t>ジカン</t>
    </rPh>
    <rPh sb="5" eb="7">
      <t>ヒョウキ</t>
    </rPh>
    <phoneticPr fontId="2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</si>
  <si>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5"/>
  </si>
  <si>
    <t>勤務時間</t>
    <rPh sb="0" eb="2">
      <t>キンム</t>
    </rPh>
    <rPh sb="2" eb="4">
      <t>ジカン</t>
    </rPh>
    <phoneticPr fontId="25"/>
  </si>
  <si>
    <t>自由記載欄</t>
    <rPh sb="0" eb="2">
      <t>ジユウ</t>
    </rPh>
    <rPh sb="2" eb="4">
      <t>キサイ</t>
    </rPh>
    <rPh sb="4" eb="5">
      <t>ラン</t>
    </rPh>
    <phoneticPr fontId="25"/>
  </si>
  <si>
    <t>始業時刻</t>
    <rPh sb="0" eb="2">
      <t>シギョウ</t>
    </rPh>
    <rPh sb="2" eb="4">
      <t>ジコク</t>
    </rPh>
    <phoneticPr fontId="25"/>
  </si>
  <si>
    <t>終業時刻</t>
    <rPh sb="0" eb="2">
      <t>シュウギョウ</t>
    </rPh>
    <rPh sb="2" eb="4">
      <t>ジコク</t>
    </rPh>
    <phoneticPr fontId="25"/>
  </si>
  <si>
    <t>うち、休憩時間</t>
    <rPh sb="3" eb="5">
      <t>キュウケイ</t>
    </rPh>
    <rPh sb="5" eb="7">
      <t>ジカン</t>
    </rPh>
    <phoneticPr fontId="25"/>
  </si>
  <si>
    <t>a</t>
    <phoneticPr fontId="25"/>
  </si>
  <si>
    <t>：</t>
    <phoneticPr fontId="25"/>
  </si>
  <si>
    <t>～</t>
    <phoneticPr fontId="25"/>
  </si>
  <si>
    <t>（</t>
    <phoneticPr fontId="25"/>
  </si>
  <si>
    <t>b</t>
    <phoneticPr fontId="25"/>
  </si>
  <si>
    <t>c</t>
    <phoneticPr fontId="25"/>
  </si>
  <si>
    <t>d</t>
    <phoneticPr fontId="25"/>
  </si>
  <si>
    <t>e</t>
    <phoneticPr fontId="25"/>
  </si>
  <si>
    <t>f</t>
    <phoneticPr fontId="25"/>
  </si>
  <si>
    <t>g</t>
    <phoneticPr fontId="25"/>
  </si>
  <si>
    <t>h</t>
    <phoneticPr fontId="25"/>
  </si>
  <si>
    <t>（夜勤）16:00～翌9:00勤務</t>
    <rPh sb="1" eb="3">
      <t>ヤキン</t>
    </rPh>
    <rPh sb="10" eb="11">
      <t>ヨク</t>
    </rPh>
    <rPh sb="15" eb="17">
      <t>キンム</t>
    </rPh>
    <phoneticPr fontId="25"/>
  </si>
  <si>
    <t>i</t>
    <phoneticPr fontId="25"/>
  </si>
  <si>
    <t>（夜勤）16:00～翌9:00勤務</t>
    <phoneticPr fontId="25"/>
  </si>
  <si>
    <t>j</t>
    <phoneticPr fontId="25"/>
  </si>
  <si>
    <t>k</t>
    <phoneticPr fontId="25"/>
  </si>
  <si>
    <t>l</t>
    <phoneticPr fontId="25"/>
  </si>
  <si>
    <t>m</t>
    <phoneticPr fontId="25"/>
  </si>
  <si>
    <t>n</t>
    <phoneticPr fontId="25"/>
  </si>
  <si>
    <t>o</t>
    <phoneticPr fontId="25"/>
  </si>
  <si>
    <t>p</t>
    <phoneticPr fontId="25"/>
  </si>
  <si>
    <t>q</t>
    <phoneticPr fontId="25"/>
  </si>
  <si>
    <t>r</t>
    <phoneticPr fontId="25"/>
  </si>
  <si>
    <t>s</t>
    <phoneticPr fontId="25"/>
  </si>
  <si>
    <t>t</t>
    <phoneticPr fontId="25"/>
  </si>
  <si>
    <t>u</t>
    <phoneticPr fontId="25"/>
  </si>
  <si>
    <t>v</t>
    <phoneticPr fontId="25"/>
  </si>
  <si>
    <t>w</t>
    <phoneticPr fontId="25"/>
  </si>
  <si>
    <t>x</t>
    <phoneticPr fontId="25"/>
  </si>
  <si>
    <t>y</t>
    <phoneticPr fontId="25"/>
  </si>
  <si>
    <t>z</t>
    <phoneticPr fontId="25"/>
  </si>
  <si>
    <t>aa</t>
    <phoneticPr fontId="25"/>
  </si>
  <si>
    <t>ab</t>
    <phoneticPr fontId="25"/>
  </si>
  <si>
    <t>ac</t>
    <phoneticPr fontId="25"/>
  </si>
  <si>
    <t>ad</t>
    <phoneticPr fontId="25"/>
  </si>
  <si>
    <t>ae</t>
    <phoneticPr fontId="25"/>
  </si>
  <si>
    <t>af</t>
    <phoneticPr fontId="25"/>
  </si>
  <si>
    <t>ag</t>
    <phoneticPr fontId="25"/>
  </si>
  <si>
    <t>1日に2回勤務する場合</t>
    <rPh sb="1" eb="2">
      <t>ニチ</t>
    </rPh>
    <rPh sb="4" eb="5">
      <t>カイ</t>
    </rPh>
    <rPh sb="5" eb="7">
      <t>キンム</t>
    </rPh>
    <rPh sb="9" eb="11">
      <t>バアイ</t>
    </rPh>
    <phoneticPr fontId="25"/>
  </si>
  <si>
    <t>ah</t>
    <phoneticPr fontId="25"/>
  </si>
  <si>
    <t>1日に2回勤務する場合</t>
    <phoneticPr fontId="25"/>
  </si>
  <si>
    <t>ai</t>
    <phoneticPr fontId="25"/>
  </si>
  <si>
    <t>・職種ごとの勤務時間を「○：○○～○：○○」と表記することが困難な場合は、No18～33を活用し、勤務時間数のみを入力してください。</t>
    <rPh sb="45" eb="47">
      <t>カツヨウ</t>
    </rPh>
    <phoneticPr fontId="2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</si>
  <si>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5"/>
  </si>
  <si>
    <t>・シフト記号が足りない場合は、適宜、行を追加してください。</t>
    <rPh sb="4" eb="6">
      <t>キゴウ</t>
    </rPh>
    <rPh sb="7" eb="8">
      <t>タ</t>
    </rPh>
    <rPh sb="11" eb="13">
      <t>バアイ</t>
    </rPh>
    <rPh sb="15" eb="17">
      <t>テキギ</t>
    </rPh>
    <rPh sb="18" eb="19">
      <t>ギョウ</t>
    </rPh>
    <rPh sb="20" eb="22">
      <t>ツイカ</t>
    </rPh>
    <phoneticPr fontId="2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</si>
  <si>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5"/>
  </si>
  <si>
    <t>（別紙29－４）</t>
    <phoneticPr fontId="1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</si>
  <si>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2"/>
  </si>
  <si>
    <t>１　事  業  所  名</t>
  </si>
  <si>
    <t>２　異  動  区  分</t>
    <rPh sb="2" eb="3">
      <t>イ</t>
    </rPh>
    <rPh sb="5" eb="6">
      <t>ドウ</t>
    </rPh>
    <rPh sb="8" eb="9">
      <t>ク</t>
    </rPh>
    <rPh sb="11" eb="12">
      <t>ブン</t>
    </rPh>
    <phoneticPr fontId="12"/>
  </si>
  <si>
    <t>1　新規</t>
  </si>
  <si>
    <t>2　変更</t>
  </si>
  <si>
    <t>3　終了</t>
  </si>
  <si>
    <t>３　人員配置区分（注１）</t>
    <rPh sb="2" eb="4">
      <t>ジンイン</t>
    </rPh>
    <rPh sb="4" eb="6">
      <t>ハイチ</t>
    </rPh>
    <rPh sb="6" eb="8">
      <t>クブン</t>
    </rPh>
    <rPh sb="9" eb="10">
      <t>チュウ</t>
    </rPh>
    <phoneticPr fontId="1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</si>
  <si>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</si>
  <si>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2"/>
  </si>
  <si>
    <t>３　病院療養病床短期入所療養介護（Ⅱ型（療養機能強化型B））</t>
    <phoneticPr fontId="12"/>
  </si>
  <si>
    <t>４　病院療養病床短期入所療養介護（ユニット型（療養機能強化型A））</t>
    <rPh sb="2" eb="4">
      <t>ビョウイン</t>
    </rPh>
    <rPh sb="4" eb="6">
      <t>リョウヨウ</t>
    </rPh>
    <rPh sb="6" eb="8">
      <t>ビョウショウ</t>
    </rPh>
    <phoneticPr fontId="12"/>
  </si>
  <si>
    <t>５　病院療養病床短期入所療養介護（ユニット型（療養機能強化型B））</t>
    <rPh sb="2" eb="4">
      <t>ビョウイン</t>
    </rPh>
    <rPh sb="4" eb="6">
      <t>リョウヨウ</t>
    </rPh>
    <rPh sb="6" eb="8">
      <t>ビョウショウ</t>
    </rPh>
    <phoneticPr fontId="12"/>
  </si>
  <si>
    <t>６　診療所短期入所療養介護（Ⅰ型（療養機能強化型A））</t>
    <phoneticPr fontId="12"/>
  </si>
  <si>
    <t>７　診療所短期入所療養介護（Ⅰ型（療養機能強化型B））</t>
    <phoneticPr fontId="12"/>
  </si>
  <si>
    <t>８　診療所短期入所療養介護（ユニット型（療養機能強化型A））</t>
    <phoneticPr fontId="12"/>
  </si>
  <si>
    <t>９　診療所短期入所療養介護（ユニット型（療養機能強化型B））</t>
    <phoneticPr fontId="12"/>
  </si>
  <si>
    <t xml:space="preserve"> </t>
  </si>
  <si>
    <t>４　病院又は診療所における短期入所療養介護（療養機能強化型）に係る届出内容</t>
    <phoneticPr fontId="12"/>
  </si>
  <si>
    <t>　①　重度者の割合</t>
    <rPh sb="3" eb="5">
      <t>ジュウド</t>
    </rPh>
    <rPh sb="5" eb="6">
      <t>シャ</t>
    </rPh>
    <rPh sb="7" eb="9">
      <t>ワリアイ</t>
    </rPh>
    <phoneticPr fontId="12"/>
  </si>
  <si>
    <t>①</t>
  </si>
  <si>
    <t>前３月間の入院患者等の総数</t>
    <rPh sb="0" eb="1">
      <t>ゼン</t>
    </rPh>
    <rPh sb="2" eb="3">
      <t>ガツ</t>
    </rPh>
    <rPh sb="3" eb="4">
      <t>カン</t>
    </rPh>
    <rPh sb="5" eb="7">
      <t>ニュウイン</t>
    </rPh>
    <rPh sb="7" eb="9">
      <t>カンジャ</t>
    </rPh>
    <rPh sb="9" eb="10">
      <t>トウ</t>
    </rPh>
    <rPh sb="11" eb="13">
      <t>ソウスウ</t>
    </rPh>
    <phoneticPr fontId="12"/>
  </si>
  <si>
    <t>②</t>
  </si>
  <si>
    <t>①のうち、重篤な身体疾患を有する者の数（注２）</t>
  </si>
  <si>
    <t>③</t>
  </si>
  <si>
    <t>①のうち、身体合併症を有する認知症高齢者の数（注２）</t>
  </si>
  <si>
    <t>④</t>
  </si>
  <si>
    <t>②と③の和</t>
  </si>
  <si>
    <t>・</t>
  </si>
  <si>
    <t>⑤</t>
  </si>
  <si>
    <t>①に占める④の割合</t>
  </si>
  <si>
    <t>％</t>
  </si>
  <si>
    <t>→</t>
  </si>
  <si>
    <t>５０％以上</t>
    <rPh sb="3" eb="5">
      <t>イジョウ</t>
    </rPh>
    <phoneticPr fontId="12"/>
  </si>
  <si>
    <t>４０％以上</t>
    <rPh sb="3" eb="5">
      <t>イジョウ</t>
    </rPh>
    <phoneticPr fontId="12"/>
  </si>
  <si>
    <t>（人員配置区分５のみ）</t>
  </si>
  <si>
    <t>　②　医療処置の実施状況</t>
    <rPh sb="3" eb="5">
      <t>イリョウ</t>
    </rPh>
    <rPh sb="5" eb="7">
      <t>ショチ</t>
    </rPh>
    <rPh sb="8" eb="10">
      <t>ジッシ</t>
    </rPh>
    <rPh sb="10" eb="12">
      <t>ジョウキョウ</t>
    </rPh>
    <phoneticPr fontId="1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</si>
  <si>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</si>
  <si>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</si>
  <si>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2"/>
  </si>
  <si>
    <t>②から④の和</t>
    <rPh sb="5" eb="6">
      <t>ワ</t>
    </rPh>
    <phoneticPr fontId="12"/>
  </si>
  <si>
    <t>⑥</t>
  </si>
  <si>
    <t>①に占める⑤の割合</t>
  </si>
  <si>
    <t>３０％以上</t>
    <rPh sb="3" eb="5">
      <t>イジョウ</t>
    </rPh>
    <phoneticPr fontId="12"/>
  </si>
  <si>
    <t>（人員配置区分２，３）</t>
  </si>
  <si>
    <t>２０％以上</t>
    <rPh sb="3" eb="5">
      <t>イジョウ</t>
    </rPh>
    <phoneticPr fontId="12"/>
  </si>
  <si>
    <t>　③　ターミナルケアの
　　実施状況</t>
    <rPh sb="14" eb="16">
      <t>ジッシ</t>
    </rPh>
    <rPh sb="16" eb="18">
      <t>ジョウキョウ</t>
    </rPh>
    <phoneticPr fontId="12"/>
  </si>
  <si>
    <t>前３月間の入院患者延日数</t>
    <rPh sb="0" eb="1">
      <t>ゼン</t>
    </rPh>
    <rPh sb="2" eb="3">
      <t>ガツ</t>
    </rPh>
    <rPh sb="3" eb="4">
      <t>カン</t>
    </rPh>
    <rPh sb="5" eb="7">
      <t>ニュウイン</t>
    </rPh>
    <rPh sb="7" eb="9">
      <t>カンジャ</t>
    </rPh>
    <rPh sb="9" eb="10">
      <t>ノブ</t>
    </rPh>
    <rPh sb="10" eb="12">
      <t>ニッスウ</t>
    </rPh>
    <phoneticPr fontId="12"/>
  </si>
  <si>
    <t>前３月間のターミナルケアの対象者延日数</t>
    <rPh sb="0" eb="1">
      <t>ゼン</t>
    </rPh>
    <rPh sb="2" eb="3">
      <t>ガツ</t>
    </rPh>
    <rPh sb="3" eb="4">
      <t>カン</t>
    </rPh>
    <rPh sb="13" eb="16">
      <t>タイショウシャ</t>
    </rPh>
    <rPh sb="16" eb="17">
      <t>ノブ</t>
    </rPh>
    <rPh sb="17" eb="19">
      <t>ニッスウ</t>
    </rPh>
    <phoneticPr fontId="12"/>
  </si>
  <si>
    <t>①に占める②の割合（注７）</t>
    <rPh sb="2" eb="3">
      <t>シ</t>
    </rPh>
    <rPh sb="7" eb="9">
      <t>ワリアイ</t>
    </rPh>
    <rPh sb="10" eb="11">
      <t>チュウ</t>
    </rPh>
    <phoneticPr fontId="12"/>
  </si>
  <si>
    <t>１０％以上</t>
    <rPh sb="3" eb="5">
      <t>イジョウ</t>
    </rPh>
    <phoneticPr fontId="12"/>
  </si>
  <si>
    <t>　５％以上</t>
    <rPh sb="3" eb="5">
      <t>イジョウ</t>
    </rPh>
    <phoneticPr fontId="1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</si>
  <si>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</si>
  <si>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</si>
  <si>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</si>
  <si>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</si>
  <si>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</si>
  <si>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</si>
  <si>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</si>
  <si>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</si>
  <si>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</si>
  <si>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2"/>
  </si>
  <si>
    <t>（別紙11）</t>
    <rPh sb="1" eb="3">
      <t>ベッシ</t>
    </rPh>
    <phoneticPr fontId="12"/>
  </si>
  <si>
    <t>口腔連携強化加算に関する届出書</t>
    <rPh sb="0" eb="2">
      <t>コウクウ</t>
    </rPh>
    <rPh sb="2" eb="4">
      <t>レンケイ</t>
    </rPh>
    <rPh sb="4" eb="6">
      <t>キョウカ</t>
    </rPh>
    <rPh sb="6" eb="8">
      <t>カサン</t>
    </rPh>
    <rPh sb="9" eb="10">
      <t>カン</t>
    </rPh>
    <rPh sb="12" eb="15">
      <t>トドケデショ</t>
    </rPh>
    <phoneticPr fontId="12"/>
  </si>
  <si>
    <t>異動区分</t>
    <rPh sb="0" eb="2">
      <t>イドウ</t>
    </rPh>
    <rPh sb="2" eb="4">
      <t>クブン</t>
    </rPh>
    <phoneticPr fontId="12"/>
  </si>
  <si>
    <t>1　新規</t>
    <phoneticPr fontId="12"/>
  </si>
  <si>
    <t>2　変更</t>
    <phoneticPr fontId="12"/>
  </si>
  <si>
    <t>3　終了</t>
    <phoneticPr fontId="12"/>
  </si>
  <si>
    <t>1　訪問介護事業所</t>
    <rPh sb="2" eb="4">
      <t>ホウモン</t>
    </rPh>
    <rPh sb="4" eb="6">
      <t>カイゴ</t>
    </rPh>
    <rPh sb="6" eb="9">
      <t>ジギョウショ</t>
    </rPh>
    <phoneticPr fontId="1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</si>
  <si>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2"/>
  </si>
  <si>
    <t>3　(介護予防）訪問リハビリテーション事業所</t>
    <rPh sb="3" eb="5">
      <t>カイゴ</t>
    </rPh>
    <rPh sb="5" eb="7">
      <t>ヨボウ</t>
    </rPh>
    <rPh sb="8" eb="10">
      <t>ホウモン</t>
    </rPh>
    <rPh sb="19" eb="22">
      <t>ジギョウショ</t>
    </rPh>
    <phoneticPr fontId="12"/>
  </si>
  <si>
    <t>□</t>
    <phoneticPr fontId="1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</si>
  <si>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</si>
  <si>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</si>
  <si>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2"/>
  </si>
  <si>
    <t>歯科医療機関との連携の状況</t>
    <rPh sb="0" eb="2">
      <t>シカ</t>
    </rPh>
    <rPh sb="2" eb="4">
      <t>イリョウ</t>
    </rPh>
    <rPh sb="4" eb="6">
      <t>キカン</t>
    </rPh>
    <rPh sb="8" eb="10">
      <t>レンケイ</t>
    </rPh>
    <rPh sb="11" eb="13">
      <t>ジョウキョウ</t>
    </rPh>
    <phoneticPr fontId="12"/>
  </si>
  <si>
    <t>１．連携歯科医療機関</t>
    <rPh sb="2" eb="4">
      <t>レンケイ</t>
    </rPh>
    <rPh sb="4" eb="6">
      <t>シカ</t>
    </rPh>
    <rPh sb="6" eb="8">
      <t>イリョウ</t>
    </rPh>
    <rPh sb="8" eb="10">
      <t>キカン</t>
    </rPh>
    <phoneticPr fontId="12"/>
  </si>
  <si>
    <t>歯科医療機関名</t>
    <rPh sb="0" eb="2">
      <t>シカ</t>
    </rPh>
    <rPh sb="2" eb="4">
      <t>イリョウ</t>
    </rPh>
    <rPh sb="4" eb="6">
      <t>キカン</t>
    </rPh>
    <rPh sb="6" eb="7">
      <t>メイ</t>
    </rPh>
    <phoneticPr fontId="12"/>
  </si>
  <si>
    <t>所在地</t>
    <rPh sb="0" eb="3">
      <t>ショザイチ</t>
    </rPh>
    <phoneticPr fontId="12"/>
  </si>
  <si>
    <t>歯科医師名</t>
    <rPh sb="0" eb="4">
      <t>シカイシ</t>
    </rPh>
    <rPh sb="4" eb="5">
      <t>メイ</t>
    </rPh>
    <phoneticPr fontId="12"/>
  </si>
  <si>
    <t>歯科訪問診療料の算定の実績</t>
    <phoneticPr fontId="12"/>
  </si>
  <si>
    <t xml:space="preserve">       　　年　　月　　日</t>
    <rPh sb="9" eb="10">
      <t>ネン</t>
    </rPh>
    <rPh sb="12" eb="13">
      <t>ガツ</t>
    </rPh>
    <rPh sb="15" eb="16">
      <t>ニチ</t>
    </rPh>
    <phoneticPr fontId="12"/>
  </si>
  <si>
    <t>連絡先電話番号</t>
    <rPh sb="0" eb="3">
      <t>レンラクサキ</t>
    </rPh>
    <rPh sb="3" eb="5">
      <t>デンワ</t>
    </rPh>
    <rPh sb="5" eb="7">
      <t>バンゴウ</t>
    </rPh>
    <phoneticPr fontId="12"/>
  </si>
  <si>
    <t>２．連携歯科医療機関</t>
    <rPh sb="2" eb="4">
      <t>レンケイ</t>
    </rPh>
    <rPh sb="4" eb="6">
      <t>シカ</t>
    </rPh>
    <rPh sb="6" eb="8">
      <t>イリョウ</t>
    </rPh>
    <rPh sb="8" eb="10">
      <t>キカン</t>
    </rPh>
    <phoneticPr fontId="12"/>
  </si>
  <si>
    <t>３．連携歯科医療機関</t>
    <rPh sb="2" eb="4">
      <t>レンケイ</t>
    </rPh>
    <rPh sb="4" eb="6">
      <t>シカ</t>
    </rPh>
    <rPh sb="6" eb="8">
      <t>イリョウ</t>
    </rPh>
    <rPh sb="8" eb="10">
      <t>キカン</t>
    </rPh>
    <phoneticPr fontId="1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</si>
  <si>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</si>
  <si>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</si>
  <si>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2"/>
  </si>
  <si>
    <t>※　要件を満たすことが分かる根拠書類を準備し、指定権者からの求めがあった場合には、速やかに提出してください。</t>
    <rPh sb="16" eb="18">
      <t>ショルイ</t>
    </rPh>
    <phoneticPr fontId="12"/>
  </si>
  <si>
    <t>（別紙１4－４）</t>
    <phoneticPr fontId="12"/>
  </si>
  <si>
    <t>月</t>
    <rPh sb="0" eb="1">
      <t>ゲツ</t>
    </rPh>
    <phoneticPr fontId="1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</si>
  <si>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2"/>
  </si>
  <si>
    <t>1　事 業 所 名</t>
    <phoneticPr fontId="12"/>
  </si>
  <si>
    <t>2　異 動 区 分</t>
    <rPh sb="2" eb="3">
      <t>イ</t>
    </rPh>
    <rPh sb="4" eb="5">
      <t>ドウ</t>
    </rPh>
    <rPh sb="6" eb="7">
      <t>ク</t>
    </rPh>
    <rPh sb="8" eb="9">
      <t>ブン</t>
    </rPh>
    <phoneticPr fontId="12"/>
  </si>
  <si>
    <t>3　施 設 種 別</t>
    <rPh sb="2" eb="3">
      <t>シ</t>
    </rPh>
    <rPh sb="4" eb="5">
      <t>セツ</t>
    </rPh>
    <rPh sb="6" eb="7">
      <t>シュ</t>
    </rPh>
    <rPh sb="8" eb="9">
      <t>ベツ</t>
    </rPh>
    <phoneticPr fontId="12"/>
  </si>
  <si>
    <t>1（介護予防）短期入所生活介護（</t>
    <rPh sb="2" eb="4">
      <t>カイゴ</t>
    </rPh>
    <rPh sb="4" eb="6">
      <t>ヨボウ</t>
    </rPh>
    <rPh sb="7" eb="9">
      <t>タンキ</t>
    </rPh>
    <rPh sb="9" eb="11">
      <t>ニュウショ</t>
    </rPh>
    <rPh sb="11" eb="13">
      <t>セイカツ</t>
    </rPh>
    <rPh sb="13" eb="15">
      <t>カイゴ</t>
    </rPh>
    <phoneticPr fontId="12"/>
  </si>
  <si>
    <t>ア 単独型</t>
    <rPh sb="2" eb="5">
      <t>タンドクガタ</t>
    </rPh>
    <phoneticPr fontId="12"/>
  </si>
  <si>
    <t>イ 併設型</t>
    <rPh sb="2" eb="4">
      <t>ヘイセツ</t>
    </rPh>
    <rPh sb="4" eb="5">
      <t>ガタ</t>
    </rPh>
    <phoneticPr fontId="12"/>
  </si>
  <si>
    <t>ウ 空床利用型）</t>
    <rPh sb="2" eb="4">
      <t>クウショウ</t>
    </rPh>
    <rPh sb="4" eb="6">
      <t>リヨウ</t>
    </rPh>
    <rPh sb="6" eb="7">
      <t>ガタ</t>
    </rPh>
    <phoneticPr fontId="12"/>
  </si>
  <si>
    <t>2（介護予防）短期入所療養介護</t>
    <rPh sb="2" eb="4">
      <t>カイゴ</t>
    </rPh>
    <rPh sb="4" eb="6">
      <t>ヨボウ</t>
    </rPh>
    <rPh sb="7" eb="9">
      <t>タンキ</t>
    </rPh>
    <rPh sb="9" eb="11">
      <t>ニュウショ</t>
    </rPh>
    <rPh sb="11" eb="13">
      <t>リョウヨウ</t>
    </rPh>
    <rPh sb="13" eb="15">
      <t>カイゴ</t>
    </rPh>
    <phoneticPr fontId="12"/>
  </si>
  <si>
    <t>3　介護老人福祉施設</t>
    <rPh sb="2" eb="4">
      <t>カイゴ</t>
    </rPh>
    <rPh sb="4" eb="6">
      <t>ロウジン</t>
    </rPh>
    <rPh sb="6" eb="8">
      <t>フクシ</t>
    </rPh>
    <rPh sb="8" eb="10">
      <t>シセツ</t>
    </rPh>
    <phoneticPr fontId="12"/>
  </si>
  <si>
    <t>4　地域密着型介護老人福祉施設</t>
    <rPh sb="2" eb="4">
      <t>チイキ</t>
    </rPh>
    <rPh sb="4" eb="7">
      <t>ミッチャクガタ</t>
    </rPh>
    <rPh sb="7" eb="9">
      <t>カイゴ</t>
    </rPh>
    <rPh sb="9" eb="11">
      <t>ロウジン</t>
    </rPh>
    <rPh sb="11" eb="13">
      <t>フクシ</t>
    </rPh>
    <rPh sb="13" eb="15">
      <t>シセツ</t>
    </rPh>
    <phoneticPr fontId="12"/>
  </si>
  <si>
    <t>5　介護老人保健施設</t>
    <rPh sb="2" eb="4">
      <t>カイゴ</t>
    </rPh>
    <rPh sb="4" eb="6">
      <t>ロウジン</t>
    </rPh>
    <rPh sb="6" eb="8">
      <t>ホケン</t>
    </rPh>
    <rPh sb="8" eb="10">
      <t>シセツ</t>
    </rPh>
    <phoneticPr fontId="12"/>
  </si>
  <si>
    <t>6　介護医療院</t>
    <rPh sb="2" eb="4">
      <t>カイゴ</t>
    </rPh>
    <rPh sb="4" eb="6">
      <t>イリョウ</t>
    </rPh>
    <rPh sb="6" eb="7">
      <t>イン</t>
    </rPh>
    <phoneticPr fontId="12"/>
  </si>
  <si>
    <t>4　届 出 項 目</t>
    <rPh sb="2" eb="3">
      <t>トド</t>
    </rPh>
    <rPh sb="4" eb="5">
      <t>デ</t>
    </rPh>
    <rPh sb="6" eb="7">
      <t>コウ</t>
    </rPh>
    <rPh sb="8" eb="9">
      <t>メ</t>
    </rPh>
    <phoneticPr fontId="12"/>
  </si>
  <si>
    <t>1 サービス提供体制強化加算（Ⅰ）</t>
    <rPh sb="6" eb="8">
      <t>テイキョウ</t>
    </rPh>
    <rPh sb="8" eb="10">
      <t>タイセイ</t>
    </rPh>
    <rPh sb="10" eb="12">
      <t>キョウカ</t>
    </rPh>
    <rPh sb="12" eb="14">
      <t>カサン</t>
    </rPh>
    <phoneticPr fontId="12"/>
  </si>
  <si>
    <t>2 サービス提供体制強化加算（Ⅱ）</t>
    <rPh sb="6" eb="8">
      <t>テイキョウ</t>
    </rPh>
    <rPh sb="8" eb="10">
      <t>タイセイ</t>
    </rPh>
    <rPh sb="10" eb="12">
      <t>キョウカ</t>
    </rPh>
    <rPh sb="12" eb="14">
      <t>カサン</t>
    </rPh>
    <phoneticPr fontId="12"/>
  </si>
  <si>
    <t>3 サービス提供体制強化加算（Ⅲ）</t>
    <rPh sb="6" eb="8">
      <t>テイキョウ</t>
    </rPh>
    <rPh sb="8" eb="10">
      <t>タイセイ</t>
    </rPh>
    <rPh sb="10" eb="12">
      <t>キョウカ</t>
    </rPh>
    <rPh sb="12" eb="14">
      <t>カサン</t>
    </rPh>
    <phoneticPr fontId="12"/>
  </si>
  <si>
    <t>5　介護職員等の状況</t>
    <rPh sb="2" eb="4">
      <t>カイゴ</t>
    </rPh>
    <rPh sb="4" eb="6">
      <t>ショクイン</t>
    </rPh>
    <rPh sb="6" eb="7">
      <t>トウ</t>
    </rPh>
    <rPh sb="8" eb="10">
      <t>ジョウキョウ</t>
    </rPh>
    <phoneticPr fontId="12"/>
  </si>
  <si>
    <t>（１）サービス提供体制強化加算（Ⅰ）</t>
    <rPh sb="7" eb="9">
      <t>テイキョウ</t>
    </rPh>
    <rPh sb="9" eb="11">
      <t>タイセイ</t>
    </rPh>
    <rPh sb="11" eb="13">
      <t>キョウカ</t>
    </rPh>
    <rPh sb="13" eb="15">
      <t>カサン</t>
    </rPh>
    <phoneticPr fontId="12"/>
  </si>
  <si>
    <t>介護福祉士等の
状況</t>
    <rPh sb="0" eb="2">
      <t>カイゴ</t>
    </rPh>
    <rPh sb="2" eb="5">
      <t>フクシシ</t>
    </rPh>
    <rPh sb="5" eb="6">
      <t>トウ</t>
    </rPh>
    <rPh sb="8" eb="10">
      <t>ジョウキョウ</t>
    </rPh>
    <phoneticPr fontId="12"/>
  </si>
  <si>
    <t>①に占める②の割合が80％以上</t>
    <rPh sb="2" eb="3">
      <t>シ</t>
    </rPh>
    <rPh sb="7" eb="9">
      <t>ワリアイ</t>
    </rPh>
    <rPh sb="13" eb="15">
      <t>イジョウ</t>
    </rPh>
    <phoneticPr fontId="12"/>
  </si>
  <si>
    <t>介護職員の総数（常勤換算）</t>
    <rPh sb="0" eb="2">
      <t>カイゴ</t>
    </rPh>
    <rPh sb="2" eb="4">
      <t>ショクイン</t>
    </rPh>
    <rPh sb="5" eb="7">
      <t>ソウスウ</t>
    </rPh>
    <rPh sb="8" eb="10">
      <t>ジョウキン</t>
    </rPh>
    <rPh sb="10" eb="12">
      <t>カンサン</t>
    </rPh>
    <phoneticPr fontId="12"/>
  </si>
  <si>
    <t>①のうち介護福祉士の総数（常勤換算）</t>
    <rPh sb="4" eb="6">
      <t>カイゴ</t>
    </rPh>
    <rPh sb="6" eb="9">
      <t>フクシシ</t>
    </rPh>
    <rPh sb="10" eb="12">
      <t>ソウスウ</t>
    </rPh>
    <rPh sb="13" eb="15">
      <t>ジョウキン</t>
    </rPh>
    <rPh sb="15" eb="17">
      <t>カンサン</t>
    </rPh>
    <phoneticPr fontId="12"/>
  </si>
  <si>
    <t>又は</t>
    <rPh sb="0" eb="1">
      <t>マタ</t>
    </rPh>
    <phoneticPr fontId="12"/>
  </si>
  <si>
    <t>①に占める③の割合が35％以上</t>
    <rPh sb="2" eb="3">
      <t>シ</t>
    </rPh>
    <rPh sb="7" eb="9">
      <t>ワリアイ</t>
    </rPh>
    <rPh sb="13" eb="15">
      <t>イジョウ</t>
    </rPh>
    <phoneticPr fontId="12"/>
  </si>
  <si>
    <t>③</t>
    <phoneticPr fontId="12"/>
  </si>
  <si>
    <t>①のうち勤続年数10年以上の介護福祉士の総数（常勤換算）</t>
    <rPh sb="4" eb="6">
      <t>キンゾク</t>
    </rPh>
    <rPh sb="6" eb="8">
      <t>ネンスウ</t>
    </rPh>
    <rPh sb="10" eb="13">
      <t>ネンイジョウ</t>
    </rPh>
    <rPh sb="14" eb="16">
      <t>カイゴ</t>
    </rPh>
    <rPh sb="16" eb="19">
      <t>フクシシ</t>
    </rPh>
    <phoneticPr fontId="12"/>
  </si>
  <si>
    <t>サービスの質の向上に資する
取組の状況</t>
    <rPh sb="5" eb="6">
      <t>シツ</t>
    </rPh>
    <rPh sb="7" eb="9">
      <t>コウジョウ</t>
    </rPh>
    <rPh sb="10" eb="11">
      <t>シ</t>
    </rPh>
    <rPh sb="14" eb="15">
      <t>ト</t>
    </rPh>
    <rPh sb="15" eb="16">
      <t>ク</t>
    </rPh>
    <rPh sb="17" eb="19">
      <t>ジョウキョウ</t>
    </rPh>
    <phoneticPr fontId="12"/>
  </si>
  <si>
    <t>　※（地域密着型）介護老人福祉施設、介護老人保健施設、介護医療院は記載</t>
    <rPh sb="33" eb="35">
      <t>キサイ</t>
    </rPh>
    <phoneticPr fontId="12"/>
  </si>
  <si>
    <t>（２）サービス提供体制強化加算（Ⅱ）</t>
    <rPh sb="7" eb="9">
      <t>テイキョウ</t>
    </rPh>
    <rPh sb="9" eb="11">
      <t>タイセイ</t>
    </rPh>
    <rPh sb="11" eb="13">
      <t>キョウカ</t>
    </rPh>
    <rPh sb="13" eb="15">
      <t>カサン</t>
    </rPh>
    <phoneticPr fontId="12"/>
  </si>
  <si>
    <t>①に占める②の割合が60％以上</t>
    <rPh sb="2" eb="3">
      <t>シ</t>
    </rPh>
    <rPh sb="7" eb="9">
      <t>ワリアイ</t>
    </rPh>
    <rPh sb="13" eb="15">
      <t>イジョウ</t>
    </rPh>
    <phoneticPr fontId="1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</si>
  <si>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2"/>
  </si>
  <si>
    <t>　　　 ※介護福祉士等の状況、常勤職員の状況、勤続年数の状況のうち、いずれか１つを満たすこと。</t>
    <phoneticPr fontId="12"/>
  </si>
  <si>
    <t>①に占める②の割合が50％以上</t>
    <rPh sb="2" eb="3">
      <t>シ</t>
    </rPh>
    <rPh sb="7" eb="9">
      <t>ワリアイ</t>
    </rPh>
    <rPh sb="13" eb="15">
      <t>イジョウ</t>
    </rPh>
    <phoneticPr fontId="12"/>
  </si>
  <si>
    <t>常勤職員の
状況</t>
    <rPh sb="0" eb="2">
      <t>ジョウキン</t>
    </rPh>
    <rPh sb="2" eb="4">
      <t>ショクイン</t>
    </rPh>
    <rPh sb="6" eb="8">
      <t>ジョウキョウ</t>
    </rPh>
    <phoneticPr fontId="12"/>
  </si>
  <si>
    <t>①に占める②の割合が75％以上</t>
    <rPh sb="2" eb="3">
      <t>シ</t>
    </rPh>
    <rPh sb="7" eb="9">
      <t>ワリアイ</t>
    </rPh>
    <rPh sb="13" eb="15">
      <t>イジョウ</t>
    </rPh>
    <phoneticPr fontId="12"/>
  </si>
  <si>
    <t>看護・介護職員の総数（常勤換算）</t>
    <rPh sb="0" eb="2">
      <t>カンゴ</t>
    </rPh>
    <rPh sb="3" eb="5">
      <t>カイゴ</t>
    </rPh>
    <rPh sb="5" eb="7">
      <t>ショクイン</t>
    </rPh>
    <rPh sb="8" eb="10">
      <t>ソウスウ</t>
    </rPh>
    <rPh sb="11" eb="13">
      <t>ジョウキン</t>
    </rPh>
    <rPh sb="13" eb="15">
      <t>カンサン</t>
    </rPh>
    <phoneticPr fontId="12"/>
  </si>
  <si>
    <t>①のうち常勤の者の総数（常勤換算）</t>
    <rPh sb="4" eb="6">
      <t>ジョウキン</t>
    </rPh>
    <phoneticPr fontId="12"/>
  </si>
  <si>
    <t>勤続年数の状況</t>
    <rPh sb="0" eb="2">
      <t>キンゾク</t>
    </rPh>
    <rPh sb="2" eb="4">
      <t>ネンスウ</t>
    </rPh>
    <rPh sb="5" eb="7">
      <t>ジョウキョウ</t>
    </rPh>
    <phoneticPr fontId="12"/>
  </si>
  <si>
    <t>①に占める②の割合が30％以上</t>
    <rPh sb="2" eb="3">
      <t>シ</t>
    </rPh>
    <rPh sb="7" eb="9">
      <t>ワリアイ</t>
    </rPh>
    <rPh sb="13" eb="15">
      <t>イジョウ</t>
    </rPh>
    <phoneticPr fontId="1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</si>
  <si>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2"/>
  </si>
  <si>
    <t>①のうち勤続年数７年以上の者の総数
　（常勤換算）</t>
    <phoneticPr fontId="12"/>
  </si>
  <si>
    <t>備考１</t>
    <rPh sb="0" eb="2">
      <t>ビコウ</t>
    </rPh>
    <phoneticPr fontId="12"/>
  </si>
  <si>
    <t>要件を満たすことが分かる根拠書類を準備し、指定権者からの求めがあった場合には、速やかに提出すること。</t>
    <phoneticPr fontId="12"/>
  </si>
  <si>
    <t>備考２</t>
    <rPh sb="0" eb="2">
      <t>ビコウ</t>
    </rPh>
    <phoneticPr fontId="1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</si>
  <si>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2"/>
  </si>
  <si>
    <t>（別紙12-２）</t>
    <phoneticPr fontId="1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</si>
  <si>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2"/>
  </si>
  <si>
    <t>施 設 種 別</t>
    <rPh sb="0" eb="1">
      <t>セ</t>
    </rPh>
    <rPh sb="2" eb="3">
      <t>セツ</t>
    </rPh>
    <rPh sb="4" eb="5">
      <t>シュ</t>
    </rPh>
    <rPh sb="6" eb="7">
      <t>ベツ</t>
    </rPh>
    <phoneticPr fontId="12"/>
  </si>
  <si>
    <t>１（介護予防）短期入所生活介護　</t>
    <rPh sb="2" eb="4">
      <t>カイゴ</t>
    </rPh>
    <rPh sb="4" eb="6">
      <t>ヨボウ</t>
    </rPh>
    <phoneticPr fontId="12"/>
  </si>
  <si>
    <t>２（介護予防）短期入所療養介護</t>
    <phoneticPr fontId="12"/>
  </si>
  <si>
    <t>３（介護予防）特定施設入居者生活介護　</t>
    <rPh sb="2" eb="4">
      <t>カイゴ</t>
    </rPh>
    <rPh sb="4" eb="6">
      <t>ヨボウ</t>
    </rPh>
    <phoneticPr fontId="12"/>
  </si>
  <si>
    <t>４（介護予防）認知症対応型共同生活介護</t>
    <phoneticPr fontId="12"/>
  </si>
  <si>
    <t>５　地域密着型特定施設入居者生活介護　</t>
    <phoneticPr fontId="12"/>
  </si>
  <si>
    <t>６　地域密着型介護老人福祉施設入所者生活介護　</t>
    <phoneticPr fontId="12"/>
  </si>
  <si>
    <t>７　介護老人福祉施設</t>
    <phoneticPr fontId="12"/>
  </si>
  <si>
    <t>８　介護老人保健施設</t>
    <phoneticPr fontId="12"/>
  </si>
  <si>
    <t>９　介護医療院</t>
    <phoneticPr fontId="12"/>
  </si>
  <si>
    <t>（別紙28）</t>
    <phoneticPr fontId="12"/>
  </si>
  <si>
    <t>令和　　年　　月　　日</t>
    <rPh sb="4" eb="5">
      <t>ネン</t>
    </rPh>
    <rPh sb="7" eb="8">
      <t>ガツ</t>
    </rPh>
    <rPh sb="10" eb="11">
      <t>ニチ</t>
    </rPh>
    <phoneticPr fontId="12"/>
  </si>
  <si>
    <t>生産性向上推進体制加算に係る届出書</t>
    <rPh sb="0" eb="3">
      <t>セイサンセイ</t>
    </rPh>
    <rPh sb="3" eb="11">
      <t>コウジョウスイシンタイセイカサン</t>
    </rPh>
    <rPh sb="9" eb="11">
      <t>カサン</t>
    </rPh>
    <rPh sb="12" eb="13">
      <t>カカ</t>
    </rPh>
    <rPh sb="14" eb="17">
      <t>トドケデショ</t>
    </rPh>
    <phoneticPr fontId="12"/>
  </si>
  <si>
    <t>事業所番号</t>
    <rPh sb="0" eb="3">
      <t>ジギョウショ</t>
    </rPh>
    <rPh sb="3" eb="5">
      <t>バンゴウ</t>
    </rPh>
    <phoneticPr fontId="12"/>
  </si>
  <si>
    <t>異動等区分</t>
  </si>
  <si>
    <t>　1　新規　2　変更　3　終了</t>
    <phoneticPr fontId="12"/>
  </si>
  <si>
    <t>施 設 種 別</t>
    <rPh sb="0" eb="1">
      <t>シ</t>
    </rPh>
    <rPh sb="2" eb="3">
      <t>セツ</t>
    </rPh>
    <rPh sb="4" eb="5">
      <t>タネ</t>
    </rPh>
    <rPh sb="6" eb="7">
      <t>ベツ</t>
    </rPh>
    <phoneticPr fontId="12"/>
  </si>
  <si>
    <t>１　短期入所生活介護</t>
    <rPh sb="2" eb="6">
      <t>タンキニュウショ</t>
    </rPh>
    <rPh sb="6" eb="8">
      <t>セイカツ</t>
    </rPh>
    <rPh sb="8" eb="10">
      <t>カイゴ</t>
    </rPh>
    <phoneticPr fontId="12"/>
  </si>
  <si>
    <t>２　短期入所療養介護</t>
    <rPh sb="2" eb="4">
      <t>タンキ</t>
    </rPh>
    <rPh sb="4" eb="6">
      <t>ニュウショ</t>
    </rPh>
    <rPh sb="6" eb="8">
      <t>リョウヨウ</t>
    </rPh>
    <rPh sb="8" eb="10">
      <t>カイゴ</t>
    </rPh>
    <phoneticPr fontId="12"/>
  </si>
  <si>
    <t>３　特定施設入居者生活介護</t>
    <phoneticPr fontId="12"/>
  </si>
  <si>
    <t>４　小規模多機能型居宅介護</t>
    <phoneticPr fontId="12"/>
  </si>
  <si>
    <t>５　認知症対応型共同生活介護</t>
    <phoneticPr fontId="12"/>
  </si>
  <si>
    <t>６　地域密着型特定施設入居者生活介護</t>
    <rPh sb="2" eb="7">
      <t>チイキミッチャクガタ</t>
    </rPh>
    <phoneticPr fontId="12"/>
  </si>
  <si>
    <t>７　地域密着型介護老人福祉施設</t>
    <phoneticPr fontId="12"/>
  </si>
  <si>
    <t>８　看護小規模多機能型居宅介護</t>
    <phoneticPr fontId="12"/>
  </si>
  <si>
    <t>９　介護老人福祉施設</t>
    <phoneticPr fontId="12"/>
  </si>
  <si>
    <t>10　介護老人保健施設</t>
    <rPh sb="3" eb="5">
      <t>カイゴ</t>
    </rPh>
    <rPh sb="5" eb="7">
      <t>ロウジン</t>
    </rPh>
    <rPh sb="7" eb="9">
      <t>ホケン</t>
    </rPh>
    <rPh sb="9" eb="11">
      <t>シセツ</t>
    </rPh>
    <phoneticPr fontId="12"/>
  </si>
  <si>
    <t>11　介護医療院</t>
    <rPh sb="3" eb="5">
      <t>カイゴ</t>
    </rPh>
    <rPh sb="5" eb="7">
      <t>イリョウ</t>
    </rPh>
    <rPh sb="7" eb="8">
      <t>イン</t>
    </rPh>
    <phoneticPr fontId="12"/>
  </si>
  <si>
    <t>12　介護予防短期入所生活介護</t>
    <rPh sb="3" eb="5">
      <t>カイゴ</t>
    </rPh>
    <rPh sb="5" eb="7">
      <t>ヨボウ</t>
    </rPh>
    <rPh sb="7" eb="15">
      <t>タンキニュウショセイカツカイゴ</t>
    </rPh>
    <phoneticPr fontId="12"/>
  </si>
  <si>
    <t>13　介護予防短期入所療養介護</t>
    <rPh sb="3" eb="5">
      <t>カイゴ</t>
    </rPh>
    <rPh sb="5" eb="7">
      <t>ヨボウ</t>
    </rPh>
    <rPh sb="7" eb="9">
      <t>タンキ</t>
    </rPh>
    <rPh sb="9" eb="11">
      <t>ニュウショ</t>
    </rPh>
    <rPh sb="11" eb="13">
      <t>リョウヨウ</t>
    </rPh>
    <rPh sb="13" eb="15">
      <t>カイゴ</t>
    </rPh>
    <phoneticPr fontId="12"/>
  </si>
  <si>
    <t>14　介護予防特定施設入居者生活介護</t>
    <phoneticPr fontId="12"/>
  </si>
  <si>
    <t>15　介護予防小規模多機能型居宅介護</t>
    <phoneticPr fontId="12"/>
  </si>
  <si>
    <t>16　介護予防認知症対応型共同生活介護</t>
    <phoneticPr fontId="12"/>
  </si>
  <si>
    <t>届出区分</t>
    <rPh sb="0" eb="2">
      <t>トドケデ</t>
    </rPh>
    <rPh sb="2" eb="4">
      <t>クブン</t>
    </rPh>
    <phoneticPr fontId="12"/>
  </si>
  <si>
    <t>１　生産性向上推進体制加算（Ⅰ）　２　生産性向上推進体制加算（Ⅱ）</t>
    <phoneticPr fontId="1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</si>
  <si>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2"/>
  </si>
  <si>
    <t>① 加算（Ⅱ）のデータ等により業務改善の取組による成果を確認</t>
    <phoneticPr fontId="12"/>
  </si>
  <si>
    <t>有・無</t>
    <rPh sb="0" eb="1">
      <t>ウ</t>
    </rPh>
    <rPh sb="2" eb="3">
      <t>ム</t>
    </rPh>
    <phoneticPr fontId="12"/>
  </si>
  <si>
    <t>② 以下のⅰ～ⅲの項目の機器をすべて使用</t>
    <rPh sb="2" eb="4">
      <t>イカ</t>
    </rPh>
    <rPh sb="9" eb="11">
      <t>コウモク</t>
    </rPh>
    <rPh sb="12" eb="14">
      <t>キキ</t>
    </rPh>
    <rPh sb="18" eb="20">
      <t>シヨウ</t>
    </rPh>
    <phoneticPr fontId="1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</si>
  <si>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2"/>
  </si>
  <si>
    <t xml:space="preserve">　ⅱ 職員全員がインカム等のICTを使用 </t>
    <rPh sb="3" eb="5">
      <t>ショクイン</t>
    </rPh>
    <rPh sb="5" eb="7">
      <t>ゼンイン</t>
    </rPh>
    <rPh sb="12" eb="13">
      <t>トウ</t>
    </rPh>
    <rPh sb="18" eb="20">
      <t>シヨウ</t>
    </rPh>
    <phoneticPr fontId="1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</si>
  <si>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2"/>
  </si>
  <si>
    <t xml:space="preserve">  資するICTを使用 </t>
    <phoneticPr fontId="12"/>
  </si>
  <si>
    <t>（導入機器）</t>
    <rPh sb="1" eb="3">
      <t>ドウニュウ</t>
    </rPh>
    <rPh sb="3" eb="5">
      <t>キキ</t>
    </rPh>
    <phoneticPr fontId="12"/>
  </si>
  <si>
    <t>　</t>
    <phoneticPr fontId="12"/>
  </si>
  <si>
    <t>名　称</t>
    <rPh sb="0" eb="1">
      <t>ナ</t>
    </rPh>
    <rPh sb="2" eb="3">
      <t>ショウ</t>
    </rPh>
    <phoneticPr fontId="12"/>
  </si>
  <si>
    <t>製造事業者</t>
    <rPh sb="0" eb="2">
      <t>セイゾウ</t>
    </rPh>
    <rPh sb="2" eb="5">
      <t>ジギョウシャ</t>
    </rPh>
    <phoneticPr fontId="12"/>
  </si>
  <si>
    <t>用　途</t>
    <rPh sb="0" eb="1">
      <t>ヨウ</t>
    </rPh>
    <rPh sb="2" eb="3">
      <t>ト</t>
    </rPh>
    <phoneticPr fontId="1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</si>
  <si>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2"/>
  </si>
  <si>
    <t>④ 利用者の安全並びに介護サービスの質の確保及び職員の負担軽減に資する方策を検討するため</t>
    <phoneticPr fontId="12"/>
  </si>
  <si>
    <t>　 の委員会（以下「委員会」という。）において、以下のすべての項目について必要な検討を行い、</t>
    <phoneticPr fontId="12"/>
  </si>
  <si>
    <t>　 当該項目の実施を確認</t>
    <phoneticPr fontId="1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</si>
  <si>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</si>
  <si>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</si>
  <si>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</si>
  <si>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2"/>
  </si>
  <si>
    <t>　 員に対する教育の実施</t>
    <phoneticPr fontId="12"/>
  </si>
  <si>
    <t>生産性向上推進体制加算（Ⅱ）に係る届出</t>
    <rPh sb="0" eb="3">
      <t>セイサンセイ</t>
    </rPh>
    <rPh sb="3" eb="11">
      <t>コウジョウスイシンタイセイカサン</t>
    </rPh>
    <rPh sb="15" eb="16">
      <t>カカ</t>
    </rPh>
    <rPh sb="17" eb="19">
      <t>トドケデ</t>
    </rPh>
    <phoneticPr fontId="12"/>
  </si>
  <si>
    <t>① 以下のⅰ～ⅲの項目の機器のうち１つ以上を使用</t>
    <rPh sb="2" eb="4">
      <t>イカ</t>
    </rPh>
    <rPh sb="9" eb="11">
      <t>コウモク</t>
    </rPh>
    <rPh sb="12" eb="14">
      <t>キキ</t>
    </rPh>
    <rPh sb="19" eb="21">
      <t>イジョウ</t>
    </rPh>
    <rPh sb="22" eb="24">
      <t>シヨウ</t>
    </rPh>
    <phoneticPr fontId="1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</si>
  <si>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2"/>
  </si>
  <si>
    <t>　入所（利用）者数</t>
    <rPh sb="1" eb="3">
      <t>ニュウショ</t>
    </rPh>
    <rPh sb="4" eb="6">
      <t>リヨウ</t>
    </rPh>
    <rPh sb="7" eb="8">
      <t>シャ</t>
    </rPh>
    <rPh sb="8" eb="9">
      <t>スウ</t>
    </rPh>
    <phoneticPr fontId="12"/>
  </si>
  <si>
    <t>　見守り機器を導入して見守りを行っている対象者数</t>
    <phoneticPr fontId="1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</si>
  <si>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</si>
  <si>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</si>
  <si>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</si>
  <si>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2"/>
  </si>
  <si>
    <t>　　　指定権者からの求めがあった場合には、速やかに提出すること。</t>
    <phoneticPr fontId="12"/>
  </si>
  <si>
    <t>備考３　本加算を算定する場合は、事業年度毎に取組の実績をオンラインで厚生労働省に報告すること。</t>
    <rPh sb="0" eb="2">
      <t>ビコウ</t>
    </rPh>
    <phoneticPr fontId="12"/>
  </si>
  <si>
    <t>備考４　届出にあたっては、別途通知（「生産性向上推進体制加算に関する基本的考え方並びに事務処理手順及び様式例</t>
    <rPh sb="0" eb="2">
      <t>ビコウ</t>
    </rPh>
    <phoneticPr fontId="12"/>
  </si>
  <si>
    <t>　　　等の提示について」）を参照すること。</t>
    <phoneticPr fontId="12"/>
  </si>
  <si>
    <t>様式９</t>
    <rPh sb="0" eb="2">
      <t>ヨウシキ</t>
    </rPh>
    <phoneticPr fontId="12"/>
  </si>
  <si>
    <t>様式８</t>
    <rPh sb="0" eb="2">
      <t>ヨウシキ</t>
    </rPh>
    <phoneticPr fontId="12"/>
  </si>
  <si>
    <t>様式７</t>
    <rPh sb="0" eb="2">
      <t>ヨウシキ</t>
    </rPh>
    <phoneticPr fontId="12"/>
  </si>
  <si>
    <t>様式５</t>
    <rPh sb="0" eb="2">
      <t>ヨウシキ</t>
    </rPh>
    <phoneticPr fontId="12"/>
  </si>
  <si>
    <t>様式６</t>
    <rPh sb="0" eb="2">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</si>
</sst>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 numFmtId="184" formatCode="#,##0.##"/>
    <numFmt numFmtId="185" formatCode="#,##0.0&quot;人&quot;"/>
    <numFmt numFmtId="186" formatCode="#,##0&quot;人&quot;"/>
    <numFmt numFmtId="187" formatCode="0.0%"/>
  </numFmts>
  <fonts count="8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indexed="8"/>
      <name val="ＭＳ Ｐゴシック"/>
      <family val="3"/>
      <charset val="128"/>
    </font>
    <font>
      <sz val="6"/>
      <name val="游ゴシック"/>
      <family val="3"/>
      <charset val="128"/>
      <scheme val="minor"/>
    </font>
    <font>
      <sz val="6"/>
      <name val="ＭＳ Ｐゴシック"/>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rgb="FFFF0000"/>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6"/>
      <name val="游ゴシック"/>
      <family val="2"/>
      <charset val="128"/>
      <scheme val="minor"/>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ＭＳ Ｐゴシック"/>
      <family val="3"/>
      <charset val="128"/>
    </font>
    <font>
      <sz val="8"/>
      <name val="ＭＳ 明朝"/>
      <family val="1"/>
      <charset val="128"/>
    </font>
    <font>
      <b/>
      <sz val="11"/>
      <name val="ＭＳ Ｐゴシック"/>
      <family val="3"/>
      <charset val="128"/>
    </font>
    <font>
      <sz val="11"/>
      <color indexed="10"/>
      <name val="ＭＳ Ｐゴシック"/>
      <family val="3"/>
      <charset val="128"/>
    </font>
    <font>
      <sz val="11"/>
      <name val="HGSｺﾞｼｯｸM"/>
      <family val="3"/>
      <charset val="128"/>
    </font>
    <font>
      <sz val="12"/>
      <name val="HGSｺﾞｼｯｸM"/>
      <family val="3"/>
      <charset val="128"/>
    </font>
    <font>
      <sz val="11"/>
      <color rgb="FFFF0000"/>
      <name val="HGSｺﾞｼｯｸM"/>
      <family val="3"/>
      <charset val="128"/>
    </font>
    <font>
      <sz val="10"/>
      <name val="HGSｺﾞｼｯｸM"/>
      <family val="3"/>
      <charset val="128"/>
    </font>
    <font>
      <sz val="10"/>
      <color rgb="FFFF0000"/>
      <name val="HGSｺﾞｼｯｸM"/>
      <family val="3"/>
      <charset val="128"/>
    </font>
    <font>
      <sz val="8"/>
      <color rgb="FFFF0000"/>
      <name val="HGSｺﾞｼｯｸM"/>
      <family val="3"/>
      <charset val="128"/>
    </font>
    <font>
      <u/>
      <sz val="11"/>
      <color rgb="FFFF0000"/>
      <name val="ＭＳ Ｐゴシック"/>
      <family val="3"/>
      <charset val="128"/>
    </font>
    <font>
      <sz val="11"/>
      <name val="HG創英角ﾎﾟｯﾌﾟ体"/>
      <family val="3"/>
      <charset val="128"/>
    </font>
    <font>
      <sz val="10"/>
      <name val="ＭＳ Ｐ明朝"/>
      <family val="1"/>
      <charset val="128"/>
    </font>
    <font>
      <sz val="10"/>
      <name val="HG丸ｺﾞｼｯｸM-PRO"/>
      <family val="3"/>
      <charset val="128"/>
    </font>
    <font>
      <sz val="11"/>
      <name val="HGS創英角ﾎﾟｯﾌﾟ体"/>
      <family val="3"/>
      <charset val="128"/>
    </font>
    <font>
      <sz val="10"/>
      <color rgb="FF0070C0"/>
      <name val="ＭＳ Ｐ明朝"/>
      <family val="1"/>
      <charset val="128"/>
    </font>
    <font>
      <sz val="11"/>
      <color rgb="FFFF0000"/>
      <name val="ＭＳ Ｐゴシック"/>
      <family val="3"/>
      <charset val="128"/>
    </font>
    <font>
      <sz val="11"/>
      <color theme="1"/>
      <name val="ＭＳ Ｐゴシック"/>
      <family val="3"/>
      <charset val="128"/>
    </font>
    <font>
      <sz val="10"/>
      <color indexed="8"/>
      <name val="HG丸ｺﾞｼｯｸM-PRO"/>
      <family val="3"/>
      <charset val="128"/>
    </font>
    <font>
      <sz val="9"/>
      <color rgb="FFFF0000"/>
      <name val="ＭＳ ゴシック"/>
      <family val="3"/>
      <charset val="128"/>
    </font>
    <font>
      <b/>
      <sz val="11"/>
      <color rgb="FFFF0000"/>
      <name val="ＭＳ ゴシック"/>
      <family val="3"/>
      <charset val="128"/>
    </font>
    <font>
      <sz val="14"/>
      <name val="ＭＳ Ｐゴシック"/>
      <family val="3"/>
      <charset val="128"/>
    </font>
    <font>
      <b/>
      <u/>
      <sz val="9"/>
      <name val="ＭＳ Ｐ明朝"/>
      <family val="1"/>
      <charset val="128"/>
    </font>
    <font>
      <strike/>
      <sz val="9"/>
      <name val="ＭＳ Ｐゴシック"/>
      <family val="3"/>
      <charset val="128"/>
    </font>
    <font>
      <strike/>
      <sz val="12"/>
      <name val="ＭＳ Ｐゴシック"/>
      <family val="3"/>
      <charset val="128"/>
    </font>
    <font>
      <b/>
      <sz val="8"/>
      <name val="ＭＳ Ｐゴシック"/>
      <family val="3"/>
      <charset val="128"/>
    </font>
    <font>
      <b/>
      <sz val="10"/>
      <name val="ＭＳ Ｐゴシック"/>
      <family val="3"/>
      <charset val="128"/>
    </font>
    <font>
      <b/>
      <sz val="9"/>
      <color rgb="FFFF0000"/>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8"/>
      <name val="HGSｺﾞｼｯｸM"/>
      <family val="3"/>
      <charset val="128"/>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10"/>
      <name val="HGSｺﾞｼｯｸM"/>
      <family val="3"/>
      <charset val="128"/>
    </font>
  </fonts>
  <fills count="14">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9" tint="0.59999389629810485"/>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0.499984740745262"/>
        <bgColor indexed="64"/>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rgb="FFFF0000"/>
      </bottom>
      <diagonal/>
    </border>
    <border>
      <left style="thin">
        <color auto="1"/>
      </left>
      <right style="thin">
        <color rgb="FFFF0000"/>
      </right>
      <top/>
      <bottom/>
      <diagonal/>
    </border>
    <border>
      <left/>
      <right style="thin">
        <color rgb="FFFF0000"/>
      </right>
      <top/>
      <bottom/>
      <diagonal/>
    </border>
    <border>
      <left/>
      <right style="thin">
        <color rgb="FFFF0000"/>
      </right>
      <top/>
      <bottom style="thin">
        <color rgb="FFFF0000"/>
      </bottom>
      <diagonal/>
    </border>
    <border>
      <left style="thin">
        <color indexed="64"/>
      </left>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right style="double">
        <color auto="1"/>
      </right>
      <top style="double">
        <color auto="1"/>
      </top>
      <bottom style="double">
        <color auto="1"/>
      </bottom>
      <diagonal/>
    </border>
    <border>
      <left/>
      <right style="double">
        <color indexed="64"/>
      </right>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ashed">
        <color indexed="64"/>
      </bottom>
      <diagonal/>
    </border>
  </borders>
  <cellStyleXfs count="19">
    <xf numFmtId="0" fontId="0" fillId="0" borderId="0"/>
    <xf numFmtId="0" fontId="9" fillId="0" borderId="0">
      <alignment vertical="center"/>
    </xf>
    <xf numFmtId="0" fontId="8" fillId="0" borderId="0">
      <alignment vertical="center"/>
    </xf>
    <xf numFmtId="0" fontId="7" fillId="0" borderId="0">
      <alignment vertical="center"/>
    </xf>
    <xf numFmtId="0" fontId="9" fillId="0" borderId="0">
      <alignment vertical="center"/>
    </xf>
    <xf numFmtId="0" fontId="9" fillId="0" borderId="0"/>
    <xf numFmtId="0" fontId="18" fillId="0" borderId="0"/>
    <xf numFmtId="0" fontId="9" fillId="0" borderId="0"/>
    <xf numFmtId="0" fontId="6" fillId="0" borderId="0">
      <alignment vertical="center"/>
    </xf>
    <xf numFmtId="0" fontId="9" fillId="0" borderId="0"/>
    <xf numFmtId="0" fontId="9" fillId="0" borderId="0"/>
    <xf numFmtId="0" fontId="5" fillId="0" borderId="0">
      <alignment vertical="center"/>
    </xf>
    <xf numFmtId="0" fontId="18" fillId="0" borderId="0"/>
    <xf numFmtId="0" fontId="4"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129">
    <xf numFmtId="0" fontId="0" fillId="0" borderId="0" xfId="0"/>
    <xf numFmtId="0" fontId="10" fillId="2" borderId="0" xfId="1" applyFont="1" applyFill="1" applyAlignment="1">
      <alignment vertical="center"/>
    </xf>
    <xf numFmtId="0" fontId="10" fillId="2" borderId="0" xfId="1" applyFont="1" applyFill="1" applyBorder="1" applyAlignment="1">
      <alignment vertical="center"/>
    </xf>
    <xf numFmtId="0" fontId="15" fillId="2" borderId="0" xfId="1" applyFont="1" applyFill="1" applyBorder="1" applyAlignment="1">
      <alignment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10" fillId="2" borderId="5" xfId="1" applyFont="1" applyFill="1" applyBorder="1" applyAlignment="1">
      <alignment vertical="center"/>
    </xf>
    <xf numFmtId="0" fontId="10" fillId="2" borderId="6" xfId="1" applyFont="1" applyFill="1" applyBorder="1" applyAlignment="1">
      <alignment vertical="center"/>
    </xf>
    <xf numFmtId="0" fontId="10" fillId="2" borderId="7" xfId="1" applyFont="1" applyFill="1" applyBorder="1" applyAlignment="1">
      <alignment vertical="center"/>
    </xf>
    <xf numFmtId="0" fontId="10" fillId="2" borderId="8" xfId="1" applyFont="1" applyFill="1" applyBorder="1" applyAlignment="1">
      <alignment vertical="center"/>
    </xf>
    <xf numFmtId="0" fontId="8" fillId="2" borderId="0" xfId="2" applyFill="1">
      <alignment vertical="center"/>
    </xf>
    <xf numFmtId="0" fontId="10" fillId="2" borderId="12" xfId="1" applyFont="1" applyFill="1" applyBorder="1" applyAlignment="1">
      <alignment vertical="center"/>
    </xf>
    <xf numFmtId="0" fontId="10" fillId="2" borderId="10" xfId="1" applyFont="1" applyFill="1" applyBorder="1" applyAlignment="1">
      <alignment vertical="center"/>
    </xf>
    <xf numFmtId="0" fontId="10" fillId="2" borderId="11" xfId="1" applyFont="1" applyFill="1" applyBorder="1" applyAlignment="1">
      <alignment vertical="center"/>
    </xf>
    <xf numFmtId="0" fontId="10" fillId="2" borderId="14" xfId="1" applyFont="1" applyFill="1" applyBorder="1" applyAlignment="1">
      <alignment vertical="center"/>
    </xf>
    <xf numFmtId="0" fontId="10" fillId="2" borderId="15" xfId="1" applyFont="1" applyFill="1" applyBorder="1" applyAlignment="1">
      <alignment vertical="center"/>
    </xf>
    <xf numFmtId="0" fontId="10" fillId="2" borderId="5" xfId="1" applyFont="1" applyFill="1" applyBorder="1" applyAlignment="1">
      <alignment horizontal="left" vertical="center"/>
    </xf>
    <xf numFmtId="0" fontId="10" fillId="2" borderId="16" xfId="1" applyFont="1" applyFill="1" applyBorder="1" applyAlignment="1">
      <alignment vertical="center"/>
    </xf>
    <xf numFmtId="0" fontId="10" fillId="2" borderId="17" xfId="1" applyFont="1" applyFill="1" applyBorder="1" applyAlignment="1">
      <alignment vertical="center"/>
    </xf>
    <xf numFmtId="0" fontId="10" fillId="2" borderId="21" xfId="1" applyFont="1" applyFill="1" applyBorder="1" applyAlignment="1">
      <alignment vertical="center"/>
    </xf>
    <xf numFmtId="0" fontId="7" fillId="2" borderId="0" xfId="3" applyFill="1">
      <alignment vertical="center"/>
    </xf>
    <xf numFmtId="0" fontId="13" fillId="2" borderId="0" xfId="1" applyFont="1" applyFill="1" applyBorder="1" applyAlignment="1">
      <alignment vertical="center"/>
    </xf>
    <xf numFmtId="0" fontId="10" fillId="2" borderId="23" xfId="1" applyFont="1" applyFill="1" applyBorder="1" applyAlignment="1">
      <alignment horizontal="center" vertical="center"/>
    </xf>
    <xf numFmtId="0" fontId="15" fillId="2" borderId="23" xfId="1" applyFont="1" applyFill="1" applyBorder="1" applyAlignment="1">
      <alignment vertical="center"/>
    </xf>
    <xf numFmtId="0" fontId="10" fillId="2" borderId="23" xfId="1" applyFont="1" applyFill="1" applyBorder="1" applyAlignment="1">
      <alignment vertical="center"/>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3" xfId="1" applyFont="1" applyFill="1" applyBorder="1" applyAlignment="1">
      <alignment vertical="center" textRotation="255"/>
    </xf>
    <xf numFmtId="0" fontId="10" fillId="2" borderId="23" xfId="1" applyFont="1" applyFill="1" applyBorder="1" applyAlignment="1">
      <alignment vertical="center" wrapText="1"/>
    </xf>
    <xf numFmtId="0" fontId="10" fillId="2" borderId="0" xfId="1" applyFont="1" applyFill="1" applyBorder="1" applyAlignment="1">
      <alignment vertical="center" wrapText="1"/>
    </xf>
    <xf numFmtId="0" fontId="10" fillId="2" borderId="0" xfId="4" applyFont="1" applyFill="1" applyAlignment="1">
      <alignment vertical="center"/>
    </xf>
    <xf numFmtId="0" fontId="13" fillId="2" borderId="0" xfId="4" applyFont="1" applyFill="1" applyBorder="1" applyAlignment="1">
      <alignment horizontal="center" vertical="center"/>
    </xf>
    <xf numFmtId="0" fontId="10" fillId="2" borderId="1" xfId="4" applyFont="1" applyFill="1" applyBorder="1" applyAlignment="1">
      <alignment vertical="center"/>
    </xf>
    <xf numFmtId="0" fontId="10" fillId="2" borderId="2" xfId="4" applyFont="1" applyFill="1" applyBorder="1" applyAlignment="1">
      <alignment vertical="center"/>
    </xf>
    <xf numFmtId="0" fontId="10" fillId="2" borderId="21" xfId="4" applyFont="1" applyFill="1" applyBorder="1" applyAlignment="1">
      <alignment vertical="center"/>
    </xf>
    <xf numFmtId="0" fontId="10" fillId="2" borderId="3" xfId="4" applyFont="1" applyFill="1" applyBorder="1" applyAlignment="1">
      <alignment vertical="center"/>
    </xf>
    <xf numFmtId="0" fontId="10" fillId="2" borderId="0" xfId="4" applyFont="1" applyFill="1" applyBorder="1" applyAlignment="1">
      <alignment vertical="center"/>
    </xf>
    <xf numFmtId="0" fontId="15" fillId="2" borderId="4" xfId="4" applyFont="1" applyFill="1" applyBorder="1" applyAlignment="1">
      <alignment vertical="center"/>
    </xf>
    <xf numFmtId="0" fontId="10" fillId="2" borderId="15" xfId="4" applyFont="1" applyFill="1" applyBorder="1" applyAlignment="1">
      <alignment vertical="center"/>
    </xf>
    <xf numFmtId="0" fontId="10" fillId="2" borderId="5" xfId="4" applyFont="1" applyFill="1" applyBorder="1" applyAlignment="1">
      <alignment vertical="center"/>
    </xf>
    <xf numFmtId="0" fontId="10" fillId="2" borderId="4" xfId="4" applyFont="1" applyFill="1" applyBorder="1" applyAlignment="1">
      <alignment vertical="center"/>
    </xf>
    <xf numFmtId="0" fontId="10" fillId="2" borderId="6" xfId="4" applyFont="1" applyFill="1" applyBorder="1" applyAlignment="1">
      <alignment vertical="center"/>
    </xf>
    <xf numFmtId="0" fontId="10" fillId="2" borderId="7" xfId="4" applyFont="1" applyFill="1" applyBorder="1" applyAlignment="1">
      <alignment vertical="center"/>
    </xf>
    <xf numFmtId="0" fontId="10" fillId="2" borderId="17" xfId="4" applyFont="1" applyFill="1" applyBorder="1" applyAlignment="1">
      <alignment vertical="center"/>
    </xf>
    <xf numFmtId="0" fontId="10" fillId="2" borderId="8" xfId="4" applyFont="1" applyFill="1" applyBorder="1" applyAlignment="1">
      <alignment vertical="center"/>
    </xf>
    <xf numFmtId="0" fontId="10" fillId="2" borderId="12" xfId="4" applyFont="1" applyFill="1" applyBorder="1" applyAlignment="1">
      <alignment vertical="center"/>
    </xf>
    <xf numFmtId="0" fontId="10" fillId="2" borderId="10" xfId="4" applyFont="1" applyFill="1" applyBorder="1" applyAlignment="1">
      <alignment vertical="center"/>
    </xf>
    <xf numFmtId="0" fontId="10" fillId="2" borderId="11" xfId="4" applyFont="1" applyFill="1" applyBorder="1" applyAlignment="1">
      <alignment vertical="center"/>
    </xf>
    <xf numFmtId="0" fontId="10" fillId="2" borderId="13" xfId="4" applyFont="1" applyFill="1" applyBorder="1" applyAlignment="1">
      <alignment vertical="center"/>
    </xf>
    <xf numFmtId="0" fontId="10" fillId="2" borderId="28" xfId="4" applyFont="1" applyFill="1" applyBorder="1" applyAlignment="1">
      <alignment vertical="center"/>
    </xf>
    <xf numFmtId="0" fontId="10" fillId="2" borderId="22" xfId="4" applyFont="1" applyFill="1" applyBorder="1" applyAlignment="1">
      <alignment vertical="center"/>
    </xf>
    <xf numFmtId="0" fontId="10" fillId="2" borderId="29" xfId="4" applyFont="1" applyFill="1" applyBorder="1" applyAlignment="1">
      <alignment vertical="center"/>
    </xf>
    <xf numFmtId="0" fontId="10" fillId="2" borderId="32" xfId="4" applyFont="1" applyFill="1" applyBorder="1" applyAlignment="1">
      <alignment vertical="center"/>
    </xf>
    <xf numFmtId="0" fontId="10" fillId="2" borderId="24" xfId="4" applyFont="1" applyFill="1" applyBorder="1" applyAlignment="1">
      <alignment vertical="center"/>
    </xf>
    <xf numFmtId="0" fontId="10" fillId="2" borderId="31" xfId="4" applyFont="1" applyFill="1" applyBorder="1" applyAlignment="1">
      <alignment vertical="center"/>
    </xf>
    <xf numFmtId="0" fontId="10" fillId="2" borderId="25" xfId="4" applyFont="1" applyFill="1" applyBorder="1" applyAlignment="1">
      <alignment vertical="center"/>
    </xf>
    <xf numFmtId="0" fontId="10" fillId="2" borderId="38" xfId="4" applyFont="1" applyFill="1" applyBorder="1" applyAlignment="1">
      <alignment vertical="center"/>
    </xf>
    <xf numFmtId="0" fontId="10" fillId="2" borderId="39" xfId="4" applyFont="1" applyFill="1" applyBorder="1" applyAlignment="1">
      <alignment vertical="center"/>
    </xf>
    <xf numFmtId="0" fontId="10" fillId="2" borderId="40" xfId="4" applyFont="1" applyFill="1" applyBorder="1" applyAlignment="1">
      <alignment vertical="center"/>
    </xf>
    <xf numFmtId="0" fontId="10" fillId="2" borderId="34" xfId="4" applyFont="1" applyFill="1" applyBorder="1" applyAlignment="1">
      <alignment vertical="center"/>
    </xf>
    <xf numFmtId="0" fontId="10" fillId="2" borderId="41" xfId="4" applyFont="1" applyFill="1" applyBorder="1" applyAlignment="1">
      <alignment vertical="center"/>
    </xf>
    <xf numFmtId="0" fontId="10" fillId="2" borderId="43" xfId="4" applyFont="1" applyFill="1" applyBorder="1" applyAlignment="1">
      <alignment vertical="center"/>
    </xf>
    <xf numFmtId="0" fontId="10" fillId="2" borderId="0" xfId="4" applyFont="1" applyFill="1" applyBorder="1" applyAlignment="1">
      <alignment vertical="center" wrapText="1"/>
    </xf>
    <xf numFmtId="0" fontId="15" fillId="2" borderId="0" xfId="4" applyFont="1" applyFill="1" applyBorder="1" applyAlignment="1">
      <alignment vertical="center"/>
    </xf>
    <xf numFmtId="0" fontId="10" fillId="2" borderId="13" xfId="1" applyFont="1" applyFill="1" applyBorder="1" applyAlignment="1">
      <alignment vertical="center"/>
    </xf>
    <xf numFmtId="0" fontId="10" fillId="2" borderId="24" xfId="1" applyFont="1" applyFill="1" applyBorder="1" applyAlignment="1">
      <alignment vertical="center"/>
    </xf>
    <xf numFmtId="0" fontId="10" fillId="2" borderId="31" xfId="1" applyFont="1" applyFill="1" applyBorder="1" applyAlignment="1">
      <alignment vertical="center"/>
    </xf>
    <xf numFmtId="0" fontId="10" fillId="2" borderId="29" xfId="1" applyFont="1" applyFill="1" applyBorder="1" applyAlignment="1">
      <alignment vertical="center"/>
    </xf>
    <xf numFmtId="0" fontId="10" fillId="2" borderId="32" xfId="1" applyFont="1" applyFill="1" applyBorder="1" applyAlignment="1">
      <alignment vertical="center"/>
    </xf>
    <xf numFmtId="0" fontId="10" fillId="2" borderId="34" xfId="1" applyFont="1" applyFill="1" applyBorder="1" applyAlignment="1">
      <alignment vertical="center"/>
    </xf>
    <xf numFmtId="0" fontId="10" fillId="2" borderId="41" xfId="1" applyFont="1" applyFill="1" applyBorder="1" applyAlignment="1">
      <alignment vertical="center"/>
    </xf>
    <xf numFmtId="0" fontId="10" fillId="2" borderId="22" xfId="1" applyFont="1" applyFill="1" applyBorder="1" applyAlignment="1">
      <alignment vertical="center"/>
    </xf>
    <xf numFmtId="0" fontId="10" fillId="2" borderId="28" xfId="1" applyFont="1" applyFill="1" applyBorder="1" applyAlignment="1">
      <alignment vertical="center"/>
    </xf>
    <xf numFmtId="0" fontId="10" fillId="2" borderId="33" xfId="1" applyFont="1" applyFill="1" applyBorder="1" applyAlignment="1">
      <alignment vertical="center"/>
    </xf>
    <xf numFmtId="0" fontId="26" fillId="0" borderId="2" xfId="7" applyFont="1" applyFill="1" applyBorder="1" applyAlignment="1">
      <alignment vertical="center"/>
    </xf>
    <xf numFmtId="0" fontId="17" fillId="0" borderId="0" xfId="7" applyFont="1" applyFill="1" applyBorder="1" applyAlignment="1">
      <alignment horizontal="center" vertical="center"/>
    </xf>
    <xf numFmtId="0" fontId="17" fillId="0" borderId="7" xfId="7" applyFont="1" applyFill="1" applyBorder="1" applyAlignment="1">
      <alignment horizontal="center" vertical="center"/>
    </xf>
    <xf numFmtId="0" fontId="35" fillId="0" borderId="0" xfId="9" applyFont="1" applyFill="1" applyAlignment="1">
      <alignment horizontal="left"/>
    </xf>
    <xf numFmtId="0" fontId="35" fillId="0" borderId="0" xfId="9" applyFont="1" applyFill="1"/>
    <xf numFmtId="0" fontId="35" fillId="0" borderId="0" xfId="9" applyFont="1" applyFill="1" applyAlignment="1">
      <alignment horizontal="center"/>
    </xf>
    <xf numFmtId="0" fontId="36" fillId="0" borderId="0" xfId="9" applyFont="1" applyFill="1" applyAlignment="1">
      <alignment horizontal="centerContinuous"/>
    </xf>
    <xf numFmtId="0" fontId="35" fillId="0" borderId="33" xfId="9" applyFont="1" applyFill="1" applyBorder="1" applyAlignment="1">
      <alignment horizontal="center"/>
    </xf>
    <xf numFmtId="0" fontId="35" fillId="0" borderId="34" xfId="9" applyFont="1" applyFill="1" applyBorder="1"/>
    <xf numFmtId="0" fontId="35" fillId="0" borderId="35" xfId="9" applyFont="1" applyFill="1" applyBorder="1"/>
    <xf numFmtId="0" fontId="35" fillId="0" borderId="14" xfId="9" applyFont="1" applyFill="1" applyBorder="1" applyAlignment="1">
      <alignment horizontal="center"/>
    </xf>
    <xf numFmtId="0" fontId="35" fillId="0" borderId="0" xfId="9" applyFont="1" applyFill="1" applyBorder="1"/>
    <xf numFmtId="0" fontId="35" fillId="0" borderId="15" xfId="9" applyFont="1" applyFill="1" applyBorder="1"/>
    <xf numFmtId="0" fontId="35" fillId="0" borderId="28" xfId="9" applyFont="1" applyFill="1" applyBorder="1" applyAlignment="1">
      <alignment horizontal="center"/>
    </xf>
    <xf numFmtId="0" fontId="35" fillId="0" borderId="22" xfId="9" applyFont="1" applyFill="1" applyBorder="1"/>
    <xf numFmtId="0" fontId="35" fillId="0" borderId="29" xfId="9" applyFont="1" applyFill="1" applyBorder="1"/>
    <xf numFmtId="0" fontId="35" fillId="0" borderId="33" xfId="9" applyFont="1" applyFill="1" applyBorder="1"/>
    <xf numFmtId="0" fontId="35" fillId="0" borderId="14" xfId="9" applyFont="1" applyFill="1" applyBorder="1"/>
    <xf numFmtId="0" fontId="35" fillId="0" borderId="28" xfId="9" applyFont="1" applyFill="1" applyBorder="1"/>
    <xf numFmtId="0" fontId="35" fillId="0" borderId="34" xfId="9" applyFont="1" applyFill="1" applyBorder="1" applyAlignment="1">
      <alignment horizontal="center"/>
    </xf>
    <xf numFmtId="0" fontId="35" fillId="0" borderId="33" xfId="10" applyFont="1" applyFill="1" applyBorder="1" applyAlignment="1">
      <alignment horizontal="center" vertical="center"/>
    </xf>
    <xf numFmtId="0" fontId="37" fillId="0" borderId="33" xfId="10" applyFont="1" applyFill="1" applyBorder="1" applyAlignment="1">
      <alignment vertical="center"/>
    </xf>
    <xf numFmtId="0" fontId="35" fillId="0" borderId="34" xfId="10" applyFont="1" applyFill="1" applyBorder="1" applyAlignment="1">
      <alignment vertical="center"/>
    </xf>
    <xf numFmtId="0" fontId="35" fillId="0" borderId="34" xfId="10" applyFont="1" applyFill="1" applyBorder="1"/>
    <xf numFmtId="0" fontId="35" fillId="0" borderId="35" xfId="10" applyFont="1" applyFill="1" applyBorder="1"/>
    <xf numFmtId="0" fontId="35" fillId="0" borderId="33" xfId="10" applyFont="1" applyFill="1" applyBorder="1"/>
    <xf numFmtId="0" fontId="35" fillId="0" borderId="0" xfId="10" applyFont="1" applyFill="1"/>
    <xf numFmtId="0" fontId="35" fillId="0" borderId="14" xfId="10" applyFont="1" applyFill="1" applyBorder="1" applyAlignment="1">
      <alignment horizontal="center"/>
    </xf>
    <xf numFmtId="0" fontId="35" fillId="0" borderId="0" xfId="10" applyFont="1" applyFill="1" applyBorder="1" applyAlignment="1">
      <alignment horizontal="left" vertical="top" wrapText="1"/>
    </xf>
    <xf numFmtId="0" fontId="5" fillId="0" borderId="0" xfId="11" applyBorder="1" applyAlignment="1">
      <alignment horizontal="left" vertical="top" wrapText="1"/>
    </xf>
    <xf numFmtId="0" fontId="35" fillId="0" borderId="14" xfId="10" applyFont="1" applyFill="1" applyBorder="1"/>
    <xf numFmtId="0" fontId="37" fillId="0" borderId="0" xfId="10" applyFont="1" applyFill="1" applyBorder="1" applyAlignment="1">
      <alignment horizontal="left" vertical="center"/>
    </xf>
    <xf numFmtId="0" fontId="35" fillId="0" borderId="0" xfId="10" applyFont="1" applyFill="1" applyBorder="1"/>
    <xf numFmtId="0" fontId="35" fillId="0" borderId="15" xfId="10" applyFont="1" applyFill="1" applyBorder="1"/>
    <xf numFmtId="0" fontId="35" fillId="0" borderId="14" xfId="10" applyFont="1" applyFill="1" applyBorder="1" applyAlignment="1">
      <alignment horizontal="left" vertical="top" wrapText="1"/>
    </xf>
    <xf numFmtId="0" fontId="35" fillId="0" borderId="14" xfId="10" applyFont="1" applyFill="1" applyBorder="1" applyAlignment="1">
      <alignment vertical="center"/>
    </xf>
    <xf numFmtId="0" fontId="35" fillId="0" borderId="0" xfId="10" applyFont="1" applyFill="1" applyBorder="1" applyAlignment="1">
      <alignment vertical="center"/>
    </xf>
    <xf numFmtId="0" fontId="35" fillId="0" borderId="0" xfId="10" applyFont="1" applyFill="1" applyBorder="1" applyAlignment="1">
      <alignment vertical="top" wrapText="1"/>
    </xf>
    <xf numFmtId="0" fontId="35" fillId="0" borderId="15" xfId="10" applyFont="1" applyFill="1" applyBorder="1" applyAlignment="1">
      <alignment vertical="top" wrapText="1"/>
    </xf>
    <xf numFmtId="0" fontId="35" fillId="0" borderId="0" xfId="10" applyFont="1" applyFill="1" applyBorder="1" applyAlignment="1"/>
    <xf numFmtId="0" fontId="9" fillId="0" borderId="0" xfId="10" applyFont="1" applyFill="1" applyBorder="1" applyAlignment="1">
      <alignment vertical="center"/>
    </xf>
    <xf numFmtId="0" fontId="9" fillId="0" borderId="0" xfId="10" applyFont="1" applyFill="1" applyBorder="1" applyAlignment="1"/>
    <xf numFmtId="0" fontId="37" fillId="0" borderId="22" xfId="10" applyFont="1" applyFill="1" applyBorder="1" applyAlignment="1">
      <alignment horizontal="left" vertical="center"/>
    </xf>
    <xf numFmtId="0" fontId="37" fillId="0" borderId="22" xfId="10" applyFont="1" applyFill="1" applyBorder="1" applyAlignment="1">
      <alignment horizontal="left" vertical="center" wrapText="1"/>
    </xf>
    <xf numFmtId="0" fontId="37" fillId="0" borderId="22" xfId="10" applyFont="1" applyFill="1" applyBorder="1" applyAlignment="1">
      <alignment horizontal="right" vertical="center"/>
    </xf>
    <xf numFmtId="0" fontId="37" fillId="0" borderId="0" xfId="10" applyFont="1" applyFill="1" applyBorder="1" applyAlignment="1">
      <alignment vertical="center"/>
    </xf>
    <xf numFmtId="0" fontId="39" fillId="0" borderId="0" xfId="10" applyFont="1" applyFill="1" applyBorder="1" applyAlignment="1">
      <alignment horizontal="left" vertical="center" wrapText="1"/>
    </xf>
    <xf numFmtId="0" fontId="39" fillId="0" borderId="15" xfId="10" applyFont="1" applyFill="1" applyBorder="1" applyAlignment="1">
      <alignment horizontal="left" vertical="center" wrapText="1"/>
    </xf>
    <xf numFmtId="0" fontId="37" fillId="0" borderId="14" xfId="10" applyFont="1" applyFill="1" applyBorder="1"/>
    <xf numFmtId="0" fontId="37" fillId="0" borderId="0" xfId="10" applyFont="1" applyFill="1" applyBorder="1"/>
    <xf numFmtId="0" fontId="37" fillId="0" borderId="15" xfId="10" applyFont="1" applyFill="1" applyBorder="1"/>
    <xf numFmtId="0" fontId="37" fillId="0" borderId="65" xfId="10" applyFont="1" applyFill="1" applyBorder="1" applyAlignment="1">
      <alignment horizontal="left" vertical="center"/>
    </xf>
    <xf numFmtId="0" fontId="37" fillId="0" borderId="65" xfId="10" applyFont="1" applyFill="1" applyBorder="1" applyAlignment="1">
      <alignment horizontal="left" vertical="center" wrapText="1"/>
    </xf>
    <xf numFmtId="0" fontId="37" fillId="0" borderId="65" xfId="10" applyFont="1" applyFill="1" applyBorder="1" applyAlignment="1">
      <alignment horizontal="right" vertical="center"/>
    </xf>
    <xf numFmtId="0" fontId="37" fillId="0" borderId="65" xfId="10" applyFont="1" applyFill="1" applyBorder="1" applyAlignment="1">
      <alignment vertical="center"/>
    </xf>
    <xf numFmtId="0" fontId="39" fillId="0" borderId="65" xfId="10" applyFont="1" applyFill="1" applyBorder="1" applyAlignment="1">
      <alignment horizontal="left" vertical="center" wrapText="1"/>
    </xf>
    <xf numFmtId="0" fontId="35" fillId="0" borderId="66" xfId="10" applyFont="1" applyFill="1" applyBorder="1"/>
    <xf numFmtId="0" fontId="37" fillId="0" borderId="0" xfId="10" applyFont="1" applyFill="1" applyBorder="1" applyAlignment="1">
      <alignment horizontal="center" vertical="center"/>
    </xf>
    <xf numFmtId="0" fontId="37" fillId="0" borderId="0" xfId="10" applyFont="1" applyFill="1" applyBorder="1" applyAlignment="1">
      <alignment horizontal="left" vertical="center" wrapText="1"/>
    </xf>
    <xf numFmtId="0" fontId="37" fillId="0" borderId="0" xfId="10" applyFont="1" applyFill="1" applyBorder="1" applyAlignment="1">
      <alignment horizontal="right" vertical="center"/>
    </xf>
    <xf numFmtId="0" fontId="39" fillId="0" borderId="67" xfId="10" applyFont="1" applyFill="1" applyBorder="1" applyAlignment="1">
      <alignment horizontal="left" vertical="center" wrapText="1"/>
    </xf>
    <xf numFmtId="0" fontId="37" fillId="0" borderId="65" xfId="10" applyFont="1" applyFill="1" applyBorder="1" applyAlignment="1">
      <alignment horizontal="center" vertical="center"/>
    </xf>
    <xf numFmtId="0" fontId="39" fillId="0" borderId="68" xfId="10" applyFont="1" applyFill="1" applyBorder="1" applyAlignment="1">
      <alignment horizontal="left" vertical="center" wrapText="1"/>
    </xf>
    <xf numFmtId="0" fontId="35" fillId="0" borderId="15" xfId="10" applyFont="1" applyFill="1" applyBorder="1" applyAlignment="1">
      <alignment horizontal="left" vertical="top" wrapText="1"/>
    </xf>
    <xf numFmtId="0" fontId="35" fillId="0" borderId="28" xfId="10" applyFont="1" applyFill="1" applyBorder="1"/>
    <xf numFmtId="0" fontId="35" fillId="0" borderId="22" xfId="10" applyFont="1" applyFill="1" applyBorder="1"/>
    <xf numFmtId="0" fontId="35" fillId="0" borderId="22" xfId="10" applyFont="1" applyFill="1" applyBorder="1" applyAlignment="1">
      <alignment vertical="top" wrapText="1"/>
    </xf>
    <xf numFmtId="0" fontId="35" fillId="0" borderId="29" xfId="10" applyFont="1" applyFill="1" applyBorder="1" applyAlignment="1">
      <alignment vertical="top" wrapText="1"/>
    </xf>
    <xf numFmtId="0" fontId="35" fillId="0" borderId="29" xfId="10" applyFont="1" applyFill="1" applyBorder="1"/>
    <xf numFmtId="0" fontId="35" fillId="0" borderId="14" xfId="10" applyFont="1" applyFill="1" applyBorder="1" applyAlignment="1">
      <alignment horizontal="center" vertical="center"/>
    </xf>
    <xf numFmtId="0" fontId="35" fillId="0" borderId="0" xfId="10" applyFont="1" applyFill="1" applyAlignment="1"/>
    <xf numFmtId="0" fontId="37" fillId="0" borderId="34" xfId="10" applyFont="1" applyFill="1" applyBorder="1" applyAlignment="1">
      <alignment vertical="center"/>
    </xf>
    <xf numFmtId="0" fontId="37" fillId="0" borderId="34" xfId="10" applyFont="1" applyFill="1" applyBorder="1"/>
    <xf numFmtId="0" fontId="37" fillId="0" borderId="35" xfId="10" applyFont="1" applyFill="1" applyBorder="1"/>
    <xf numFmtId="0" fontId="37" fillId="0" borderId="33" xfId="10" applyFont="1" applyFill="1" applyBorder="1"/>
    <xf numFmtId="0" fontId="35" fillId="0" borderId="0" xfId="10" applyFont="1" applyFill="1" applyBorder="1" applyAlignment="1">
      <alignment horizontal="left" vertical="center" wrapText="1"/>
    </xf>
    <xf numFmtId="0" fontId="5" fillId="0" borderId="0" xfId="11" applyBorder="1" applyAlignment="1">
      <alignment horizontal="left" vertical="center" wrapText="1"/>
    </xf>
    <xf numFmtId="0" fontId="37" fillId="0" borderId="14" xfId="10" applyFont="1" applyFill="1" applyBorder="1" applyAlignment="1">
      <alignment vertical="center"/>
    </xf>
    <xf numFmtId="0" fontId="40" fillId="0" borderId="0" xfId="10" applyFont="1" applyFill="1" applyBorder="1" applyAlignment="1">
      <alignment vertical="center"/>
    </xf>
    <xf numFmtId="0" fontId="37" fillId="0" borderId="0" xfId="10" applyFont="1" applyFill="1" applyBorder="1" applyAlignment="1">
      <alignment horizontal="left" vertical="top" wrapText="1"/>
    </xf>
    <xf numFmtId="0" fontId="37" fillId="0" borderId="0" xfId="10" applyFont="1" applyFill="1" applyBorder="1" applyAlignment="1">
      <alignment vertical="top" wrapText="1"/>
    </xf>
    <xf numFmtId="0" fontId="37" fillId="0" borderId="0" xfId="10" applyFont="1" applyFill="1" applyAlignment="1"/>
    <xf numFmtId="0" fontId="37" fillId="0" borderId="0" xfId="10" applyFont="1" applyFill="1" applyBorder="1" applyAlignment="1">
      <alignment vertical="center" wrapText="1"/>
    </xf>
    <xf numFmtId="0" fontId="35" fillId="0" borderId="28" xfId="10" applyFont="1" applyFill="1" applyBorder="1" applyAlignment="1">
      <alignment horizontal="center"/>
    </xf>
    <xf numFmtId="0" fontId="37" fillId="0" borderId="28" xfId="10" applyFont="1" applyFill="1" applyBorder="1"/>
    <xf numFmtId="0" fontId="37" fillId="0" borderId="22" xfId="10" applyFont="1" applyFill="1" applyBorder="1"/>
    <xf numFmtId="0" fontId="37" fillId="0" borderId="22" xfId="10" applyFont="1" applyFill="1" applyBorder="1" applyAlignment="1">
      <alignment vertical="top" wrapText="1"/>
    </xf>
    <xf numFmtId="0" fontId="37" fillId="0" borderId="29" xfId="10" applyFont="1" applyFill="1" applyBorder="1"/>
    <xf numFmtId="0" fontId="9" fillId="0" borderId="0" xfId="12" applyFont="1" applyFill="1" applyAlignment="1">
      <alignment horizontal="left"/>
    </xf>
    <xf numFmtId="0" fontId="9" fillId="0" borderId="0" xfId="12" applyFont="1" applyFill="1" applyAlignment="1">
      <alignment horizontal="right"/>
    </xf>
    <xf numFmtId="0" fontId="9" fillId="0" borderId="0" xfId="12" applyFont="1" applyFill="1" applyAlignment="1">
      <alignment vertical="top"/>
    </xf>
    <xf numFmtId="0" fontId="9" fillId="0" borderId="0" xfId="12" applyFont="1" applyFill="1"/>
    <xf numFmtId="0" fontId="9" fillId="0" borderId="0" xfId="12" applyFont="1" applyFill="1" applyAlignment="1">
      <alignment vertical="top" wrapText="1"/>
    </xf>
    <xf numFmtId="0" fontId="10" fillId="0" borderId="0" xfId="12" applyFont="1" applyFill="1"/>
    <xf numFmtId="0" fontId="9" fillId="0" borderId="0" xfId="12" applyFont="1" applyFill="1" applyAlignment="1">
      <alignment horizontal="center"/>
    </xf>
    <xf numFmtId="0" fontId="9" fillId="0" borderId="0" xfId="12" applyFont="1" applyFill="1" applyAlignment="1"/>
    <xf numFmtId="0" fontId="42" fillId="0" borderId="0" xfId="12" applyFont="1" applyFill="1" applyAlignment="1"/>
    <xf numFmtId="0" fontId="18" fillId="0" borderId="0" xfId="12" applyFont="1"/>
    <xf numFmtId="0" fontId="44" fillId="0" borderId="0" xfId="12" applyFont="1" applyFill="1" applyAlignment="1">
      <alignment horizontal="left" wrapText="1" indent="2"/>
    </xf>
    <xf numFmtId="0" fontId="31" fillId="0" borderId="0" xfId="12" applyFont="1" applyFill="1" applyAlignment="1">
      <alignment wrapText="1"/>
    </xf>
    <xf numFmtId="0" fontId="45" fillId="0" borderId="0" xfId="12" applyFont="1" applyFill="1" applyAlignment="1"/>
    <xf numFmtId="0" fontId="31" fillId="0" borderId="0" xfId="12" applyFont="1" applyFill="1" applyAlignment="1">
      <alignment horizontal="left" indent="1"/>
    </xf>
    <xf numFmtId="0" fontId="31" fillId="0" borderId="0" xfId="12" applyFont="1" applyFill="1"/>
    <xf numFmtId="0" fontId="47" fillId="0" borderId="0" xfId="12" applyFont="1" applyFill="1"/>
    <xf numFmtId="0" fontId="47" fillId="0" borderId="0" xfId="12" applyFont="1" applyFill="1" applyAlignment="1"/>
    <xf numFmtId="0" fontId="48" fillId="0" borderId="0" xfId="12" applyFont="1" applyFill="1"/>
    <xf numFmtId="0" fontId="9" fillId="0" borderId="0" xfId="12" applyFont="1" applyFill="1" applyAlignment="1">
      <alignment horizontal="center" vertical="center"/>
    </xf>
    <xf numFmtId="0" fontId="9" fillId="0" borderId="0" xfId="12" applyFont="1" applyFill="1" applyAlignment="1">
      <alignment vertical="center"/>
    </xf>
    <xf numFmtId="0" fontId="44" fillId="0" borderId="0" xfId="12" applyFont="1" applyFill="1" applyAlignment="1">
      <alignment horizontal="left" vertical="center" wrapText="1"/>
    </xf>
    <xf numFmtId="0" fontId="31" fillId="0" borderId="0" xfId="12" applyFont="1" applyFill="1" applyAlignment="1">
      <alignment vertical="center" wrapText="1"/>
    </xf>
    <xf numFmtId="0" fontId="9" fillId="0" borderId="0" xfId="10" applyFont="1" applyFill="1" applyAlignment="1">
      <alignment horizontal="center"/>
    </xf>
    <xf numFmtId="0" fontId="9" fillId="0" borderId="0" xfId="10" applyFont="1" applyFill="1"/>
    <xf numFmtId="0" fontId="49" fillId="0" borderId="0" xfId="10" applyFont="1" applyFill="1" applyAlignment="1">
      <alignment horizontal="left" wrapText="1" indent="2"/>
    </xf>
    <xf numFmtId="0" fontId="10" fillId="0" borderId="0" xfId="10" applyFont="1" applyFill="1"/>
    <xf numFmtId="0" fontId="17" fillId="0" borderId="2" xfId="7" applyFont="1" applyBorder="1" applyAlignment="1">
      <alignment horizontal="center" vertical="center"/>
    </xf>
    <xf numFmtId="0" fontId="18" fillId="0" borderId="2" xfId="7" applyFont="1" applyBorder="1" applyAlignment="1">
      <alignment horizontal="right" vertical="center" shrinkToFit="1"/>
    </xf>
    <xf numFmtId="179" fontId="17" fillId="4" borderId="27" xfId="7" applyNumberFormat="1" applyFont="1" applyFill="1" applyBorder="1" applyAlignment="1">
      <alignment vertical="center"/>
    </xf>
    <xf numFmtId="0" fontId="18" fillId="4" borderId="3" xfId="7" applyFont="1" applyFill="1" applyBorder="1" applyAlignment="1">
      <alignment vertical="center"/>
    </xf>
    <xf numFmtId="0" fontId="17" fillId="0" borderId="0" xfId="7" applyFont="1" applyAlignment="1">
      <alignment vertical="center"/>
    </xf>
    <xf numFmtId="177" fontId="17" fillId="0" borderId="0" xfId="7" applyNumberFormat="1" applyFont="1" applyFill="1" applyBorder="1" applyAlignment="1">
      <alignment vertical="center"/>
    </xf>
    <xf numFmtId="0" fontId="17" fillId="0" borderId="0" xfId="7" applyFont="1" applyBorder="1" applyAlignment="1">
      <alignment horizontal="center" vertical="center"/>
    </xf>
    <xf numFmtId="0" fontId="18" fillId="0" borderId="0" xfId="7" applyFont="1" applyBorder="1" applyAlignment="1">
      <alignment horizontal="right" vertical="center" shrinkToFit="1"/>
    </xf>
    <xf numFmtId="0" fontId="17" fillId="0" borderId="0" xfId="7" applyFont="1" applyFill="1" applyBorder="1" applyAlignment="1">
      <alignment horizontal="center" vertical="center" wrapText="1"/>
    </xf>
    <xf numFmtId="0" fontId="18" fillId="4" borderId="5" xfId="7" applyFont="1" applyFill="1" applyBorder="1" applyAlignment="1">
      <alignment vertical="center"/>
    </xf>
    <xf numFmtId="0" fontId="17" fillId="0" borderId="0" xfId="7" applyFont="1" applyFill="1" applyAlignment="1">
      <alignment vertical="center"/>
    </xf>
    <xf numFmtId="0" fontId="17" fillId="0" borderId="23" xfId="12" applyFont="1" applyFill="1" applyBorder="1" applyAlignment="1">
      <alignment horizontal="center" vertical="center"/>
    </xf>
    <xf numFmtId="177" fontId="17" fillId="0" borderId="0" xfId="7" applyNumberFormat="1" applyFont="1" applyFill="1" applyAlignment="1">
      <alignment vertical="center"/>
    </xf>
    <xf numFmtId="0" fontId="17" fillId="0" borderId="7" xfId="7" applyFont="1" applyBorder="1" applyAlignment="1">
      <alignment horizontal="center" vertical="center"/>
    </xf>
    <xf numFmtId="0" fontId="18" fillId="0" borderId="7" xfId="7" applyFont="1" applyBorder="1" applyAlignment="1">
      <alignment horizontal="right" vertical="center" shrinkToFit="1"/>
    </xf>
    <xf numFmtId="0" fontId="22" fillId="0" borderId="0" xfId="7" applyFont="1" applyFill="1" applyAlignment="1">
      <alignment vertical="center" wrapText="1"/>
    </xf>
    <xf numFmtId="0" fontId="26" fillId="0" borderId="0" xfId="7" applyFont="1" applyFill="1" applyBorder="1" applyAlignment="1">
      <alignment vertical="center" shrinkToFit="1"/>
    </xf>
    <xf numFmtId="0" fontId="22" fillId="0" borderId="30" xfId="7" applyFont="1" applyFill="1" applyBorder="1" applyAlignment="1">
      <alignment horizontal="center" vertical="center" wrapText="1"/>
    </xf>
    <xf numFmtId="181" fontId="22" fillId="0" borderId="30" xfId="7" applyNumberFormat="1" applyFont="1" applyFill="1" applyBorder="1" applyAlignment="1">
      <alignment vertical="center" wrapText="1"/>
    </xf>
    <xf numFmtId="0" fontId="22" fillId="0" borderId="0" xfId="7" applyFont="1" applyFill="1" applyAlignment="1">
      <alignment horizontal="center" vertical="center" wrapText="1"/>
    </xf>
    <xf numFmtId="0" fontId="22" fillId="0" borderId="24" xfId="7" applyFont="1" applyFill="1" applyBorder="1" applyAlignment="1">
      <alignment horizontal="center" vertical="center" shrinkToFit="1"/>
    </xf>
    <xf numFmtId="0" fontId="17" fillId="0" borderId="0" xfId="7" applyFont="1" applyAlignment="1">
      <alignment horizontal="center" vertical="center"/>
    </xf>
    <xf numFmtId="177" fontId="17" fillId="0" borderId="0" xfId="7" applyNumberFormat="1" applyFont="1" applyBorder="1" applyAlignment="1">
      <alignment vertical="center"/>
    </xf>
    <xf numFmtId="177" fontId="17" fillId="0" borderId="0" xfId="7" applyNumberFormat="1" applyFont="1" applyAlignment="1">
      <alignment vertical="center"/>
    </xf>
    <xf numFmtId="178" fontId="17" fillId="0" borderId="0" xfId="7" applyNumberFormat="1" applyFont="1" applyAlignment="1">
      <alignment vertical="center"/>
    </xf>
    <xf numFmtId="177" fontId="17" fillId="5" borderId="0" xfId="7" applyNumberFormat="1" applyFont="1" applyFill="1" applyBorder="1" applyAlignment="1">
      <alignment horizontal="center" vertical="center" wrapText="1"/>
    </xf>
    <xf numFmtId="177" fontId="17" fillId="5" borderId="0" xfId="7" applyNumberFormat="1" applyFont="1" applyFill="1" applyBorder="1" applyAlignment="1">
      <alignment horizontal="right" vertical="center"/>
    </xf>
    <xf numFmtId="178" fontId="17" fillId="5" borderId="0" xfId="7" applyNumberFormat="1" applyFont="1" applyFill="1" applyBorder="1" applyAlignment="1">
      <alignment vertical="center"/>
    </xf>
    <xf numFmtId="0" fontId="17" fillId="5" borderId="0" xfId="7" applyFont="1" applyFill="1" applyBorder="1" applyAlignment="1">
      <alignment vertical="center"/>
    </xf>
    <xf numFmtId="177" fontId="17" fillId="0" borderId="0" xfId="7" applyNumberFormat="1" applyFont="1" applyFill="1" applyBorder="1" applyAlignment="1">
      <alignment vertical="center" wrapText="1"/>
    </xf>
    <xf numFmtId="177" fontId="17" fillId="0" borderId="0" xfId="7" applyNumberFormat="1" applyFont="1" applyFill="1" applyBorder="1" applyAlignment="1">
      <alignment horizontal="left" vertical="center" wrapText="1"/>
    </xf>
    <xf numFmtId="178" fontId="30" fillId="0" borderId="0" xfId="7" applyNumberFormat="1" applyFont="1" applyFill="1" applyAlignment="1">
      <alignment vertical="center"/>
    </xf>
    <xf numFmtId="179" fontId="17" fillId="8" borderId="27" xfId="7" applyNumberFormat="1" applyFont="1" applyFill="1" applyBorder="1" applyAlignment="1">
      <alignment vertical="center"/>
    </xf>
    <xf numFmtId="177" fontId="17" fillId="0" borderId="0" xfId="7" applyNumberFormat="1" applyFont="1" applyFill="1" applyAlignment="1">
      <alignment horizontal="center" vertical="center"/>
    </xf>
    <xf numFmtId="0" fontId="18" fillId="0" borderId="55" xfId="7" applyFont="1" applyBorder="1" applyAlignment="1">
      <alignment horizontal="right" vertical="center" shrinkToFit="1"/>
    </xf>
    <xf numFmtId="0" fontId="17" fillId="0" borderId="0" xfId="7" applyFont="1" applyAlignment="1">
      <alignment vertical="top"/>
    </xf>
    <xf numFmtId="0" fontId="22" fillId="0" borderId="0" xfId="7" applyFont="1" applyFill="1" applyAlignment="1">
      <alignment vertical="top"/>
    </xf>
    <xf numFmtId="0" fontId="22" fillId="0" borderId="0" xfId="7" applyFont="1" applyFill="1" applyAlignment="1">
      <alignment vertical="center"/>
    </xf>
    <xf numFmtId="0" fontId="23" fillId="0" borderId="0" xfId="7" applyFont="1" applyAlignment="1">
      <alignment vertical="center" wrapText="1"/>
    </xf>
    <xf numFmtId="177" fontId="17" fillId="0" borderId="0" xfId="7" applyNumberFormat="1" applyFont="1" applyBorder="1" applyAlignment="1">
      <alignment horizontal="right" vertical="center"/>
    </xf>
    <xf numFmtId="0" fontId="19" fillId="0" borderId="0" xfId="7" applyFont="1" applyAlignment="1">
      <alignment horizontal="left" vertical="top" wrapText="1"/>
    </xf>
    <xf numFmtId="0" fontId="16" fillId="0" borderId="0" xfId="7" applyFont="1" applyFill="1" applyAlignment="1">
      <alignment vertical="center"/>
    </xf>
    <xf numFmtId="0" fontId="55" fillId="0" borderId="0" xfId="7" applyFont="1" applyAlignment="1">
      <alignment vertical="center" wrapText="1"/>
    </xf>
    <xf numFmtId="0" fontId="54" fillId="0" borderId="0" xfId="7" applyFont="1" applyAlignment="1">
      <alignment vertical="center" wrapText="1"/>
    </xf>
    <xf numFmtId="0" fontId="54" fillId="0" borderId="0" xfId="7" applyFont="1" applyAlignment="1">
      <alignment horizontal="right" vertical="center"/>
    </xf>
    <xf numFmtId="179" fontId="54" fillId="0" borderId="0" xfId="7" applyNumberFormat="1" applyFont="1" applyFill="1" applyBorder="1" applyAlignment="1">
      <alignment horizontal="center" vertical="center"/>
    </xf>
    <xf numFmtId="0" fontId="26" fillId="0" borderId="0" xfId="7" applyFont="1" applyFill="1" applyBorder="1" applyAlignment="1">
      <alignment vertical="center"/>
    </xf>
    <xf numFmtId="0" fontId="56" fillId="0" borderId="30" xfId="7" applyFont="1" applyFill="1" applyBorder="1" applyAlignment="1">
      <alignment horizontal="center" vertical="center" wrapText="1"/>
    </xf>
    <xf numFmtId="2" fontId="56" fillId="8" borderId="50" xfId="7" applyNumberFormat="1" applyFont="1" applyFill="1" applyBorder="1" applyAlignment="1">
      <alignment horizontal="center" vertical="center" wrapText="1"/>
    </xf>
    <xf numFmtId="182" fontId="56" fillId="8" borderId="50" xfId="7" applyNumberFormat="1" applyFont="1" applyFill="1" applyBorder="1" applyAlignment="1">
      <alignment horizontal="center" vertical="center" wrapText="1"/>
    </xf>
    <xf numFmtId="182" fontId="22" fillId="8" borderId="72" xfId="7" applyNumberFormat="1" applyFont="1" applyFill="1" applyBorder="1" applyAlignment="1">
      <alignment vertical="center" wrapText="1"/>
    </xf>
    <xf numFmtId="0" fontId="4" fillId="0" borderId="0" xfId="13">
      <alignment vertical="center"/>
    </xf>
    <xf numFmtId="177" fontId="17" fillId="0" borderId="0" xfId="7" applyNumberFormat="1" applyFont="1" applyFill="1" applyAlignment="1">
      <alignment horizontal="left" vertical="center"/>
    </xf>
    <xf numFmtId="177" fontId="31" fillId="0" borderId="0" xfId="14" applyNumberFormat="1" applyFont="1" applyFill="1" applyBorder="1" applyAlignment="1">
      <alignment vertical="center" wrapText="1"/>
    </xf>
    <xf numFmtId="177" fontId="57" fillId="0" borderId="0" xfId="14" applyNumberFormat="1" applyFont="1" applyFill="1" applyBorder="1" applyAlignment="1">
      <alignment vertical="center" wrapText="1"/>
    </xf>
    <xf numFmtId="177" fontId="31" fillId="0" borderId="0" xfId="7" applyNumberFormat="1" applyFont="1" applyFill="1" applyBorder="1" applyAlignment="1">
      <alignment vertical="center" wrapText="1"/>
    </xf>
    <xf numFmtId="178" fontId="31" fillId="0" borderId="0" xfId="7" applyNumberFormat="1" applyFont="1" applyFill="1" applyAlignment="1">
      <alignment vertical="center"/>
    </xf>
    <xf numFmtId="0" fontId="24" fillId="0" borderId="0" xfId="7" applyFont="1" applyBorder="1" applyAlignment="1">
      <alignment vertical="center"/>
    </xf>
    <xf numFmtId="0" fontId="17" fillId="0" borderId="0" xfId="7" applyFont="1" applyFill="1" applyBorder="1" applyAlignment="1">
      <alignment vertical="center"/>
    </xf>
    <xf numFmtId="0" fontId="18" fillId="0" borderId="0" xfId="7" applyFont="1" applyBorder="1" applyAlignment="1">
      <alignment vertical="center" shrinkToFit="1"/>
    </xf>
    <xf numFmtId="176" fontId="17" fillId="0" borderId="0" xfId="7" applyNumberFormat="1" applyFont="1" applyFill="1" applyBorder="1" applyAlignment="1">
      <alignment vertical="center"/>
    </xf>
    <xf numFmtId="0" fontId="18" fillId="0" borderId="0" xfId="7" applyFont="1" applyBorder="1" applyAlignment="1">
      <alignment vertical="center"/>
    </xf>
    <xf numFmtId="0" fontId="17" fillId="0" borderId="0" xfId="7" applyFont="1" applyBorder="1" applyAlignment="1">
      <alignment vertical="center"/>
    </xf>
    <xf numFmtId="0" fontId="24" fillId="0" borderId="0" xfId="7" applyFont="1" applyAlignment="1">
      <alignment vertical="center"/>
    </xf>
    <xf numFmtId="0" fontId="18" fillId="0" borderId="0" xfId="7" applyFont="1" applyAlignment="1">
      <alignment vertical="center" shrinkToFit="1"/>
    </xf>
    <xf numFmtId="176" fontId="17" fillId="0" borderId="0" xfId="7" applyNumberFormat="1" applyFont="1" applyAlignment="1">
      <alignment vertical="center"/>
    </xf>
    <xf numFmtId="0" fontId="18" fillId="0" borderId="0" xfId="7" applyFont="1" applyAlignment="1">
      <alignment vertical="center"/>
    </xf>
    <xf numFmtId="178" fontId="17" fillId="0" borderId="0" xfId="7" applyNumberFormat="1" applyFont="1" applyFill="1" applyAlignment="1">
      <alignment vertical="center"/>
    </xf>
    <xf numFmtId="0" fontId="18" fillId="0" borderId="0" xfId="7" applyFont="1" applyFill="1" applyAlignment="1">
      <alignment vertical="center" shrinkToFit="1"/>
    </xf>
    <xf numFmtId="0" fontId="17" fillId="0" borderId="0" xfId="7" applyFont="1" applyAlignment="1">
      <alignment vertical="center" wrapText="1"/>
    </xf>
    <xf numFmtId="0" fontId="17" fillId="0" borderId="0" xfId="7" applyFont="1" applyAlignment="1">
      <alignment horizontal="right" vertical="center"/>
    </xf>
    <xf numFmtId="178" fontId="17" fillId="0" borderId="0" xfId="7" applyNumberFormat="1" applyFont="1" applyFill="1" applyBorder="1" applyAlignment="1">
      <alignment vertical="center"/>
    </xf>
    <xf numFmtId="0" fontId="26" fillId="0" borderId="47" xfId="7" applyFont="1" applyFill="1" applyBorder="1" applyAlignment="1">
      <alignment vertical="center"/>
    </xf>
    <xf numFmtId="178" fontId="27" fillId="0" borderId="0" xfId="7" applyNumberFormat="1" applyFont="1" applyFill="1" applyBorder="1" applyAlignment="1">
      <alignment vertical="center"/>
    </xf>
    <xf numFmtId="0" fontId="17" fillId="0" borderId="49" xfId="7" applyFont="1" applyFill="1" applyBorder="1" applyAlignment="1">
      <alignment horizontal="center" vertical="center"/>
    </xf>
    <xf numFmtId="0" fontId="17" fillId="0" borderId="52" xfId="7" applyFont="1" applyFill="1" applyBorder="1" applyAlignment="1">
      <alignment horizontal="center" vertical="center"/>
    </xf>
    <xf numFmtId="177" fontId="17" fillId="0" borderId="0" xfId="7" applyNumberFormat="1" applyFont="1" applyBorder="1" applyAlignment="1">
      <alignment horizontal="center" vertical="center"/>
    </xf>
    <xf numFmtId="178" fontId="22" fillId="0" borderId="0" xfId="7" applyNumberFormat="1" applyFont="1" applyFill="1" applyBorder="1" applyAlignment="1">
      <alignment vertical="center"/>
    </xf>
    <xf numFmtId="177" fontId="31" fillId="0" borderId="0" xfId="7" applyNumberFormat="1" applyFont="1" applyBorder="1" applyAlignment="1">
      <alignment vertical="center"/>
    </xf>
    <xf numFmtId="178" fontId="31" fillId="0" borderId="0" xfId="7" applyNumberFormat="1" applyFont="1" applyAlignment="1">
      <alignment horizontal="left" vertical="center"/>
    </xf>
    <xf numFmtId="177" fontId="17" fillId="0" borderId="0" xfId="7" applyNumberFormat="1" applyFont="1" applyFill="1" applyBorder="1" applyAlignment="1">
      <alignment horizontal="left" vertical="center"/>
    </xf>
    <xf numFmtId="178" fontId="30" fillId="0" borderId="0" xfId="7" applyNumberFormat="1" applyFont="1" applyFill="1" applyAlignment="1">
      <alignment horizontal="left" vertical="center"/>
    </xf>
    <xf numFmtId="177" fontId="31" fillId="0" borderId="0" xfId="7" applyNumberFormat="1" applyFont="1" applyBorder="1" applyAlignment="1">
      <alignment vertical="center" wrapText="1"/>
    </xf>
    <xf numFmtId="178" fontId="31" fillId="0" borderId="0" xfId="7" applyNumberFormat="1" applyFont="1" applyAlignment="1">
      <alignment vertical="center"/>
    </xf>
    <xf numFmtId="0" fontId="26" fillId="0" borderId="47" xfId="5" applyFont="1" applyFill="1" applyBorder="1" applyAlignment="1">
      <alignment vertical="center" shrinkToFit="1"/>
    </xf>
    <xf numFmtId="0" fontId="32" fillId="0" borderId="49" xfId="5" applyFont="1" applyFill="1" applyBorder="1" applyAlignment="1">
      <alignment vertical="center" shrinkToFit="1"/>
    </xf>
    <xf numFmtId="180" fontId="17" fillId="9" borderId="50" xfId="7" applyNumberFormat="1" applyFont="1" applyFill="1" applyBorder="1" applyAlignment="1">
      <alignment vertical="center"/>
    </xf>
    <xf numFmtId="0" fontId="18" fillId="9" borderId="5" xfId="7" applyFont="1" applyFill="1" applyBorder="1" applyAlignment="1">
      <alignment vertical="center"/>
    </xf>
    <xf numFmtId="0" fontId="18" fillId="9" borderId="8" xfId="7" applyFont="1" applyFill="1" applyBorder="1" applyAlignment="1">
      <alignment vertical="center"/>
    </xf>
    <xf numFmtId="181" fontId="17" fillId="9" borderId="50" xfId="7" applyNumberFormat="1" applyFont="1" applyFill="1" applyBorder="1" applyAlignment="1">
      <alignment vertical="center"/>
    </xf>
    <xf numFmtId="0" fontId="28" fillId="9" borderId="24" xfId="7" applyFont="1" applyFill="1" applyBorder="1" applyAlignment="1">
      <alignment horizontal="center" vertical="center" shrinkToFit="1"/>
    </xf>
    <xf numFmtId="180" fontId="17" fillId="9" borderId="25" xfId="7" applyNumberFormat="1" applyFont="1" applyFill="1" applyBorder="1" applyAlignment="1">
      <alignment vertical="center"/>
    </xf>
    <xf numFmtId="0" fontId="28" fillId="9" borderId="53" xfId="7" applyFont="1" applyFill="1" applyBorder="1" applyAlignment="1">
      <alignment horizontal="center" vertical="center" shrinkToFit="1"/>
    </xf>
    <xf numFmtId="180" fontId="17" fillId="9" borderId="54" xfId="7" applyNumberFormat="1" applyFont="1" applyFill="1" applyBorder="1" applyAlignment="1">
      <alignment vertical="center"/>
    </xf>
    <xf numFmtId="178" fontId="17" fillId="7" borderId="0" xfId="7" applyNumberFormat="1" applyFont="1" applyFill="1" applyAlignment="1">
      <alignment vertical="center"/>
    </xf>
    <xf numFmtId="0" fontId="26" fillId="0" borderId="49" xfId="7" applyFont="1" applyFill="1" applyBorder="1" applyAlignment="1">
      <alignment vertical="center" shrinkToFit="1"/>
    </xf>
    <xf numFmtId="181" fontId="22" fillId="8" borderId="72" xfId="7" applyNumberFormat="1" applyFont="1" applyFill="1" applyBorder="1" applyAlignment="1">
      <alignment vertical="center" wrapText="1"/>
    </xf>
    <xf numFmtId="181" fontId="22" fillId="7" borderId="50" xfId="7" applyNumberFormat="1" applyFont="1" applyFill="1" applyBorder="1" applyAlignment="1">
      <alignment vertical="center"/>
    </xf>
    <xf numFmtId="0" fontId="59" fillId="0" borderId="0" xfId="15" applyFont="1">
      <alignment vertical="center"/>
    </xf>
    <xf numFmtId="0" fontId="59" fillId="0" borderId="0" xfId="15" applyFont="1" applyAlignment="1">
      <alignment horizontal="left" vertical="center"/>
    </xf>
    <xf numFmtId="0" fontId="60" fillId="0" borderId="0" xfId="15" applyFont="1" applyAlignment="1">
      <alignment horizontal="left" vertical="center"/>
    </xf>
    <xf numFmtId="0" fontId="60" fillId="0" borderId="0" xfId="15" applyFont="1" applyAlignment="1">
      <alignment horizontal="right" vertical="center"/>
    </xf>
    <xf numFmtId="0" fontId="60" fillId="0" borderId="0" xfId="15" applyFont="1">
      <alignment vertical="center"/>
    </xf>
    <xf numFmtId="0" fontId="60" fillId="0" borderId="0" xfId="15" applyFont="1" applyFill="1" applyAlignment="1">
      <alignment horizontal="right" vertical="center"/>
    </xf>
    <xf numFmtId="0" fontId="60" fillId="0" borderId="0" xfId="15" applyFont="1" applyFill="1" applyAlignment="1">
      <alignment vertical="center"/>
    </xf>
    <xf numFmtId="0" fontId="60" fillId="2" borderId="0" xfId="15" applyFont="1" applyFill="1" applyAlignment="1">
      <alignment vertical="center"/>
    </xf>
    <xf numFmtId="0" fontId="60" fillId="2" borderId="0" xfId="15" applyFont="1" applyFill="1">
      <alignment vertical="center"/>
    </xf>
    <xf numFmtId="0" fontId="60" fillId="2" borderId="0" xfId="15" applyFont="1" applyFill="1" applyAlignment="1">
      <alignment horizontal="center" vertical="center"/>
    </xf>
    <xf numFmtId="0" fontId="59" fillId="2" borderId="0" xfId="15" quotePrefix="1" applyFont="1" applyFill="1" applyBorder="1" applyAlignment="1">
      <alignment vertical="center"/>
    </xf>
    <xf numFmtId="0" fontId="60" fillId="0" borderId="0" xfId="15" applyFont="1" applyProtection="1">
      <alignment vertical="center"/>
    </xf>
    <xf numFmtId="0" fontId="60" fillId="0" borderId="0" xfId="15" applyFont="1" applyAlignment="1" applyProtection="1">
      <alignment horizontal="left" vertical="center"/>
    </xf>
    <xf numFmtId="0" fontId="60" fillId="0" borderId="0" xfId="15" applyFont="1" applyAlignment="1" applyProtection="1">
      <alignment horizontal="right" vertical="center"/>
    </xf>
    <xf numFmtId="0" fontId="60" fillId="2" borderId="0" xfId="15" applyFont="1" applyFill="1" applyAlignment="1" applyProtection="1">
      <alignment vertical="center"/>
    </xf>
    <xf numFmtId="0" fontId="60" fillId="2" borderId="0" xfId="15" applyFont="1" applyFill="1" applyProtection="1">
      <alignment vertical="center"/>
    </xf>
    <xf numFmtId="0" fontId="60" fillId="2" borderId="0" xfId="15" applyFont="1" applyFill="1" applyAlignment="1" applyProtection="1">
      <alignment horizontal="center" vertical="center"/>
    </xf>
    <xf numFmtId="0" fontId="60" fillId="0" borderId="0" xfId="15" applyFont="1" applyAlignment="1" applyProtection="1">
      <alignment horizontal="center" vertical="center"/>
    </xf>
    <xf numFmtId="0" fontId="59" fillId="0" borderId="0" xfId="15" applyFont="1" applyProtection="1">
      <alignment vertical="center"/>
    </xf>
    <xf numFmtId="0" fontId="59" fillId="0" borderId="0" xfId="15" applyFont="1" applyAlignment="1">
      <alignment horizontal="right" vertical="center"/>
    </xf>
    <xf numFmtId="0" fontId="59" fillId="0" borderId="0" xfId="15" applyFont="1" applyBorder="1" applyAlignment="1" applyProtection="1">
      <alignment horizontal="left" vertical="center"/>
    </xf>
    <xf numFmtId="0" fontId="59" fillId="0" borderId="0" xfId="15" applyFont="1" applyBorder="1" applyAlignment="1" applyProtection="1">
      <alignment vertical="center"/>
    </xf>
    <xf numFmtId="20" fontId="59" fillId="2" borderId="0" xfId="15" applyNumberFormat="1" applyFont="1" applyFill="1" applyBorder="1" applyAlignment="1" applyProtection="1">
      <alignment vertical="center"/>
    </xf>
    <xf numFmtId="0" fontId="59" fillId="2" borderId="0" xfId="15" applyFont="1" applyFill="1" applyBorder="1" applyAlignment="1" applyProtection="1">
      <alignment horizontal="center" vertical="center"/>
    </xf>
    <xf numFmtId="0" fontId="59" fillId="2" borderId="0" xfId="15" applyFont="1" applyFill="1" applyBorder="1" applyAlignment="1" applyProtection="1">
      <alignment vertical="center"/>
    </xf>
    <xf numFmtId="0" fontId="61" fillId="0" borderId="0" xfId="15" applyFont="1">
      <alignment vertical="center"/>
    </xf>
    <xf numFmtId="0" fontId="59" fillId="0" borderId="0" xfId="15" applyFont="1" applyBorder="1" applyAlignment="1" applyProtection="1">
      <alignment horizontal="center" vertical="center"/>
    </xf>
    <xf numFmtId="0" fontId="59" fillId="0" borderId="0" xfId="15" applyFont="1" applyAlignment="1" applyProtection="1">
      <alignment horizontal="right" vertical="center"/>
    </xf>
    <xf numFmtId="0" fontId="59" fillId="2" borderId="0" xfId="15" applyFont="1" applyFill="1" applyBorder="1" applyAlignment="1" applyProtection="1">
      <alignment horizontal="left" vertical="center"/>
    </xf>
    <xf numFmtId="20" fontId="59" fillId="0" borderId="0" xfId="15" applyNumberFormat="1" applyFont="1" applyBorder="1" applyAlignment="1" applyProtection="1">
      <alignment vertical="center"/>
    </xf>
    <xf numFmtId="0" fontId="59" fillId="0" borderId="0" xfId="15" applyFont="1" applyBorder="1" applyAlignment="1" applyProtection="1">
      <alignment horizontal="right" vertical="center"/>
    </xf>
    <xf numFmtId="182" fontId="59" fillId="0" borderId="0" xfId="15" applyNumberFormat="1" applyFont="1" applyBorder="1" applyAlignment="1" applyProtection="1">
      <alignment vertical="center"/>
    </xf>
    <xf numFmtId="0" fontId="61" fillId="0" borderId="0" xfId="15" applyFont="1" applyBorder="1" applyAlignment="1" applyProtection="1">
      <alignment horizontal="left" vertical="center"/>
    </xf>
    <xf numFmtId="0" fontId="59" fillId="0" borderId="0" xfId="15" applyFont="1" applyBorder="1" applyProtection="1">
      <alignment vertical="center"/>
    </xf>
    <xf numFmtId="0" fontId="59" fillId="0" borderId="0" xfId="15" applyFont="1" applyAlignment="1" applyProtection="1">
      <alignment horizontal="center" vertical="center"/>
    </xf>
    <xf numFmtId="0" fontId="36" fillId="0" borderId="0" xfId="15" applyFont="1" applyProtection="1">
      <alignment vertical="center"/>
    </xf>
    <xf numFmtId="0" fontId="36" fillId="0" borderId="0" xfId="15" applyFont="1" applyAlignment="1" applyProtection="1">
      <alignment horizontal="left" vertical="center"/>
    </xf>
    <xf numFmtId="0" fontId="36" fillId="0" borderId="0" xfId="15" applyFont="1">
      <alignment vertical="center"/>
    </xf>
    <xf numFmtId="0" fontId="36" fillId="0" borderId="0" xfId="15" applyFont="1" applyAlignment="1">
      <alignment horizontal="left" vertical="center"/>
    </xf>
    <xf numFmtId="0" fontId="36" fillId="0" borderId="0" xfId="15" applyFont="1" applyAlignment="1">
      <alignment horizontal="right" vertical="center"/>
    </xf>
    <xf numFmtId="0" fontId="59" fillId="0" borderId="26" xfId="15" applyFont="1" applyBorder="1" applyAlignment="1">
      <alignment horizontal="center" vertical="center" wrapText="1"/>
    </xf>
    <xf numFmtId="0" fontId="59" fillId="0" borderId="21" xfId="15" applyFont="1" applyBorder="1" applyAlignment="1">
      <alignment horizontal="center" vertical="center" wrapText="1"/>
    </xf>
    <xf numFmtId="0" fontId="59" fillId="0" borderId="2" xfId="15" applyFont="1" applyBorder="1" applyAlignment="1">
      <alignment vertical="center" wrapText="1"/>
    </xf>
    <xf numFmtId="0" fontId="59" fillId="0" borderId="3" xfId="15" applyFont="1" applyBorder="1" applyAlignment="1">
      <alignment vertical="center" wrapText="1"/>
    </xf>
    <xf numFmtId="0" fontId="59" fillId="0" borderId="14" xfId="15" applyFont="1" applyBorder="1" applyAlignment="1">
      <alignment horizontal="center" vertical="center" wrapText="1"/>
    </xf>
    <xf numFmtId="0" fontId="59" fillId="0" borderId="15" xfId="15" applyFont="1" applyBorder="1" applyAlignment="1">
      <alignment horizontal="center" vertical="center" wrapText="1"/>
    </xf>
    <xf numFmtId="0" fontId="59" fillId="0" borderId="0" xfId="15" applyFont="1" applyBorder="1" applyAlignment="1">
      <alignment vertical="center" wrapText="1"/>
    </xf>
    <xf numFmtId="0" fontId="59" fillId="0" borderId="5" xfId="15" applyFont="1" applyBorder="1" applyAlignment="1">
      <alignment vertical="center" wrapText="1"/>
    </xf>
    <xf numFmtId="0" fontId="61" fillId="0" borderId="25" xfId="15" applyFont="1" applyBorder="1" applyAlignment="1">
      <alignment horizontal="center" vertical="center"/>
    </xf>
    <xf numFmtId="0" fontId="61" fillId="0" borderId="23" xfId="15" applyFont="1" applyBorder="1" applyAlignment="1">
      <alignment horizontal="center" vertical="center"/>
    </xf>
    <xf numFmtId="0" fontId="61" fillId="0" borderId="63" xfId="15" applyFont="1" applyBorder="1" applyAlignment="1">
      <alignment horizontal="center" vertical="center"/>
    </xf>
    <xf numFmtId="0" fontId="61" fillId="0" borderId="58" xfId="15" applyFont="1" applyBorder="1" applyAlignment="1">
      <alignment horizontal="center" vertical="center"/>
    </xf>
    <xf numFmtId="0" fontId="61" fillId="0" borderId="58" xfId="15" applyFont="1" applyFill="1" applyBorder="1" applyAlignment="1">
      <alignment horizontal="center" vertical="center"/>
    </xf>
    <xf numFmtId="0" fontId="61" fillId="0" borderId="23" xfId="15" applyFont="1" applyFill="1" applyBorder="1" applyAlignment="1">
      <alignment horizontal="center" vertical="center"/>
    </xf>
    <xf numFmtId="0" fontId="61" fillId="0" borderId="63" xfId="15" applyFont="1" applyFill="1" applyBorder="1" applyAlignment="1">
      <alignment horizontal="center" vertical="center"/>
    </xf>
    <xf numFmtId="0" fontId="59" fillId="0" borderId="16" xfId="15" applyFont="1" applyBorder="1" applyAlignment="1">
      <alignment horizontal="center" vertical="center" wrapText="1"/>
    </xf>
    <xf numFmtId="0" fontId="59" fillId="0" borderId="17" xfId="15" applyFont="1" applyBorder="1" applyAlignment="1">
      <alignment horizontal="center" vertical="center" wrapText="1"/>
    </xf>
    <xf numFmtId="0" fontId="59" fillId="0" borderId="7" xfId="15" applyFont="1" applyBorder="1" applyAlignment="1">
      <alignment vertical="center" wrapText="1"/>
    </xf>
    <xf numFmtId="0" fontId="59" fillId="0" borderId="8" xfId="15" applyFont="1" applyBorder="1" applyAlignment="1">
      <alignment vertical="center" wrapText="1"/>
    </xf>
    <xf numFmtId="0" fontId="61" fillId="0" borderId="42" xfId="15" applyNumberFormat="1" applyFont="1" applyFill="1" applyBorder="1" applyAlignment="1">
      <alignment horizontal="center" vertical="center" wrapText="1"/>
    </xf>
    <xf numFmtId="0" fontId="61" fillId="0" borderId="60" xfId="15" applyNumberFormat="1" applyFont="1" applyFill="1" applyBorder="1" applyAlignment="1">
      <alignment horizontal="center" vertical="center" wrapText="1"/>
    </xf>
    <xf numFmtId="0" fontId="61" fillId="0" borderId="64" xfId="15" applyNumberFormat="1" applyFont="1" applyFill="1" applyBorder="1" applyAlignment="1">
      <alignment horizontal="center" vertical="center" wrapText="1"/>
    </xf>
    <xf numFmtId="0" fontId="61" fillId="0" borderId="61" xfId="15" applyNumberFormat="1" applyFont="1" applyFill="1" applyBorder="1" applyAlignment="1">
      <alignment horizontal="center" vertical="center" wrapText="1"/>
    </xf>
    <xf numFmtId="0" fontId="59" fillId="2" borderId="26" xfId="15" applyFont="1" applyFill="1" applyBorder="1" applyAlignment="1" applyProtection="1">
      <alignment horizontal="center" vertical="center" shrinkToFit="1"/>
    </xf>
    <xf numFmtId="0" fontId="59" fillId="2" borderId="21" xfId="15" applyFont="1" applyFill="1" applyBorder="1" applyAlignment="1" applyProtection="1">
      <alignment horizontal="center" vertical="center" shrinkToFit="1"/>
    </xf>
    <xf numFmtId="0" fontId="36" fillId="0" borderId="26" xfId="15" applyFont="1" applyBorder="1" applyAlignment="1">
      <alignment vertical="center"/>
    </xf>
    <xf numFmtId="0" fontId="36" fillId="0" borderId="2" xfId="15" applyFont="1" applyBorder="1" applyAlignment="1">
      <alignment vertical="center"/>
    </xf>
    <xf numFmtId="0" fontId="36" fillId="0" borderId="3" xfId="15" applyFont="1" applyBorder="1" applyAlignment="1">
      <alignment vertical="center"/>
    </xf>
    <xf numFmtId="0" fontId="59" fillId="10" borderId="82" xfId="15" applyFont="1" applyFill="1" applyBorder="1" applyAlignment="1" applyProtection="1">
      <alignment horizontal="center" vertical="center" shrinkToFit="1"/>
      <protection locked="0"/>
    </xf>
    <xf numFmtId="0" fontId="59" fillId="10" borderId="83" xfId="15" applyFont="1" applyFill="1" applyBorder="1" applyAlignment="1" applyProtection="1">
      <alignment horizontal="center" vertical="center" shrinkToFit="1"/>
      <protection locked="0"/>
    </xf>
    <xf numFmtId="0" fontId="59" fillId="10" borderId="84" xfId="15" applyFont="1" applyFill="1" applyBorder="1" applyAlignment="1" applyProtection="1">
      <alignment horizontal="center" vertical="center" shrinkToFit="1"/>
      <protection locked="0"/>
    </xf>
    <xf numFmtId="0" fontId="59" fillId="2" borderId="14" xfId="15" applyFont="1" applyFill="1" applyBorder="1" applyAlignment="1" applyProtection="1">
      <alignment horizontal="center" vertical="center" shrinkToFit="1"/>
    </xf>
    <xf numFmtId="0" fontId="59" fillId="2" borderId="15" xfId="15" applyFont="1" applyFill="1" applyBorder="1" applyAlignment="1" applyProtection="1">
      <alignment horizontal="center" vertical="center" shrinkToFit="1"/>
    </xf>
    <xf numFmtId="0" fontId="36" fillId="0" borderId="89" xfId="15" applyFont="1" applyBorder="1" applyAlignment="1">
      <alignment vertical="center"/>
    </xf>
    <xf numFmtId="0" fontId="36" fillId="0" borderId="90" xfId="15" applyFont="1" applyBorder="1" applyAlignment="1">
      <alignment vertical="center"/>
    </xf>
    <xf numFmtId="0" fontId="36" fillId="0" borderId="91" xfId="15" applyFont="1" applyBorder="1" applyAlignment="1">
      <alignment vertical="center"/>
    </xf>
    <xf numFmtId="183" fontId="59" fillId="0" borderId="92" xfId="15" applyNumberFormat="1" applyFont="1" applyBorder="1" applyAlignment="1">
      <alignment horizontal="center" vertical="center" shrinkToFit="1"/>
    </xf>
    <xf numFmtId="183" fontId="59" fillId="0" borderId="93" xfId="15" applyNumberFormat="1" applyFont="1" applyBorder="1" applyAlignment="1">
      <alignment horizontal="center" vertical="center" shrinkToFit="1"/>
    </xf>
    <xf numFmtId="183" fontId="59" fillId="0" borderId="94" xfId="15" applyNumberFormat="1" applyFont="1" applyBorder="1" applyAlignment="1">
      <alignment horizontal="center" vertical="center" shrinkToFit="1"/>
    </xf>
    <xf numFmtId="0" fontId="59" fillId="2" borderId="33" xfId="15" applyFont="1" applyFill="1" applyBorder="1" applyAlignment="1" applyProtection="1">
      <alignment horizontal="center" vertical="center" shrinkToFit="1"/>
    </xf>
    <xf numFmtId="0" fontId="59" fillId="2" borderId="35" xfId="15" applyFont="1" applyFill="1" applyBorder="1" applyAlignment="1" applyProtection="1">
      <alignment horizontal="center" vertical="center" shrinkToFit="1"/>
    </xf>
    <xf numFmtId="0" fontId="36" fillId="0" borderId="33" xfId="15" applyFont="1" applyBorder="1" applyAlignment="1">
      <alignment vertical="center"/>
    </xf>
    <xf numFmtId="0" fontId="36" fillId="0" borderId="34" xfId="15" applyFont="1" applyBorder="1" applyAlignment="1">
      <alignment vertical="center"/>
    </xf>
    <xf numFmtId="0" fontId="36" fillId="0" borderId="41" xfId="15" applyFont="1" applyBorder="1" applyAlignment="1">
      <alignment vertical="center"/>
    </xf>
    <xf numFmtId="0" fontId="59" fillId="10" borderId="97" xfId="15" applyFont="1" applyFill="1" applyBorder="1" applyAlignment="1" applyProtection="1">
      <alignment horizontal="center" vertical="center" shrinkToFit="1"/>
      <protection locked="0"/>
    </xf>
    <xf numFmtId="0" fontId="59" fillId="10" borderId="98" xfId="15" applyFont="1" applyFill="1" applyBorder="1" applyAlignment="1" applyProtection="1">
      <alignment horizontal="center" vertical="center" shrinkToFit="1"/>
      <protection locked="0"/>
    </xf>
    <xf numFmtId="0" fontId="59" fillId="10" borderId="99" xfId="15" applyFont="1" applyFill="1" applyBorder="1" applyAlignment="1" applyProtection="1">
      <alignment horizontal="center" vertical="center" shrinkToFit="1"/>
      <protection locked="0"/>
    </xf>
    <xf numFmtId="0" fontId="59" fillId="10" borderId="100" xfId="15" applyFont="1" applyFill="1" applyBorder="1" applyAlignment="1" applyProtection="1">
      <alignment horizontal="center" vertical="center" shrinkToFit="1"/>
      <protection locked="0"/>
    </xf>
    <xf numFmtId="0" fontId="36" fillId="0" borderId="104" xfId="15" applyFont="1" applyBorder="1" applyAlignment="1">
      <alignment vertical="center"/>
    </xf>
    <xf numFmtId="0" fontId="36" fillId="0" borderId="105" xfId="15" applyFont="1" applyBorder="1" applyAlignment="1">
      <alignment vertical="center"/>
    </xf>
    <xf numFmtId="0" fontId="36" fillId="0" borderId="106" xfId="15" applyFont="1" applyBorder="1" applyAlignment="1">
      <alignment vertical="center"/>
    </xf>
    <xf numFmtId="0" fontId="36" fillId="0" borderId="14" xfId="15" applyFont="1" applyBorder="1" applyAlignment="1">
      <alignment vertical="center"/>
    </xf>
    <xf numFmtId="0" fontId="36" fillId="0" borderId="0" xfId="15" applyFont="1" applyBorder="1" applyAlignment="1">
      <alignment vertical="center"/>
    </xf>
    <xf numFmtId="0" fontId="36" fillId="0" borderId="5" xfId="15" applyFont="1" applyBorder="1" applyAlignment="1">
      <alignment vertical="center"/>
    </xf>
    <xf numFmtId="0" fontId="59" fillId="2" borderId="28" xfId="15" applyFont="1" applyFill="1" applyBorder="1" applyAlignment="1" applyProtection="1">
      <alignment horizontal="center" vertical="center" shrinkToFit="1"/>
    </xf>
    <xf numFmtId="0" fontId="59" fillId="2" borderId="29" xfId="15" applyFont="1" applyFill="1" applyBorder="1" applyAlignment="1" applyProtection="1">
      <alignment horizontal="center" vertical="center" shrinkToFit="1"/>
    </xf>
    <xf numFmtId="0" fontId="59" fillId="2" borderId="16" xfId="15" applyFont="1" applyFill="1" applyBorder="1" applyAlignment="1" applyProtection="1">
      <alignment horizontal="center" vertical="center" shrinkToFit="1"/>
    </xf>
    <xf numFmtId="0" fontId="59" fillId="2" borderId="17" xfId="15" applyFont="1" applyFill="1" applyBorder="1" applyAlignment="1" applyProtection="1">
      <alignment horizontal="center" vertical="center" shrinkToFit="1"/>
    </xf>
    <xf numFmtId="0" fontId="36" fillId="0" borderId="109" xfId="15" applyFont="1" applyBorder="1" applyAlignment="1">
      <alignment vertical="center"/>
    </xf>
    <xf numFmtId="0" fontId="36" fillId="0" borderId="110" xfId="15" applyFont="1" applyBorder="1" applyAlignment="1">
      <alignment vertical="center"/>
    </xf>
    <xf numFmtId="0" fontId="36" fillId="0" borderId="111" xfId="15" applyFont="1" applyBorder="1" applyAlignment="1">
      <alignment vertical="center"/>
    </xf>
    <xf numFmtId="183" fontId="59" fillId="0" borderId="112" xfId="15" applyNumberFormat="1" applyFont="1" applyBorder="1" applyAlignment="1">
      <alignment horizontal="center" vertical="center" shrinkToFit="1"/>
    </xf>
    <xf numFmtId="183" fontId="59" fillId="0" borderId="113" xfId="15" applyNumberFormat="1" applyFont="1" applyBorder="1" applyAlignment="1">
      <alignment horizontal="center" vertical="center" shrinkToFit="1"/>
    </xf>
    <xf numFmtId="183" fontId="59" fillId="0" borderId="114" xfId="15" applyNumberFormat="1" applyFont="1" applyBorder="1" applyAlignment="1">
      <alignment horizontal="center" vertical="center" shrinkToFit="1"/>
    </xf>
    <xf numFmtId="0" fontId="36" fillId="2" borderId="0" xfId="15" applyFont="1" applyFill="1" applyBorder="1" applyAlignment="1">
      <alignment horizontal="center" vertical="center"/>
    </xf>
    <xf numFmtId="0" fontId="36" fillId="2" borderId="0" xfId="15" applyFont="1" applyFill="1" applyBorder="1" applyAlignment="1" applyProtection="1">
      <alignment horizontal="center" vertical="center" shrinkToFit="1"/>
      <protection locked="0"/>
    </xf>
    <xf numFmtId="0" fontId="36" fillId="2" borderId="0" xfId="15" applyFont="1" applyFill="1" applyBorder="1" applyAlignment="1" applyProtection="1">
      <alignment horizontal="center" vertical="center" wrapText="1"/>
      <protection locked="0"/>
    </xf>
    <xf numFmtId="0" fontId="36" fillId="2" borderId="0" xfId="15" applyFont="1" applyFill="1" applyBorder="1" applyAlignment="1" applyProtection="1">
      <alignment horizontal="left" vertical="center" wrapText="1"/>
      <protection locked="0"/>
    </xf>
    <xf numFmtId="0" fontId="35" fillId="2" borderId="0" xfId="15" applyFont="1" applyFill="1" applyBorder="1" applyAlignment="1">
      <alignment vertical="center"/>
    </xf>
    <xf numFmtId="0" fontId="38" fillId="2" borderId="0" xfId="15" applyFont="1" applyFill="1" applyBorder="1" applyAlignment="1">
      <alignment vertical="center"/>
    </xf>
    <xf numFmtId="0" fontId="38" fillId="2" borderId="0" xfId="15" applyFont="1" applyFill="1" applyBorder="1" applyAlignment="1">
      <alignment horizontal="center" vertical="center"/>
    </xf>
    <xf numFmtId="0" fontId="36" fillId="2" borderId="0" xfId="15" applyFont="1" applyFill="1" applyBorder="1" applyAlignment="1">
      <alignment horizontal="center" vertical="center" wrapText="1"/>
    </xf>
    <xf numFmtId="1" fontId="36" fillId="2" borderId="0" xfId="15" applyNumberFormat="1" applyFont="1" applyFill="1" applyBorder="1" applyAlignment="1">
      <alignment horizontal="center" vertical="center" wrapText="1"/>
    </xf>
    <xf numFmtId="0" fontId="61" fillId="2" borderId="0" xfId="15" applyFont="1" applyFill="1" applyBorder="1" applyAlignment="1" applyProtection="1">
      <alignment horizontal="center" vertical="center" wrapText="1"/>
      <protection locked="0"/>
    </xf>
    <xf numFmtId="0" fontId="61" fillId="0" borderId="0" xfId="15" applyFont="1" applyFill="1" applyBorder="1" applyAlignment="1">
      <alignment vertical="center"/>
    </xf>
    <xf numFmtId="0" fontId="61" fillId="0" borderId="0" xfId="15" applyFont="1" applyFill="1" applyBorder="1" applyAlignment="1">
      <alignment horizontal="left" vertical="center"/>
    </xf>
    <xf numFmtId="0" fontId="61" fillId="2" borderId="0" xfId="15" applyFont="1" applyFill="1" applyBorder="1" applyAlignment="1">
      <alignment horizontal="center" vertical="center" wrapText="1"/>
    </xf>
    <xf numFmtId="1" fontId="61" fillId="2" borderId="0" xfId="15" applyNumberFormat="1" applyFont="1" applyFill="1" applyBorder="1" applyAlignment="1">
      <alignment horizontal="center" vertical="center" wrapText="1"/>
    </xf>
    <xf numFmtId="0" fontId="61" fillId="0" borderId="0" xfId="15" applyFont="1" applyFill="1" applyAlignment="1">
      <alignment vertical="center"/>
    </xf>
    <xf numFmtId="0" fontId="61" fillId="0" borderId="0" xfId="15" applyFont="1" applyFill="1" applyBorder="1" applyAlignment="1">
      <alignment horizontal="centerContinuous" vertical="center"/>
    </xf>
    <xf numFmtId="0" fontId="61" fillId="0" borderId="0" xfId="15" applyFont="1" applyFill="1" applyAlignment="1">
      <alignment horizontal="centerContinuous" vertical="center"/>
    </xf>
    <xf numFmtId="184" fontId="61" fillId="0" borderId="0" xfId="15" applyNumberFormat="1" applyFont="1" applyFill="1" applyBorder="1" applyAlignment="1">
      <alignment vertical="center"/>
    </xf>
    <xf numFmtId="184" fontId="61" fillId="0" borderId="0" xfId="15" applyNumberFormat="1" applyFont="1" applyFill="1" applyAlignment="1">
      <alignment vertical="center"/>
    </xf>
    <xf numFmtId="0" fontId="61" fillId="0" borderId="0" xfId="15" applyFont="1" applyFill="1" applyBorder="1" applyAlignment="1">
      <alignment horizontal="center" vertical="center"/>
    </xf>
    <xf numFmtId="186" fontId="36" fillId="2" borderId="0" xfId="15" applyNumberFormat="1" applyFont="1" applyFill="1" applyBorder="1" applyAlignment="1">
      <alignment horizontal="center" vertical="center"/>
    </xf>
    <xf numFmtId="0" fontId="61" fillId="2" borderId="0" xfId="15" applyFont="1" applyFill="1" applyBorder="1" applyAlignment="1" applyProtection="1">
      <alignment horizontal="center" vertical="center" shrinkToFit="1"/>
      <protection locked="0"/>
    </xf>
    <xf numFmtId="0" fontId="61" fillId="2" borderId="0" xfId="15" applyFont="1" applyFill="1" applyBorder="1" applyAlignment="1" applyProtection="1">
      <alignment horizontal="left" vertical="center" wrapText="1"/>
      <protection locked="0"/>
    </xf>
    <xf numFmtId="0" fontId="61" fillId="2" borderId="0" xfId="15" applyFont="1" applyFill="1" applyBorder="1" applyAlignment="1">
      <alignment vertical="center"/>
    </xf>
    <xf numFmtId="0" fontId="61" fillId="2" borderId="0" xfId="15" applyFont="1" applyFill="1" applyBorder="1" applyAlignment="1">
      <alignment horizontal="center" vertical="center"/>
    </xf>
    <xf numFmtId="0" fontId="61" fillId="0" borderId="0" xfId="15" applyFont="1" applyFill="1" applyBorder="1" applyAlignment="1" applyProtection="1">
      <alignment horizontal="right" vertical="center"/>
    </xf>
    <xf numFmtId="0" fontId="61" fillId="0" borderId="0" xfId="15" applyFont="1" applyFill="1" applyBorder="1" applyAlignment="1">
      <alignment horizontal="right" vertical="center"/>
    </xf>
    <xf numFmtId="0" fontId="61" fillId="2" borderId="0" xfId="15" applyFont="1" applyFill="1">
      <alignment vertical="center"/>
    </xf>
    <xf numFmtId="0" fontId="36" fillId="0" borderId="0" xfId="15" applyFont="1" applyFill="1">
      <alignment vertical="center"/>
    </xf>
    <xf numFmtId="0" fontId="36" fillId="0" borderId="0" xfId="15" applyFont="1" applyFill="1" applyAlignment="1">
      <alignment horizontal="left" vertical="center"/>
    </xf>
    <xf numFmtId="0" fontId="36" fillId="0" borderId="0" xfId="15" applyFont="1" applyFill="1" applyAlignment="1">
      <alignment horizontal="left" vertical="center" wrapText="1"/>
    </xf>
    <xf numFmtId="0" fontId="36" fillId="0" borderId="0" xfId="15" applyFont="1" applyAlignment="1">
      <alignment horizontal="left" vertical="center" wrapText="1"/>
    </xf>
    <xf numFmtId="0" fontId="36" fillId="0" borderId="0" xfId="15" applyFont="1" applyFill="1" applyAlignment="1">
      <alignment vertical="center" textRotation="90"/>
    </xf>
    <xf numFmtId="0" fontId="35" fillId="0" borderId="0" xfId="5" applyFont="1" applyFill="1" applyAlignment="1">
      <alignment horizontal="left" vertical="center"/>
    </xf>
    <xf numFmtId="0" fontId="35" fillId="0" borderId="0" xfId="5" applyFont="1" applyFill="1" applyAlignment="1">
      <alignment vertical="center"/>
    </xf>
    <xf numFmtId="0" fontId="35" fillId="0" borderId="0" xfId="5" applyFont="1" applyFill="1" applyAlignment="1">
      <alignment horizontal="right" vertical="center"/>
    </xf>
    <xf numFmtId="0" fontId="35" fillId="0" borderId="0" xfId="5" applyFont="1" applyFill="1" applyAlignment="1">
      <alignment horizontal="center" vertical="center"/>
    </xf>
    <xf numFmtId="0" fontId="35" fillId="0" borderId="0" xfId="5" applyFont="1" applyFill="1" applyAlignment="1">
      <alignment vertical="top"/>
    </xf>
    <xf numFmtId="0" fontId="35" fillId="0" borderId="23" xfId="5" applyFont="1" applyFill="1" applyBorder="1" applyAlignment="1">
      <alignment horizontal="centerContinuous" vertical="center"/>
    </xf>
    <xf numFmtId="0" fontId="35" fillId="0" borderId="24" xfId="5" applyFont="1" applyFill="1" applyBorder="1" applyAlignment="1">
      <alignment horizontal="center" vertical="center"/>
    </xf>
    <xf numFmtId="0" fontId="35" fillId="0" borderId="31" xfId="5" applyFont="1" applyFill="1" applyBorder="1" applyAlignment="1">
      <alignment vertical="center"/>
    </xf>
    <xf numFmtId="0" fontId="35" fillId="0" borderId="31" xfId="5" applyFont="1" applyFill="1" applyBorder="1" applyAlignment="1">
      <alignment horizontal="center" vertical="center"/>
    </xf>
    <xf numFmtId="0" fontId="35" fillId="0" borderId="31" xfId="5" applyNumberFormat="1" applyFont="1" applyFill="1" applyBorder="1" applyAlignment="1">
      <alignment vertical="center"/>
    </xf>
    <xf numFmtId="0" fontId="35" fillId="0" borderId="31" xfId="5" applyFont="1" applyFill="1" applyBorder="1" applyAlignment="1">
      <alignment horizontal="left" vertical="center"/>
    </xf>
    <xf numFmtId="0" fontId="35" fillId="0" borderId="25" xfId="5" applyFont="1" applyFill="1" applyBorder="1" applyAlignment="1">
      <alignment horizontal="left" vertical="center"/>
    </xf>
    <xf numFmtId="0" fontId="35" fillId="0" borderId="31" xfId="5" applyFont="1" applyFill="1" applyBorder="1" applyAlignment="1">
      <alignment vertical="center" wrapText="1" shrinkToFit="1"/>
    </xf>
    <xf numFmtId="0" fontId="35" fillId="0" borderId="24" xfId="5" applyFont="1" applyFill="1" applyBorder="1" applyAlignment="1">
      <alignment horizontal="left" vertical="center"/>
    </xf>
    <xf numFmtId="0" fontId="35" fillId="0" borderId="33" xfId="5" applyFont="1" applyFill="1" applyBorder="1" applyAlignment="1">
      <alignment horizontal="left" vertical="center"/>
    </xf>
    <xf numFmtId="0" fontId="35" fillId="0" borderId="34" xfId="5" applyFont="1" applyFill="1" applyBorder="1" applyAlignment="1">
      <alignment horizontal="left" vertical="center"/>
    </xf>
    <xf numFmtId="0" fontId="35" fillId="0" borderId="35" xfId="5" applyFont="1" applyFill="1" applyBorder="1" applyAlignment="1">
      <alignment vertical="center"/>
    </xf>
    <xf numFmtId="0" fontId="35" fillId="0" borderId="33" xfId="5" applyFont="1" applyFill="1" applyBorder="1" applyAlignment="1">
      <alignment horizontal="center" vertical="center"/>
    </xf>
    <xf numFmtId="0" fontId="35" fillId="0" borderId="34" xfId="5" applyFont="1" applyFill="1" applyBorder="1" applyAlignment="1">
      <alignment horizontal="center" vertical="center"/>
    </xf>
    <xf numFmtId="0" fontId="35" fillId="0" borderId="35" xfId="5" applyFont="1" applyFill="1" applyBorder="1" applyAlignment="1">
      <alignment horizontal="left" vertical="center"/>
    </xf>
    <xf numFmtId="0" fontId="35" fillId="0" borderId="14" xfId="5" applyFont="1" applyFill="1" applyBorder="1" applyAlignment="1">
      <alignment horizontal="left" vertical="center"/>
    </xf>
    <xf numFmtId="49" fontId="35" fillId="0" borderId="0" xfId="5" applyNumberFormat="1" applyFont="1" applyFill="1" applyBorder="1" applyAlignment="1">
      <alignment horizontal="left" vertical="center"/>
    </xf>
    <xf numFmtId="0" fontId="35" fillId="0" borderId="0" xfId="5" applyFont="1" applyFill="1" applyBorder="1" applyAlignment="1">
      <alignment horizontal="left" vertical="center"/>
    </xf>
    <xf numFmtId="0" fontId="38" fillId="0" borderId="15" xfId="5" applyFont="1" applyFill="1" applyBorder="1" applyAlignment="1">
      <alignment vertical="center"/>
    </xf>
    <xf numFmtId="0" fontId="38" fillId="0" borderId="14" xfId="5" applyFont="1" applyFill="1" applyBorder="1" applyAlignment="1">
      <alignment horizontal="center" vertical="center"/>
    </xf>
    <xf numFmtId="0" fontId="35" fillId="0" borderId="0" xfId="5" applyFont="1" applyFill="1" applyBorder="1" applyAlignment="1">
      <alignment horizontal="center" vertical="center"/>
    </xf>
    <xf numFmtId="0" fontId="35" fillId="0" borderId="15" xfId="5" applyFont="1" applyFill="1" applyBorder="1" applyAlignment="1">
      <alignment horizontal="left" vertical="center"/>
    </xf>
    <xf numFmtId="0" fontId="35" fillId="0" borderId="15" xfId="5" applyFont="1" applyFill="1" applyBorder="1" applyAlignment="1">
      <alignment vertical="center"/>
    </xf>
    <xf numFmtId="0" fontId="35" fillId="0" borderId="14" xfId="5" applyFont="1" applyFill="1" applyBorder="1" applyAlignment="1">
      <alignment horizontal="center" vertical="center"/>
    </xf>
    <xf numFmtId="0" fontId="35" fillId="0" borderId="24" xfId="5" applyFont="1" applyFill="1" applyBorder="1" applyAlignment="1">
      <alignment vertical="center"/>
    </xf>
    <xf numFmtId="1" fontId="35" fillId="0" borderId="31" xfId="5" applyNumberFormat="1" applyFont="1" applyFill="1" applyBorder="1" applyAlignment="1">
      <alignment vertical="center"/>
    </xf>
    <xf numFmtId="0" fontId="35" fillId="0" borderId="15" xfId="5" applyFont="1" applyFill="1" applyBorder="1" applyAlignment="1">
      <alignment horizontal="center" vertical="center"/>
    </xf>
    <xf numFmtId="0" fontId="38" fillId="0" borderId="0" xfId="5" applyFont="1" applyFill="1" applyBorder="1" applyAlignment="1">
      <alignment horizontal="center" vertical="center"/>
    </xf>
    <xf numFmtId="0" fontId="35" fillId="0" borderId="0" xfId="5" applyFont="1" applyFill="1" applyBorder="1" applyAlignment="1">
      <alignment vertical="center"/>
    </xf>
    <xf numFmtId="0" fontId="62" fillId="0" borderId="0" xfId="5" applyFont="1" applyFill="1" applyBorder="1" applyAlignment="1">
      <alignment horizontal="left" vertical="center"/>
    </xf>
    <xf numFmtId="0" fontId="35" fillId="0" borderId="0" xfId="5" applyFont="1" applyFill="1" applyBorder="1" applyAlignment="1">
      <alignment horizontal="left" vertical="center" wrapText="1"/>
    </xf>
    <xf numFmtId="0" fontId="35" fillId="0" borderId="0" xfId="5" applyFont="1" applyFill="1" applyBorder="1" applyAlignment="1">
      <alignment vertical="center" wrapText="1"/>
    </xf>
    <xf numFmtId="0" fontId="35" fillId="0" borderId="28" xfId="5" applyFont="1" applyFill="1" applyBorder="1" applyAlignment="1">
      <alignment horizontal="left" vertical="center"/>
    </xf>
    <xf numFmtId="49" fontId="35" fillId="0" borderId="22" xfId="5" applyNumberFormat="1" applyFont="1" applyFill="1" applyBorder="1" applyAlignment="1">
      <alignment horizontal="left" vertical="center"/>
    </xf>
    <xf numFmtId="0" fontId="35" fillId="0" borderId="22" xfId="5" applyFont="1" applyFill="1" applyBorder="1" applyAlignment="1">
      <alignment horizontal="left" vertical="center"/>
    </xf>
    <xf numFmtId="0" fontId="35" fillId="0" borderId="29" xfId="5" applyFont="1" applyFill="1" applyBorder="1" applyAlignment="1">
      <alignment horizontal="left" vertical="center"/>
    </xf>
    <xf numFmtId="0" fontId="35" fillId="0" borderId="28" xfId="5" applyFont="1" applyFill="1" applyBorder="1" applyAlignment="1">
      <alignment horizontal="center" vertical="center"/>
    </xf>
    <xf numFmtId="0" fontId="35" fillId="0" borderId="22" xfId="5" applyFont="1" applyFill="1" applyBorder="1" applyAlignment="1">
      <alignment horizontal="center" vertical="center"/>
    </xf>
    <xf numFmtId="0" fontId="36" fillId="2" borderId="0" xfId="17" applyFont="1" applyFill="1" applyBorder="1">
      <alignment vertical="center"/>
    </xf>
    <xf numFmtId="0" fontId="2" fillId="2" borderId="0" xfId="17" applyFill="1">
      <alignment vertical="center"/>
    </xf>
    <xf numFmtId="0" fontId="36" fillId="2" borderId="23" xfId="17" applyFont="1" applyFill="1" applyBorder="1" applyAlignment="1">
      <alignment horizontal="center" vertical="center"/>
    </xf>
    <xf numFmtId="0" fontId="36" fillId="2" borderId="23" xfId="17" applyFont="1" applyFill="1" applyBorder="1" applyAlignment="1">
      <alignment horizontal="right" vertical="center"/>
    </xf>
    <xf numFmtId="0" fontId="36" fillId="2" borderId="23" xfId="17" applyFont="1" applyFill="1" applyBorder="1" applyAlignment="1">
      <alignment vertical="center" shrinkToFit="1"/>
    </xf>
    <xf numFmtId="0" fontId="2" fillId="2" borderId="118" xfId="17" applyFill="1" applyBorder="1" applyAlignment="1">
      <alignment horizontal="center" vertical="center"/>
    </xf>
    <xf numFmtId="0" fontId="63" fillId="2" borderId="119" xfId="17" applyFont="1" applyFill="1" applyBorder="1" applyAlignment="1">
      <alignment horizontal="center" vertical="center"/>
    </xf>
    <xf numFmtId="0" fontId="63" fillId="2" borderId="120" xfId="17" applyFont="1" applyFill="1" applyBorder="1" applyAlignment="1">
      <alignment horizontal="center" vertical="center"/>
    </xf>
    <xf numFmtId="0" fontId="64" fillId="2" borderId="120" xfId="17" applyFont="1" applyFill="1" applyBorder="1" applyAlignment="1">
      <alignment horizontal="center" vertical="center"/>
    </xf>
    <xf numFmtId="0" fontId="65" fillId="2" borderId="121" xfId="17" applyFont="1" applyFill="1" applyBorder="1" applyAlignment="1">
      <alignment horizontal="center" vertical="center"/>
    </xf>
    <xf numFmtId="0" fontId="2" fillId="2" borderId="122" xfId="17" applyFill="1" applyBorder="1" applyAlignment="1">
      <alignment horizontal="center" vertical="center"/>
    </xf>
    <xf numFmtId="0" fontId="65" fillId="2" borderId="29" xfId="17" applyFont="1" applyFill="1" applyBorder="1" applyAlignment="1">
      <alignment vertical="center" shrinkToFit="1"/>
    </xf>
    <xf numFmtId="0" fontId="65" fillId="2" borderId="30" xfId="17" applyFont="1" applyFill="1" applyBorder="1" applyAlignment="1">
      <alignment vertical="center" shrinkToFit="1"/>
    </xf>
    <xf numFmtId="0" fontId="65" fillId="2" borderId="30" xfId="17" applyFont="1" applyFill="1" applyBorder="1">
      <alignment vertical="center"/>
    </xf>
    <xf numFmtId="0" fontId="65" fillId="2" borderId="30" xfId="17" applyFont="1" applyFill="1" applyBorder="1" applyAlignment="1">
      <alignment horizontal="left" vertical="center"/>
    </xf>
    <xf numFmtId="0" fontId="65" fillId="2" borderId="28" xfId="17" applyFont="1" applyFill="1" applyBorder="1" applyAlignment="1">
      <alignment horizontal="left" vertical="center"/>
    </xf>
    <xf numFmtId="0" fontId="65" fillId="2" borderId="123" xfId="17" applyFont="1" applyFill="1" applyBorder="1" applyAlignment="1">
      <alignment vertical="center" shrinkToFit="1"/>
    </xf>
    <xf numFmtId="0" fontId="65" fillId="2" borderId="25" xfId="17" applyFont="1" applyFill="1" applyBorder="1" applyAlignment="1">
      <alignment vertical="center" shrinkToFit="1"/>
    </xf>
    <xf numFmtId="0" fontId="65" fillId="2" borderId="23" xfId="17" applyFont="1" applyFill="1" applyBorder="1" applyAlignment="1">
      <alignment vertical="center" shrinkToFit="1"/>
    </xf>
    <xf numFmtId="0" fontId="65" fillId="2" borderId="63" xfId="17" applyFont="1" applyFill="1" applyBorder="1" applyAlignment="1">
      <alignment vertical="center" shrinkToFit="1"/>
    </xf>
    <xf numFmtId="0" fontId="64" fillId="2" borderId="25" xfId="17" applyFont="1" applyFill="1" applyBorder="1">
      <alignment vertical="center"/>
    </xf>
    <xf numFmtId="0" fontId="64" fillId="2" borderId="61" xfId="17" applyFont="1" applyFill="1" applyBorder="1">
      <alignment vertical="center"/>
    </xf>
    <xf numFmtId="0" fontId="65" fillId="2" borderId="60" xfId="17" applyFont="1" applyFill="1" applyBorder="1" applyAlignment="1">
      <alignment vertical="center" shrinkToFit="1"/>
    </xf>
    <xf numFmtId="0" fontId="65" fillId="2" borderId="64" xfId="17" applyFont="1" applyFill="1" applyBorder="1" applyAlignment="1">
      <alignment vertical="center" shrinkToFit="1"/>
    </xf>
    <xf numFmtId="0" fontId="36" fillId="2" borderId="0" xfId="17" applyFont="1" applyFill="1" applyAlignment="1">
      <alignment horizontal="left" vertical="center"/>
    </xf>
    <xf numFmtId="0" fontId="66" fillId="2" borderId="0" xfId="17" applyFont="1" applyFill="1" applyAlignment="1">
      <alignment horizontal="left" vertical="center"/>
    </xf>
    <xf numFmtId="0" fontId="36" fillId="2" borderId="0" xfId="17" applyFont="1" applyFill="1">
      <alignment vertical="center"/>
    </xf>
    <xf numFmtId="0" fontId="36" fillId="12" borderId="23" xfId="17" applyFont="1" applyFill="1" applyBorder="1" applyAlignment="1">
      <alignment horizontal="left" vertical="center"/>
    </xf>
    <xf numFmtId="0" fontId="36" fillId="2" borderId="0" xfId="17" applyFont="1" applyFill="1" applyAlignment="1">
      <alignment vertical="center"/>
    </xf>
    <xf numFmtId="0" fontId="36" fillId="10" borderId="23" xfId="17" applyFont="1" applyFill="1" applyBorder="1" applyAlignment="1">
      <alignment horizontal="left" vertical="center"/>
    </xf>
    <xf numFmtId="0" fontId="67" fillId="2" borderId="0" xfId="17" applyFont="1" applyFill="1" applyAlignment="1">
      <alignment horizontal="left" vertical="center"/>
    </xf>
    <xf numFmtId="0" fontId="36" fillId="2" borderId="0" xfId="17" applyFont="1" applyFill="1" applyBorder="1" applyAlignment="1">
      <alignment horizontal="center" vertical="center"/>
    </xf>
    <xf numFmtId="0" fontId="36" fillId="2" borderId="0" xfId="17" applyFont="1" applyFill="1" applyBorder="1" applyAlignment="1">
      <alignment horizontal="left" vertical="center"/>
    </xf>
    <xf numFmtId="0" fontId="36" fillId="2" borderId="23" xfId="17" applyFont="1" applyFill="1" applyBorder="1" applyAlignment="1">
      <alignment horizontal="left" vertical="center"/>
    </xf>
    <xf numFmtId="0" fontId="68" fillId="2" borderId="0" xfId="17" applyFont="1" applyFill="1">
      <alignment vertical="center"/>
    </xf>
    <xf numFmtId="0" fontId="68" fillId="2" borderId="0" xfId="17" applyFont="1" applyFill="1" applyAlignment="1">
      <alignment horizontal="left" vertical="center"/>
    </xf>
    <xf numFmtId="0" fontId="70" fillId="2" borderId="0" xfId="17" applyFont="1" applyFill="1" applyAlignment="1">
      <alignment vertical="center"/>
    </xf>
    <xf numFmtId="0" fontId="68" fillId="2" borderId="0" xfId="17" applyFont="1" applyFill="1" applyBorder="1">
      <alignment vertical="center"/>
    </xf>
    <xf numFmtId="0" fontId="68" fillId="2" borderId="0" xfId="17" applyFont="1" applyFill="1" applyBorder="1" applyAlignment="1">
      <alignment vertical="center"/>
    </xf>
    <xf numFmtId="0" fontId="68" fillId="2" borderId="0" xfId="17" applyFont="1" applyFill="1" applyBorder="1" applyAlignment="1">
      <alignment vertical="center" shrinkToFit="1"/>
    </xf>
    <xf numFmtId="0" fontId="36" fillId="2" borderId="0" xfId="17" applyFont="1" applyFill="1" applyAlignment="1">
      <alignment vertical="center" wrapText="1"/>
    </xf>
    <xf numFmtId="0" fontId="71" fillId="2" borderId="0" xfId="17" applyFont="1" applyFill="1" applyAlignment="1">
      <alignment horizontal="left" vertical="center"/>
    </xf>
    <xf numFmtId="0" fontId="71" fillId="0" borderId="0" xfId="17" applyFont="1" applyAlignment="1">
      <alignment horizontal="left" vertical="center"/>
    </xf>
    <xf numFmtId="0" fontId="73" fillId="2" borderId="0" xfId="18" applyFont="1" applyFill="1" applyAlignment="1" applyProtection="1">
      <alignment horizontal="left" vertical="center"/>
    </xf>
    <xf numFmtId="0" fontId="74" fillId="2" borderId="0" xfId="18" applyFont="1" applyFill="1" applyAlignment="1" applyProtection="1">
      <alignment horizontal="center" vertical="center"/>
    </xf>
    <xf numFmtId="0" fontId="74" fillId="2" borderId="0" xfId="18" applyFont="1" applyFill="1" applyProtection="1">
      <alignment vertical="center"/>
    </xf>
    <xf numFmtId="0" fontId="74" fillId="2" borderId="0" xfId="18" applyFont="1" applyFill="1" applyAlignment="1" applyProtection="1">
      <alignment horizontal="left" vertical="center"/>
    </xf>
    <xf numFmtId="0" fontId="75" fillId="2" borderId="0" xfId="18" applyFont="1" applyFill="1">
      <alignment vertical="center"/>
    </xf>
    <xf numFmtId="0" fontId="74" fillId="2" borderId="0" xfId="18" applyFont="1" applyFill="1">
      <alignment vertical="center"/>
    </xf>
    <xf numFmtId="0" fontId="75" fillId="2" borderId="0" xfId="18" applyFont="1" applyFill="1" applyAlignment="1">
      <alignment horizontal="left" vertical="center"/>
    </xf>
    <xf numFmtId="0" fontId="74" fillId="2" borderId="0" xfId="18" applyFont="1" applyFill="1" applyAlignment="1" applyProtection="1">
      <alignment horizontal="center" vertical="center"/>
      <protection locked="0"/>
    </xf>
    <xf numFmtId="0" fontId="74" fillId="12" borderId="23" xfId="18" applyFont="1" applyFill="1" applyBorder="1" applyAlignment="1" applyProtection="1">
      <alignment horizontal="center" vertical="center"/>
      <protection locked="0"/>
    </xf>
    <xf numFmtId="0" fontId="74" fillId="12" borderId="0" xfId="18" applyFont="1" applyFill="1" applyBorder="1" applyAlignment="1" applyProtection="1">
      <alignment horizontal="center" vertical="center"/>
      <protection locked="0"/>
    </xf>
    <xf numFmtId="20" fontId="74" fillId="12" borderId="23" xfId="18" applyNumberFormat="1" applyFont="1" applyFill="1" applyBorder="1" applyAlignment="1" applyProtection="1">
      <alignment horizontal="center" vertical="center"/>
      <protection locked="0"/>
    </xf>
    <xf numFmtId="0" fontId="74" fillId="2" borderId="0" xfId="18" applyFont="1" applyFill="1" applyAlignment="1" applyProtection="1">
      <alignment horizontal="right" vertical="center"/>
      <protection locked="0"/>
    </xf>
    <xf numFmtId="0" fontId="74" fillId="2" borderId="0" xfId="18" applyFont="1" applyFill="1" applyProtection="1">
      <alignment vertical="center"/>
      <protection locked="0"/>
    </xf>
    <xf numFmtId="0" fontId="74" fillId="2" borderId="23" xfId="18" applyNumberFormat="1" applyFont="1" applyFill="1" applyBorder="1" applyAlignment="1" applyProtection="1">
      <alignment horizontal="center" vertical="center"/>
    </xf>
    <xf numFmtId="0" fontId="74" fillId="12" borderId="23" xfId="18" applyFont="1" applyFill="1" applyBorder="1" applyAlignment="1" applyProtection="1">
      <alignment horizontal="left" vertical="center"/>
      <protection locked="0"/>
    </xf>
    <xf numFmtId="20" fontId="74" fillId="2" borderId="23" xfId="18" applyNumberFormat="1" applyFont="1" applyFill="1" applyBorder="1" applyAlignment="1" applyProtection="1">
      <alignment horizontal="center" vertical="center"/>
      <protection locked="0"/>
    </xf>
    <xf numFmtId="0" fontId="76" fillId="12" borderId="36" xfId="18" applyFont="1" applyFill="1" applyBorder="1" applyAlignment="1" applyProtection="1">
      <alignment horizontal="center" vertical="center"/>
      <protection locked="0"/>
    </xf>
    <xf numFmtId="0" fontId="76" fillId="12" borderId="37" xfId="18" applyFont="1" applyFill="1" applyBorder="1" applyAlignment="1" applyProtection="1">
      <alignment horizontal="center" vertical="center"/>
      <protection locked="0"/>
    </xf>
    <xf numFmtId="0" fontId="76" fillId="12" borderId="30" xfId="18" applyFont="1" applyFill="1" applyBorder="1" applyAlignment="1" applyProtection="1">
      <alignment horizontal="center" vertical="center"/>
      <protection locked="0"/>
    </xf>
    <xf numFmtId="0" fontId="61" fillId="0" borderId="0" xfId="15" applyFont="1" applyFill="1" applyBorder="1" applyAlignment="1">
      <alignment horizontal="center" vertical="center"/>
    </xf>
    <xf numFmtId="0" fontId="61" fillId="0" borderId="22" xfId="15" applyFont="1" applyFill="1" applyBorder="1" applyAlignment="1">
      <alignment horizontal="center" vertical="center"/>
    </xf>
    <xf numFmtId="0" fontId="61" fillId="0" borderId="23" xfId="15" applyFont="1" applyFill="1" applyBorder="1" applyAlignment="1">
      <alignment horizontal="center" vertical="center"/>
    </xf>
    <xf numFmtId="182" fontId="61" fillId="0" borderId="23" xfId="15" applyNumberFormat="1" applyFont="1" applyFill="1" applyBorder="1" applyAlignment="1">
      <alignment horizontal="center" vertical="center"/>
    </xf>
    <xf numFmtId="185" fontId="61" fillId="2" borderId="23" xfId="15" applyNumberFormat="1" applyFont="1" applyFill="1" applyBorder="1" applyAlignment="1">
      <alignment horizontal="center" vertical="center"/>
    </xf>
    <xf numFmtId="0" fontId="61" fillId="2" borderId="23" xfId="15" applyFont="1" applyFill="1" applyBorder="1" applyAlignment="1">
      <alignment horizontal="center" vertical="center"/>
    </xf>
    <xf numFmtId="182" fontId="61" fillId="2" borderId="23" xfId="15" applyNumberFormat="1" applyFont="1" applyFill="1" applyBorder="1" applyAlignment="1">
      <alignment horizontal="center" vertical="center"/>
    </xf>
    <xf numFmtId="184" fontId="61" fillId="0" borderId="23" xfId="15" applyNumberFormat="1" applyFont="1" applyFill="1" applyBorder="1" applyAlignment="1">
      <alignment horizontal="center" vertical="center"/>
    </xf>
    <xf numFmtId="184" fontId="61" fillId="0" borderId="23" xfId="15" applyNumberFormat="1" applyFont="1" applyFill="1" applyBorder="1" applyAlignment="1">
      <alignment horizontal="right" vertical="center"/>
    </xf>
    <xf numFmtId="184" fontId="61" fillId="0" borderId="23" xfId="16" applyNumberFormat="1" applyFont="1" applyFill="1" applyBorder="1" applyAlignment="1">
      <alignment horizontal="right" vertical="center"/>
    </xf>
    <xf numFmtId="184" fontId="61" fillId="0" borderId="24" xfId="15" applyNumberFormat="1" applyFont="1" applyFill="1" applyBorder="1" applyAlignment="1">
      <alignment horizontal="right" vertical="center"/>
    </xf>
    <xf numFmtId="184" fontId="61" fillId="0" borderId="25" xfId="15" applyNumberFormat="1" applyFont="1" applyFill="1" applyBorder="1" applyAlignment="1">
      <alignment horizontal="right" vertical="center"/>
    </xf>
    <xf numFmtId="184" fontId="61" fillId="0" borderId="24" xfId="15" applyNumberFormat="1" applyFont="1" applyFill="1" applyBorder="1" applyAlignment="1">
      <alignment horizontal="center" vertical="center"/>
    </xf>
    <xf numFmtId="184" fontId="61" fillId="0" borderId="25" xfId="15" applyNumberFormat="1" applyFont="1" applyFill="1" applyBorder="1" applyAlignment="1">
      <alignment horizontal="center" vertical="center"/>
    </xf>
    <xf numFmtId="184" fontId="61" fillId="12" borderId="23" xfId="15" applyNumberFormat="1" applyFont="1" applyFill="1" applyBorder="1" applyAlignment="1" applyProtection="1">
      <alignment horizontal="right" vertical="center"/>
      <protection locked="0"/>
    </xf>
    <xf numFmtId="184" fontId="61" fillId="12" borderId="23" xfId="16" applyNumberFormat="1" applyFont="1" applyFill="1" applyBorder="1" applyAlignment="1" applyProtection="1">
      <alignment horizontal="right" vertical="center"/>
      <protection locked="0"/>
    </xf>
    <xf numFmtId="184" fontId="61" fillId="12" borderId="24" xfId="15" applyNumberFormat="1" applyFont="1" applyFill="1" applyBorder="1" applyAlignment="1" applyProtection="1">
      <alignment horizontal="right" vertical="center"/>
      <protection locked="0"/>
    </xf>
    <xf numFmtId="184" fontId="61" fillId="12" borderId="25" xfId="15" applyNumberFormat="1" applyFont="1" applyFill="1" applyBorder="1" applyAlignment="1" applyProtection="1">
      <alignment horizontal="right" vertical="center"/>
      <protection locked="0"/>
    </xf>
    <xf numFmtId="0" fontId="61" fillId="12" borderId="24" xfId="15" applyFont="1" applyFill="1" applyBorder="1" applyAlignment="1" applyProtection="1">
      <alignment horizontal="center" vertical="center"/>
      <protection locked="0"/>
    </xf>
    <xf numFmtId="0" fontId="61" fillId="12" borderId="25" xfId="15" applyFont="1" applyFill="1" applyBorder="1" applyAlignment="1" applyProtection="1">
      <alignment horizontal="center" vertical="center"/>
      <protection locked="0"/>
    </xf>
    <xf numFmtId="0" fontId="61" fillId="2" borderId="24" xfId="15" applyFont="1" applyFill="1" applyBorder="1" applyAlignment="1" applyProtection="1">
      <alignment horizontal="center" vertical="center"/>
    </xf>
    <xf numFmtId="0" fontId="61" fillId="2" borderId="25" xfId="15" applyFont="1" applyFill="1" applyBorder="1" applyAlignment="1" applyProtection="1">
      <alignment horizontal="center" vertical="center"/>
    </xf>
    <xf numFmtId="185" fontId="61" fillId="0" borderId="23" xfId="15" applyNumberFormat="1" applyFont="1" applyFill="1" applyBorder="1" applyAlignment="1">
      <alignment horizontal="center" vertical="center"/>
    </xf>
    <xf numFmtId="0" fontId="61" fillId="0" borderId="23" xfId="15" applyNumberFormat="1" applyFont="1" applyFill="1" applyBorder="1" applyAlignment="1">
      <alignment horizontal="center" vertical="center"/>
    </xf>
    <xf numFmtId="0" fontId="36" fillId="0" borderId="0" xfId="15" applyFont="1" applyFill="1" applyBorder="1" applyAlignment="1">
      <alignment horizontal="center" vertical="center" wrapText="1"/>
    </xf>
    <xf numFmtId="0" fontId="36" fillId="2" borderId="0" xfId="15" applyFont="1" applyFill="1" applyBorder="1" applyAlignment="1" applyProtection="1">
      <alignment horizontal="center" vertical="center" wrapText="1"/>
      <protection locked="0"/>
    </xf>
    <xf numFmtId="1" fontId="59" fillId="0" borderId="103" xfId="15" applyNumberFormat="1" applyFont="1" applyBorder="1" applyAlignment="1">
      <alignment horizontal="center" vertical="center" wrapText="1"/>
    </xf>
    <xf numFmtId="1" fontId="59" fillId="0" borderId="102" xfId="15" applyNumberFormat="1" applyFont="1" applyBorder="1" applyAlignment="1">
      <alignment horizontal="center" vertical="center" wrapText="1"/>
    </xf>
    <xf numFmtId="0" fontId="59" fillId="12" borderId="45" xfId="15" applyFont="1" applyFill="1" applyBorder="1" applyAlignment="1" applyProtection="1">
      <alignment horizontal="left" vertical="center" wrapText="1"/>
      <protection locked="0"/>
    </xf>
    <xf numFmtId="0" fontId="59" fillId="12" borderId="34" xfId="15" applyFont="1" applyFill="1" applyBorder="1" applyAlignment="1" applyProtection="1">
      <alignment horizontal="left" vertical="center" wrapText="1"/>
      <protection locked="0"/>
    </xf>
    <xf numFmtId="0" fontId="59" fillId="12" borderId="41" xfId="15" applyFont="1" applyFill="1" applyBorder="1" applyAlignment="1" applyProtection="1">
      <alignment horizontal="left" vertical="center" wrapText="1"/>
      <protection locked="0"/>
    </xf>
    <xf numFmtId="0" fontId="59" fillId="12" borderId="6" xfId="15" applyFont="1" applyFill="1" applyBorder="1" applyAlignment="1" applyProtection="1">
      <alignment horizontal="left" vertical="center" wrapText="1"/>
      <protection locked="0"/>
    </xf>
    <xf numFmtId="0" fontId="59" fillId="12" borderId="7" xfId="15" applyFont="1" applyFill="1" applyBorder="1" applyAlignment="1" applyProtection="1">
      <alignment horizontal="left" vertical="center" wrapText="1"/>
      <protection locked="0"/>
    </xf>
    <xf numFmtId="0" fontId="59" fillId="12" borderId="8" xfId="15" applyFont="1" applyFill="1" applyBorder="1" applyAlignment="1" applyProtection="1">
      <alignment horizontal="left" vertical="center" wrapText="1"/>
      <protection locked="0"/>
    </xf>
    <xf numFmtId="183" fontId="59" fillId="0" borderId="115" xfId="15" applyNumberFormat="1" applyFont="1" applyBorder="1" applyAlignment="1">
      <alignment horizontal="center" vertical="center" wrapText="1"/>
    </xf>
    <xf numFmtId="183" fontId="59" fillId="0" borderId="111" xfId="15" applyNumberFormat="1" applyFont="1" applyBorder="1" applyAlignment="1">
      <alignment horizontal="center" vertical="center" wrapText="1"/>
    </xf>
    <xf numFmtId="183" fontId="59" fillId="0" borderId="116" xfId="15" applyNumberFormat="1" applyFont="1" applyBorder="1" applyAlignment="1">
      <alignment horizontal="center" vertical="center" wrapText="1"/>
    </xf>
    <xf numFmtId="0" fontId="36" fillId="2" borderId="0" xfId="15" applyFont="1" applyFill="1" applyBorder="1" applyAlignment="1" applyProtection="1">
      <alignment horizontal="left" vertical="center" wrapText="1"/>
      <protection locked="0"/>
    </xf>
    <xf numFmtId="0" fontId="59" fillId="12" borderId="44" xfId="15" applyFont="1" applyFill="1" applyBorder="1" applyAlignment="1" applyProtection="1">
      <alignment horizontal="left" vertical="center" wrapText="1"/>
      <protection locked="0"/>
    </xf>
    <xf numFmtId="0" fontId="59" fillId="12" borderId="22" xfId="15" applyFont="1" applyFill="1" applyBorder="1" applyAlignment="1" applyProtection="1">
      <alignment horizontal="left" vertical="center" wrapText="1"/>
      <protection locked="0"/>
    </xf>
    <xf numFmtId="0" fontId="59" fillId="12" borderId="32" xfId="15" applyFont="1" applyFill="1" applyBorder="1" applyAlignment="1" applyProtection="1">
      <alignment horizontal="left" vertical="center" wrapText="1"/>
      <protection locked="0"/>
    </xf>
    <xf numFmtId="183" fontId="59" fillId="0" borderId="107" xfId="15" applyNumberFormat="1" applyFont="1" applyBorder="1" applyAlignment="1">
      <alignment horizontal="center" vertical="center" wrapText="1"/>
    </xf>
    <xf numFmtId="183" fontId="59" fillId="0" borderId="106" xfId="15" applyNumberFormat="1" applyFont="1" applyBorder="1" applyAlignment="1">
      <alignment horizontal="center" vertical="center" wrapText="1"/>
    </xf>
    <xf numFmtId="183" fontId="59" fillId="0" borderId="108" xfId="15" applyNumberFormat="1" applyFont="1" applyBorder="1" applyAlignment="1">
      <alignment horizontal="center" vertical="center" wrapText="1"/>
    </xf>
    <xf numFmtId="0" fontId="59" fillId="0" borderId="81" xfId="15" applyFont="1" applyBorder="1" applyAlignment="1">
      <alignment horizontal="center" vertical="center"/>
    </xf>
    <xf numFmtId="0" fontId="59" fillId="0" borderId="62" xfId="15" applyFont="1" applyBorder="1" applyAlignment="1">
      <alignment horizontal="center" vertical="center"/>
    </xf>
    <xf numFmtId="0" fontId="59" fillId="10" borderId="45" xfId="15" applyFont="1" applyFill="1" applyBorder="1" applyAlignment="1" applyProtection="1">
      <alignment horizontal="center" vertical="center" shrinkToFit="1"/>
      <protection locked="0"/>
    </xf>
    <xf numFmtId="0" fontId="59" fillId="10" borderId="35" xfId="15" applyFont="1" applyFill="1" applyBorder="1" applyAlignment="1" applyProtection="1">
      <alignment horizontal="center" vertical="center" shrinkToFit="1"/>
      <protection locked="0"/>
    </xf>
    <xf numFmtId="0" fontId="59" fillId="10" borderId="6" xfId="15" applyFont="1" applyFill="1" applyBorder="1" applyAlignment="1" applyProtection="1">
      <alignment horizontal="center" vertical="center" shrinkToFit="1"/>
      <protection locked="0"/>
    </xf>
    <xf numFmtId="0" fontId="59" fillId="10" borderId="17" xfId="15" applyFont="1" applyFill="1" applyBorder="1" applyAlignment="1" applyProtection="1">
      <alignment horizontal="center" vertical="center" shrinkToFit="1"/>
      <protection locked="0"/>
    </xf>
    <xf numFmtId="0" fontId="59" fillId="10" borderId="33" xfId="15" applyFont="1" applyFill="1" applyBorder="1" applyAlignment="1" applyProtection="1">
      <alignment horizontal="center" vertical="center" wrapText="1"/>
      <protection locked="0"/>
    </xf>
    <xf numFmtId="0" fontId="59" fillId="10" borderId="35" xfId="15" applyFont="1" applyFill="1" applyBorder="1" applyAlignment="1" applyProtection="1">
      <alignment horizontal="center" vertical="center" wrapText="1"/>
      <protection locked="0"/>
    </xf>
    <xf numFmtId="0" fontId="59" fillId="10" borderId="16" xfId="15" applyFont="1" applyFill="1" applyBorder="1" applyAlignment="1" applyProtection="1">
      <alignment horizontal="center" vertical="center" wrapText="1"/>
      <protection locked="0"/>
    </xf>
    <xf numFmtId="0" fontId="59" fillId="10" borderId="17" xfId="15" applyFont="1" applyFill="1" applyBorder="1" applyAlignment="1" applyProtection="1">
      <alignment horizontal="center" vertical="center" wrapText="1"/>
      <protection locked="0"/>
    </xf>
    <xf numFmtId="0" fontId="59" fillId="10" borderId="33" xfId="15" applyFont="1" applyFill="1" applyBorder="1" applyAlignment="1" applyProtection="1">
      <alignment horizontal="center" vertical="center" shrinkToFit="1"/>
      <protection locked="0"/>
    </xf>
    <xf numFmtId="0" fontId="59" fillId="10" borderId="34" xfId="15" applyFont="1" applyFill="1" applyBorder="1" applyAlignment="1" applyProtection="1">
      <alignment horizontal="center" vertical="center" shrinkToFit="1"/>
      <protection locked="0"/>
    </xf>
    <xf numFmtId="0" fontId="59" fillId="10" borderId="16" xfId="15" applyFont="1" applyFill="1" applyBorder="1" applyAlignment="1" applyProtection="1">
      <alignment horizontal="center" vertical="center" shrinkToFit="1"/>
      <protection locked="0"/>
    </xf>
    <xf numFmtId="0" fontId="59" fillId="10" borderId="7" xfId="15" applyFont="1" applyFill="1" applyBorder="1" applyAlignment="1" applyProtection="1">
      <alignment horizontal="center" vertical="center" shrinkToFit="1"/>
      <protection locked="0"/>
    </xf>
    <xf numFmtId="0" fontId="59" fillId="12" borderId="24" xfId="15" applyFont="1" applyFill="1" applyBorder="1" applyAlignment="1" applyProtection="1">
      <alignment horizontal="center" vertical="center" shrinkToFit="1"/>
      <protection locked="0"/>
    </xf>
    <xf numFmtId="0" fontId="59" fillId="12" borderId="31" xfId="15" applyFont="1" applyFill="1" applyBorder="1" applyAlignment="1" applyProtection="1">
      <alignment horizontal="center" vertical="center" shrinkToFit="1"/>
      <protection locked="0"/>
    </xf>
    <xf numFmtId="0" fontId="59" fillId="12" borderId="25" xfId="15" applyFont="1" applyFill="1" applyBorder="1" applyAlignment="1" applyProtection="1">
      <alignment horizontal="center" vertical="center" shrinkToFit="1"/>
      <protection locked="0"/>
    </xf>
    <xf numFmtId="0" fontId="59" fillId="12" borderId="38" xfId="15" applyFont="1" applyFill="1" applyBorder="1" applyAlignment="1" applyProtection="1">
      <alignment horizontal="center" vertical="center" shrinkToFit="1"/>
      <protection locked="0"/>
    </xf>
    <xf numFmtId="0" fontId="59" fillId="12" borderId="39" xfId="15" applyFont="1" applyFill="1" applyBorder="1" applyAlignment="1" applyProtection="1">
      <alignment horizontal="center" vertical="center" shrinkToFit="1"/>
      <protection locked="0"/>
    </xf>
    <xf numFmtId="0" fontId="59" fillId="12" borderId="42" xfId="15" applyFont="1" applyFill="1" applyBorder="1" applyAlignment="1" applyProtection="1">
      <alignment horizontal="center" vertical="center" shrinkToFit="1"/>
      <protection locked="0"/>
    </xf>
    <xf numFmtId="0" fontId="59" fillId="0" borderId="101" xfId="15" applyFont="1" applyBorder="1" applyAlignment="1">
      <alignment horizontal="center" vertical="center" wrapText="1"/>
    </xf>
    <xf numFmtId="0" fontId="59" fillId="0" borderId="102" xfId="15" applyFont="1" applyBorder="1" applyAlignment="1">
      <alignment horizontal="center" vertical="center" wrapText="1"/>
    </xf>
    <xf numFmtId="0" fontId="36" fillId="0" borderId="0" xfId="15" applyFont="1" applyFill="1" applyBorder="1" applyAlignment="1">
      <alignment horizontal="center" vertical="center"/>
    </xf>
    <xf numFmtId="0" fontId="59" fillId="0" borderId="88" xfId="15" applyFont="1" applyBorder="1" applyAlignment="1">
      <alignment horizontal="center" vertical="center"/>
    </xf>
    <xf numFmtId="0" fontId="59" fillId="10" borderId="44" xfId="15" applyFont="1" applyFill="1" applyBorder="1" applyAlignment="1" applyProtection="1">
      <alignment horizontal="center" vertical="center" shrinkToFit="1"/>
      <protection locked="0"/>
    </xf>
    <xf numFmtId="0" fontId="59" fillId="10" borderId="29" xfId="15" applyFont="1" applyFill="1" applyBorder="1" applyAlignment="1" applyProtection="1">
      <alignment horizontal="center" vertical="center" shrinkToFit="1"/>
      <protection locked="0"/>
    </xf>
    <xf numFmtId="0" fontId="59" fillId="10" borderId="28" xfId="15" applyFont="1" applyFill="1" applyBorder="1" applyAlignment="1" applyProtection="1">
      <alignment horizontal="center" vertical="center" wrapText="1"/>
      <protection locked="0"/>
    </xf>
    <xf numFmtId="0" fontId="59" fillId="10" borderId="29" xfId="15" applyFont="1" applyFill="1" applyBorder="1" applyAlignment="1" applyProtection="1">
      <alignment horizontal="center" vertical="center" wrapText="1"/>
      <protection locked="0"/>
    </xf>
    <xf numFmtId="0" fontId="59" fillId="10" borderId="28" xfId="15" applyFont="1" applyFill="1" applyBorder="1" applyAlignment="1" applyProtection="1">
      <alignment horizontal="center" vertical="center" shrinkToFit="1"/>
      <protection locked="0"/>
    </xf>
    <xf numFmtId="0" fontId="59" fillId="10" borderId="22" xfId="15" applyFont="1" applyFill="1" applyBorder="1" applyAlignment="1" applyProtection="1">
      <alignment horizontal="center" vertical="center" shrinkToFit="1"/>
      <protection locked="0"/>
    </xf>
    <xf numFmtId="0" fontId="59" fillId="12" borderId="4" xfId="15" applyFont="1" applyFill="1" applyBorder="1" applyAlignment="1" applyProtection="1">
      <alignment horizontal="left" vertical="center" wrapText="1"/>
      <protection locked="0"/>
    </xf>
    <xf numFmtId="0" fontId="59" fillId="12" borderId="0" xfId="15" applyFont="1" applyFill="1" applyBorder="1" applyAlignment="1" applyProtection="1">
      <alignment horizontal="left" vertical="center" wrapText="1"/>
      <protection locked="0"/>
    </xf>
    <xf numFmtId="0" fontId="59" fillId="12" borderId="5" xfId="15" applyFont="1" applyFill="1" applyBorder="1" applyAlignment="1" applyProtection="1">
      <alignment horizontal="left" vertical="center" wrapText="1"/>
      <protection locked="0"/>
    </xf>
    <xf numFmtId="183" fontId="59" fillId="0" borderId="95" xfId="15" applyNumberFormat="1" applyFont="1" applyBorder="1" applyAlignment="1">
      <alignment horizontal="center" vertical="center" wrapText="1"/>
    </xf>
    <xf numFmtId="183" fontId="59" fillId="0" borderId="91" xfId="15" applyNumberFormat="1" applyFont="1" applyBorder="1" applyAlignment="1">
      <alignment horizontal="center" vertical="center" wrapText="1"/>
    </xf>
    <xf numFmtId="183" fontId="59" fillId="0" borderId="96" xfId="15" applyNumberFormat="1" applyFont="1" applyBorder="1" applyAlignment="1">
      <alignment horizontal="center" vertical="center" wrapText="1"/>
    </xf>
    <xf numFmtId="0" fontId="59" fillId="10" borderId="4" xfId="15" applyFont="1" applyFill="1" applyBorder="1" applyAlignment="1" applyProtection="1">
      <alignment horizontal="center" vertical="center" shrinkToFit="1"/>
      <protection locked="0"/>
    </xf>
    <xf numFmtId="0" fontId="59" fillId="10" borderId="15" xfId="15" applyFont="1" applyFill="1" applyBorder="1" applyAlignment="1" applyProtection="1">
      <alignment horizontal="center" vertical="center" shrinkToFit="1"/>
      <protection locked="0"/>
    </xf>
    <xf numFmtId="0" fontId="59" fillId="10" borderId="14" xfId="15" applyFont="1" applyFill="1" applyBorder="1" applyAlignment="1" applyProtection="1">
      <alignment horizontal="center" vertical="center" wrapText="1"/>
      <protection locked="0"/>
    </xf>
    <xf numFmtId="0" fontId="59" fillId="10" borderId="15" xfId="15" applyFont="1" applyFill="1" applyBorder="1" applyAlignment="1" applyProtection="1">
      <alignment horizontal="center" vertical="center" wrapText="1"/>
      <protection locked="0"/>
    </xf>
    <xf numFmtId="0" fontId="59" fillId="10" borderId="14" xfId="15" applyFont="1" applyFill="1" applyBorder="1" applyAlignment="1" applyProtection="1">
      <alignment horizontal="center" vertical="center" shrinkToFit="1"/>
      <protection locked="0"/>
    </xf>
    <xf numFmtId="0" fontId="59" fillId="10" borderId="0" xfId="15" applyFont="1" applyFill="1" applyBorder="1" applyAlignment="1" applyProtection="1">
      <alignment horizontal="center" vertical="center" shrinkToFit="1"/>
      <protection locked="0"/>
    </xf>
    <xf numFmtId="0" fontId="59" fillId="0" borderId="74" xfId="15" applyFont="1" applyBorder="1" applyAlignment="1">
      <alignment horizontal="center" vertical="center"/>
    </xf>
    <xf numFmtId="0" fontId="59" fillId="0" borderId="76" xfId="15" applyFont="1" applyBorder="1" applyAlignment="1">
      <alignment horizontal="center" vertical="center"/>
    </xf>
    <xf numFmtId="0" fontId="59" fillId="0" borderId="79" xfId="15" applyFont="1" applyBorder="1" applyAlignment="1">
      <alignment horizontal="center" vertical="center"/>
    </xf>
    <xf numFmtId="0" fontId="59" fillId="0" borderId="1" xfId="15" applyFont="1" applyBorder="1" applyAlignment="1">
      <alignment horizontal="center" vertical="center" wrapText="1"/>
    </xf>
    <xf numFmtId="0" fontId="59" fillId="0" borderId="21" xfId="15" applyFont="1" applyBorder="1" applyAlignment="1">
      <alignment horizontal="center" vertical="center" wrapText="1"/>
    </xf>
    <xf numFmtId="0" fontId="59" fillId="0" borderId="4" xfId="15" applyFont="1" applyBorder="1" applyAlignment="1">
      <alignment horizontal="center" vertical="center" wrapText="1"/>
    </xf>
    <xf numFmtId="0" fontId="59" fillId="0" borderId="15" xfId="15" applyFont="1" applyBorder="1" applyAlignment="1">
      <alignment horizontal="center" vertical="center" wrapText="1"/>
    </xf>
    <xf numFmtId="0" fontId="59" fillId="0" borderId="6" xfId="15" applyFont="1" applyBorder="1" applyAlignment="1">
      <alignment horizontal="center" vertical="center" wrapText="1"/>
    </xf>
    <xf numFmtId="0" fontId="59" fillId="0" borderId="17" xfId="15" applyFont="1" applyBorder="1" applyAlignment="1">
      <alignment horizontal="center" vertical="center" wrapText="1"/>
    </xf>
    <xf numFmtId="0" fontId="61" fillId="0" borderId="26" xfId="15" applyFont="1" applyBorder="1" applyAlignment="1">
      <alignment horizontal="center" vertical="center" wrapText="1"/>
    </xf>
    <xf numFmtId="0" fontId="61" fillId="0" borderId="21" xfId="15" applyFont="1" applyBorder="1" applyAlignment="1">
      <alignment horizontal="center" vertical="center" wrapText="1"/>
    </xf>
    <xf numFmtId="0" fontId="61" fillId="0" borderId="14" xfId="15" applyFont="1" applyBorder="1" applyAlignment="1">
      <alignment horizontal="center" vertical="center" wrapText="1"/>
    </xf>
    <xf numFmtId="0" fontId="61" fillId="0" borderId="15" xfId="15" applyFont="1" applyBorder="1" applyAlignment="1">
      <alignment horizontal="center" vertical="center" wrapText="1"/>
    </xf>
    <xf numFmtId="0" fontId="61" fillId="0" borderId="16" xfId="15" applyFont="1" applyBorder="1" applyAlignment="1">
      <alignment horizontal="center" vertical="center" wrapText="1"/>
    </xf>
    <xf numFmtId="0" fontId="61" fillId="0" borderId="17" xfId="15" applyFont="1" applyBorder="1" applyAlignment="1">
      <alignment horizontal="center" vertical="center" wrapText="1"/>
    </xf>
    <xf numFmtId="0" fontId="59" fillId="0" borderId="26" xfId="15" applyFont="1" applyBorder="1" applyAlignment="1">
      <alignment horizontal="center" vertical="center" wrapText="1"/>
    </xf>
    <xf numFmtId="0" fontId="59" fillId="0" borderId="2" xfId="15" applyFont="1" applyBorder="1" applyAlignment="1">
      <alignment horizontal="center" vertical="center" wrapText="1"/>
    </xf>
    <xf numFmtId="0" fontId="59" fillId="0" borderId="14" xfId="15" applyFont="1" applyBorder="1" applyAlignment="1">
      <alignment horizontal="center" vertical="center" wrapText="1"/>
    </xf>
    <xf numFmtId="0" fontId="59" fillId="0" borderId="0" xfId="15" applyFont="1" applyBorder="1" applyAlignment="1">
      <alignment horizontal="center" vertical="center" wrapText="1"/>
    </xf>
    <xf numFmtId="0" fontId="59" fillId="0" borderId="16" xfId="15" applyFont="1" applyBorder="1" applyAlignment="1">
      <alignment horizontal="center" vertical="center" wrapText="1"/>
    </xf>
    <xf numFmtId="0" fontId="59" fillId="0" borderId="7" xfId="15" applyFont="1" applyBorder="1" applyAlignment="1">
      <alignment horizontal="center" vertical="center" wrapText="1"/>
    </xf>
    <xf numFmtId="1" fontId="59" fillId="0" borderId="87" xfId="15" applyNumberFormat="1" applyFont="1" applyBorder="1" applyAlignment="1">
      <alignment horizontal="center" vertical="center" wrapText="1"/>
    </xf>
    <xf numFmtId="1" fontId="59" fillId="0" borderId="86" xfId="15" applyNumberFormat="1" applyFont="1" applyBorder="1" applyAlignment="1">
      <alignment horizontal="center" vertical="center" wrapText="1"/>
    </xf>
    <xf numFmtId="0" fontId="59" fillId="12" borderId="1" xfId="15" applyFont="1" applyFill="1" applyBorder="1" applyAlignment="1" applyProtection="1">
      <alignment horizontal="left" vertical="center" wrapText="1"/>
      <protection locked="0"/>
    </xf>
    <xf numFmtId="0" fontId="59" fillId="12" borderId="2" xfId="15" applyFont="1" applyFill="1" applyBorder="1" applyAlignment="1" applyProtection="1">
      <alignment horizontal="left" vertical="center" wrapText="1"/>
      <protection locked="0"/>
    </xf>
    <xf numFmtId="0" fontId="59" fillId="12" borderId="3" xfId="15" applyFont="1" applyFill="1" applyBorder="1" applyAlignment="1" applyProtection="1">
      <alignment horizontal="left" vertical="center" wrapText="1"/>
      <protection locked="0"/>
    </xf>
    <xf numFmtId="0" fontId="59" fillId="10" borderId="1" xfId="15" applyFont="1" applyFill="1" applyBorder="1" applyAlignment="1" applyProtection="1">
      <alignment horizontal="center" vertical="center" shrinkToFit="1"/>
      <protection locked="0"/>
    </xf>
    <xf numFmtId="0" fontId="59" fillId="10" borderId="21" xfId="15" applyFont="1" applyFill="1" applyBorder="1" applyAlignment="1" applyProtection="1">
      <alignment horizontal="center" vertical="center" shrinkToFit="1"/>
      <protection locked="0"/>
    </xf>
    <xf numFmtId="0" fontId="59" fillId="10" borderId="26" xfId="15" applyFont="1" applyFill="1" applyBorder="1" applyAlignment="1" applyProtection="1">
      <alignment horizontal="center" vertical="center" wrapText="1"/>
      <protection locked="0"/>
    </xf>
    <xf numFmtId="0" fontId="59" fillId="10" borderId="21" xfId="15" applyFont="1" applyFill="1" applyBorder="1" applyAlignment="1" applyProtection="1">
      <alignment horizontal="center" vertical="center" wrapText="1"/>
      <protection locked="0"/>
    </xf>
    <xf numFmtId="0" fontId="59" fillId="10" borderId="26" xfId="15" applyFont="1" applyFill="1" applyBorder="1" applyAlignment="1" applyProtection="1">
      <alignment horizontal="center" vertical="center" shrinkToFit="1"/>
      <protection locked="0"/>
    </xf>
    <xf numFmtId="0" fontId="59" fillId="10" borderId="2" xfId="15" applyFont="1" applyFill="1" applyBorder="1" applyAlignment="1" applyProtection="1">
      <alignment horizontal="center" vertical="center" shrinkToFit="1"/>
      <protection locked="0"/>
    </xf>
    <xf numFmtId="0" fontId="59" fillId="12" borderId="12" xfId="15" applyFont="1" applyFill="1" applyBorder="1" applyAlignment="1" applyProtection="1">
      <alignment horizontal="center" vertical="center" shrinkToFit="1"/>
      <protection locked="0"/>
    </xf>
    <xf numFmtId="0" fontId="59" fillId="12" borderId="10" xfId="15" applyFont="1" applyFill="1" applyBorder="1" applyAlignment="1" applyProtection="1">
      <alignment horizontal="center" vertical="center" shrinkToFit="1"/>
      <protection locked="0"/>
    </xf>
    <xf numFmtId="0" fontId="59" fillId="12" borderId="11" xfId="15" applyFont="1" applyFill="1" applyBorder="1" applyAlignment="1" applyProtection="1">
      <alignment horizontal="center" vertical="center" shrinkToFit="1"/>
      <protection locked="0"/>
    </xf>
    <xf numFmtId="0" fontId="59" fillId="0" borderId="85" xfId="15" applyFont="1" applyBorder="1" applyAlignment="1">
      <alignment horizontal="center" vertical="center" wrapText="1"/>
    </xf>
    <xf numFmtId="0" fontId="59" fillId="0" borderId="86" xfId="15" applyFont="1" applyBorder="1" applyAlignment="1">
      <alignment horizontal="center" vertical="center" wrapText="1"/>
    </xf>
    <xf numFmtId="0" fontId="60" fillId="10" borderId="0" xfId="15" applyFont="1" applyFill="1" applyAlignment="1" applyProtection="1">
      <alignment horizontal="center" vertical="center" shrinkToFit="1"/>
      <protection locked="0"/>
    </xf>
    <xf numFmtId="0" fontId="60" fillId="11" borderId="0" xfId="15" applyFont="1" applyFill="1" applyAlignment="1" applyProtection="1">
      <alignment horizontal="center" vertical="center" shrinkToFit="1"/>
      <protection locked="0"/>
    </xf>
    <xf numFmtId="0" fontId="60" fillId="12" borderId="0" xfId="15" applyFont="1" applyFill="1" applyAlignment="1" applyProtection="1">
      <alignment horizontal="center" vertical="center"/>
      <protection locked="0"/>
    </xf>
    <xf numFmtId="0" fontId="60" fillId="0" borderId="0" xfId="15" applyFont="1" applyFill="1" applyAlignment="1">
      <alignment horizontal="center" vertical="center"/>
    </xf>
    <xf numFmtId="0" fontId="59" fillId="10" borderId="24" xfId="15" applyFont="1" applyFill="1" applyBorder="1" applyAlignment="1" applyProtection="1">
      <alignment horizontal="center" vertical="center"/>
      <protection locked="0"/>
    </xf>
    <xf numFmtId="0" fontId="59" fillId="11" borderId="31" xfId="15" applyFont="1" applyFill="1" applyBorder="1" applyAlignment="1" applyProtection="1">
      <alignment horizontal="center" vertical="center"/>
      <protection locked="0"/>
    </xf>
    <xf numFmtId="0" fontId="59" fillId="11" borderId="25" xfId="15" applyFont="1" applyFill="1" applyBorder="1" applyAlignment="1" applyProtection="1">
      <alignment horizontal="center" vertical="center"/>
      <protection locked="0"/>
    </xf>
    <xf numFmtId="0" fontId="59" fillId="0" borderId="2" xfId="15" quotePrefix="1" applyFont="1" applyBorder="1" applyAlignment="1">
      <alignment horizontal="center" vertical="center"/>
    </xf>
    <xf numFmtId="0" fontId="59" fillId="0" borderId="2" xfId="15" applyFont="1" applyBorder="1" applyAlignment="1">
      <alignment horizontal="center" vertical="center"/>
    </xf>
    <xf numFmtId="0" fontId="36" fillId="0" borderId="75" xfId="15" applyFont="1" applyFill="1" applyBorder="1" applyAlignment="1">
      <alignment horizontal="center" vertical="center" wrapText="1"/>
    </xf>
    <xf numFmtId="0" fontId="36" fillId="0" borderId="3" xfId="15" applyFont="1" applyFill="1" applyBorder="1" applyAlignment="1">
      <alignment horizontal="center" vertical="center" wrapText="1"/>
    </xf>
    <xf numFmtId="0" fontId="36" fillId="0" borderId="78" xfId="15" applyFont="1" applyFill="1" applyBorder="1" applyAlignment="1">
      <alignment horizontal="center" vertical="center" wrapText="1"/>
    </xf>
    <xf numFmtId="0" fontId="36" fillId="0" borderId="5" xfId="15" applyFont="1" applyFill="1" applyBorder="1" applyAlignment="1">
      <alignment horizontal="center" vertical="center" wrapText="1"/>
    </xf>
    <xf numFmtId="0" fontId="36" fillId="0" borderId="80" xfId="15" applyFont="1" applyFill="1" applyBorder="1" applyAlignment="1">
      <alignment horizontal="center" vertical="center" wrapText="1"/>
    </xf>
    <xf numFmtId="0" fontId="36" fillId="0" borderId="8" xfId="15" applyFont="1" applyFill="1" applyBorder="1" applyAlignment="1">
      <alignment horizontal="center" vertical="center" wrapText="1"/>
    </xf>
    <xf numFmtId="0" fontId="36" fillId="0" borderId="1" xfId="15" applyFont="1" applyBorder="1" applyAlignment="1">
      <alignment horizontal="center" vertical="center" wrapText="1"/>
    </xf>
    <xf numFmtId="0" fontId="36" fillId="0" borderId="3" xfId="15" applyFont="1" applyBorder="1" applyAlignment="1">
      <alignment horizontal="center" vertical="center" wrapText="1"/>
    </xf>
    <xf numFmtId="0" fontId="36" fillId="0" borderId="4" xfId="15" applyFont="1" applyBorder="1" applyAlignment="1">
      <alignment horizontal="center" vertical="center" wrapText="1"/>
    </xf>
    <xf numFmtId="0" fontId="36" fillId="0" borderId="5" xfId="15" applyFont="1" applyBorder="1" applyAlignment="1">
      <alignment horizontal="center" vertical="center" wrapText="1"/>
    </xf>
    <xf numFmtId="0" fontId="36" fillId="0" borderId="6" xfId="15" applyFont="1" applyBorder="1" applyAlignment="1">
      <alignment horizontal="center" vertical="center" wrapText="1"/>
    </xf>
    <xf numFmtId="0" fontId="36" fillId="0" borderId="8" xfId="15" applyFont="1" applyBorder="1" applyAlignment="1">
      <alignment horizontal="center" vertical="center" wrapText="1"/>
    </xf>
    <xf numFmtId="0" fontId="59" fillId="0" borderId="3" xfId="15" applyFont="1" applyBorder="1" applyAlignment="1">
      <alignment horizontal="center" vertical="center" wrapText="1"/>
    </xf>
    <xf numFmtId="0" fontId="59" fillId="0" borderId="5" xfId="15" applyFont="1" applyBorder="1" applyAlignment="1">
      <alignment horizontal="center" vertical="center" wrapText="1"/>
    </xf>
    <xf numFmtId="0" fontId="59" fillId="0" borderId="8" xfId="15" applyFont="1" applyBorder="1" applyAlignment="1">
      <alignment horizontal="center" vertical="center" wrapText="1"/>
    </xf>
    <xf numFmtId="0" fontId="59" fillId="0" borderId="31" xfId="15" applyFont="1" applyFill="1" applyBorder="1" applyAlignment="1">
      <alignment horizontal="center" vertical="center"/>
    </xf>
    <xf numFmtId="0" fontId="59" fillId="0" borderId="40" xfId="15" applyFont="1" applyFill="1" applyBorder="1" applyAlignment="1">
      <alignment horizontal="center" vertical="center"/>
    </xf>
    <xf numFmtId="0" fontId="59" fillId="0" borderId="77" xfId="15" applyFont="1" applyFill="1" applyBorder="1" applyAlignment="1">
      <alignment horizontal="center" vertical="center"/>
    </xf>
    <xf numFmtId="0" fontId="59" fillId="12" borderId="24" xfId="15" applyFont="1" applyFill="1" applyBorder="1" applyAlignment="1" applyProtection="1">
      <alignment horizontal="center" vertical="center"/>
      <protection locked="0"/>
    </xf>
    <xf numFmtId="0" fontId="59" fillId="12" borderId="25" xfId="15" applyFont="1" applyFill="1" applyBorder="1" applyAlignment="1" applyProtection="1">
      <alignment horizontal="center" vertical="center"/>
      <protection locked="0"/>
    </xf>
    <xf numFmtId="0" fontId="59" fillId="2" borderId="24" xfId="15" applyFont="1" applyFill="1" applyBorder="1" applyAlignment="1" applyProtection="1">
      <alignment horizontal="center" vertical="center"/>
    </xf>
    <xf numFmtId="0" fontId="59" fillId="2" borderId="25" xfId="15" applyFont="1" applyFill="1" applyBorder="1" applyAlignment="1" applyProtection="1">
      <alignment horizontal="center" vertical="center"/>
    </xf>
    <xf numFmtId="0" fontId="59" fillId="10" borderId="76" xfId="15" applyFont="1" applyFill="1" applyBorder="1" applyAlignment="1" applyProtection="1">
      <alignment horizontal="center" vertical="center"/>
      <protection locked="0"/>
    </xf>
    <xf numFmtId="0" fontId="59" fillId="11" borderId="79" xfId="15" applyFont="1" applyFill="1" applyBorder="1" applyAlignment="1" applyProtection="1">
      <alignment horizontal="center" vertical="center"/>
      <protection locked="0"/>
    </xf>
    <xf numFmtId="0" fontId="59" fillId="10" borderId="77" xfId="15" applyFont="1" applyFill="1" applyBorder="1" applyAlignment="1" applyProtection="1">
      <alignment horizontal="center" vertical="center"/>
      <protection locked="0"/>
    </xf>
    <xf numFmtId="0" fontId="59" fillId="11" borderId="40" xfId="15" applyFont="1" applyFill="1" applyBorder="1" applyAlignment="1" applyProtection="1">
      <alignment horizontal="center" vertical="center"/>
      <protection locked="0"/>
    </xf>
    <xf numFmtId="0" fontId="59" fillId="11" borderId="117" xfId="15" applyFont="1" applyFill="1" applyBorder="1" applyAlignment="1" applyProtection="1">
      <alignment horizontal="center" vertical="center"/>
      <protection locked="0"/>
    </xf>
    <xf numFmtId="0" fontId="59" fillId="11" borderId="39" xfId="15" applyFont="1" applyFill="1" applyBorder="1" applyAlignment="1" applyProtection="1">
      <alignment horizontal="center" vertical="center"/>
      <protection locked="0"/>
    </xf>
    <xf numFmtId="0" fontId="59" fillId="11" borderId="43" xfId="15" applyFont="1" applyFill="1" applyBorder="1" applyAlignment="1" applyProtection="1">
      <alignment horizontal="center" vertical="center"/>
      <protection locked="0"/>
    </xf>
    <xf numFmtId="0" fontId="59" fillId="11" borderId="76" xfId="15" applyFont="1" applyFill="1" applyBorder="1" applyAlignment="1" applyProtection="1">
      <alignment horizontal="center" vertical="center"/>
      <protection locked="0"/>
    </xf>
    <xf numFmtId="0" fontId="59" fillId="11" borderId="77" xfId="15" applyFont="1" applyFill="1" applyBorder="1" applyAlignment="1" applyProtection="1">
      <alignment horizontal="center" vertical="center"/>
      <protection locked="0"/>
    </xf>
    <xf numFmtId="0" fontId="59" fillId="10" borderId="74" xfId="15" applyFont="1" applyFill="1" applyBorder="1" applyAlignment="1" applyProtection="1">
      <alignment horizontal="center" vertical="center"/>
      <protection locked="0"/>
    </xf>
    <xf numFmtId="0" fontId="59" fillId="10" borderId="9" xfId="15" applyFont="1" applyFill="1" applyBorder="1" applyAlignment="1" applyProtection="1">
      <alignment horizontal="center" vertical="center"/>
      <protection locked="0"/>
    </xf>
    <xf numFmtId="0" fontId="59" fillId="11" borderId="10" xfId="15" applyFont="1" applyFill="1" applyBorder="1" applyAlignment="1" applyProtection="1">
      <alignment horizontal="center" vertical="center"/>
      <protection locked="0"/>
    </xf>
    <xf numFmtId="0" fontId="59" fillId="11" borderId="13" xfId="15" applyFont="1" applyFill="1" applyBorder="1" applyAlignment="1" applyProtection="1">
      <alignment horizontal="center" vertical="center"/>
      <protection locked="0"/>
    </xf>
    <xf numFmtId="0" fontId="38" fillId="0" borderId="57" xfId="15" applyFont="1" applyBorder="1" applyAlignment="1">
      <alignment horizontal="center" vertical="center" wrapText="1"/>
    </xf>
    <xf numFmtId="0" fontId="38" fillId="0" borderId="59" xfId="15" applyFont="1" applyBorder="1" applyAlignment="1">
      <alignment horizontal="center" vertical="center" wrapText="1"/>
    </xf>
    <xf numFmtId="0" fontId="38" fillId="0" borderId="62" xfId="15" applyFont="1" applyBorder="1" applyAlignment="1">
      <alignment horizontal="center" vertical="center" wrapText="1"/>
    </xf>
    <xf numFmtId="0" fontId="59" fillId="0" borderId="3" xfId="15" applyFont="1" applyBorder="1" applyAlignment="1">
      <alignment horizontal="center" vertical="center"/>
    </xf>
    <xf numFmtId="0" fontId="59" fillId="0" borderId="4" xfId="15" applyFont="1" applyBorder="1" applyAlignment="1">
      <alignment horizontal="center" vertical="center"/>
    </xf>
    <xf numFmtId="0" fontId="59" fillId="0" borderId="0" xfId="15" applyFont="1" applyBorder="1" applyAlignment="1">
      <alignment horizontal="center" vertical="center"/>
    </xf>
    <xf numFmtId="0" fontId="59" fillId="0" borderId="5" xfId="15" applyFont="1" applyBorder="1" applyAlignment="1">
      <alignment horizontal="center" vertical="center"/>
    </xf>
    <xf numFmtId="0" fontId="59" fillId="0" borderId="6" xfId="15" applyFont="1" applyBorder="1" applyAlignment="1">
      <alignment horizontal="center" vertical="center"/>
    </xf>
    <xf numFmtId="0" fontId="59" fillId="0" borderId="7" xfId="15" applyFont="1" applyBorder="1" applyAlignment="1">
      <alignment horizontal="center" vertical="center"/>
    </xf>
    <xf numFmtId="0" fontId="59" fillId="0" borderId="8" xfId="15" applyFont="1" applyBorder="1" applyAlignment="1">
      <alignment horizontal="center" vertical="center"/>
    </xf>
    <xf numFmtId="0" fontId="74" fillId="2" borderId="23" xfId="18" applyFont="1" applyFill="1" applyBorder="1" applyAlignment="1" applyProtection="1">
      <alignment horizontal="center" vertical="center"/>
    </xf>
    <xf numFmtId="0" fontId="36" fillId="2" borderId="0" xfId="17" applyFont="1" applyFill="1" applyBorder="1" applyAlignment="1">
      <alignment horizontal="left" vertical="center" indent="1"/>
    </xf>
    <xf numFmtId="0" fontId="13" fillId="2" borderId="0" xfId="1" applyFont="1" applyFill="1" applyBorder="1" applyAlignment="1">
      <alignment horizontal="center" vertical="center"/>
    </xf>
    <xf numFmtId="0" fontId="10" fillId="2" borderId="18" xfId="1" applyFont="1" applyFill="1" applyBorder="1" applyAlignment="1">
      <alignment horizontal="center" vertical="center" textRotation="255"/>
    </xf>
    <xf numFmtId="0" fontId="10" fillId="2" borderId="19" xfId="1" applyFont="1" applyFill="1" applyBorder="1" applyAlignment="1">
      <alignment horizontal="center" vertical="center" textRotation="255"/>
    </xf>
    <xf numFmtId="0" fontId="10" fillId="2" borderId="20" xfId="1" applyFont="1" applyFill="1" applyBorder="1" applyAlignment="1">
      <alignment horizontal="center" vertical="center" textRotation="255"/>
    </xf>
    <xf numFmtId="0" fontId="10" fillId="2" borderId="12"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0" xfId="1" applyFont="1" applyFill="1" applyBorder="1" applyAlignment="1">
      <alignment horizontal="left" vertical="center" wrapText="1"/>
    </xf>
    <xf numFmtId="0" fontId="13"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3" fillId="2" borderId="0" xfId="4" applyFont="1" applyFill="1" applyBorder="1" applyAlignment="1">
      <alignment horizontal="center" vertical="center"/>
    </xf>
    <xf numFmtId="0" fontId="10" fillId="2" borderId="4" xfId="4" applyFont="1" applyFill="1" applyBorder="1" applyAlignment="1">
      <alignment horizontal="center" vertical="center"/>
    </xf>
    <xf numFmtId="0" fontId="10" fillId="2" borderId="0" xfId="4" applyFont="1" applyFill="1" applyBorder="1" applyAlignment="1">
      <alignment horizontal="center" vertical="center"/>
    </xf>
    <xf numFmtId="0" fontId="10" fillId="2" borderId="15" xfId="4" applyFont="1" applyFill="1" applyBorder="1" applyAlignment="1">
      <alignment horizontal="center" vertical="center"/>
    </xf>
    <xf numFmtId="0" fontId="10" fillId="2" borderId="18" xfId="4" applyFont="1" applyFill="1" applyBorder="1" applyAlignment="1">
      <alignment horizontal="center" vertical="center" textRotation="255"/>
    </xf>
    <xf numFmtId="0" fontId="10" fillId="2" borderId="19" xfId="4" applyFont="1" applyFill="1" applyBorder="1" applyAlignment="1">
      <alignment horizontal="center" vertical="center" textRotation="255"/>
    </xf>
    <xf numFmtId="0" fontId="10" fillId="2" borderId="20" xfId="4" applyFont="1" applyFill="1" applyBorder="1" applyAlignment="1">
      <alignment horizontal="center" vertical="center" textRotation="255"/>
    </xf>
    <xf numFmtId="0" fontId="10" fillId="2" borderId="26"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8"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9" xfId="4" applyFont="1" applyFill="1" applyBorder="1" applyAlignment="1">
      <alignment horizontal="center" vertical="center"/>
    </xf>
    <xf numFmtId="0" fontId="10" fillId="2" borderId="27" xfId="4" applyFont="1" applyFill="1" applyBorder="1" applyAlignment="1">
      <alignment horizontal="center" vertical="center" textRotation="255"/>
    </xf>
    <xf numFmtId="0" fontId="10" fillId="2" borderId="30" xfId="4" applyFont="1" applyFill="1" applyBorder="1" applyAlignment="1">
      <alignment horizontal="center" vertical="center" textRotation="255"/>
    </xf>
    <xf numFmtId="0" fontId="10" fillId="2" borderId="12"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11"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31" xfId="4" applyFont="1" applyFill="1" applyBorder="1" applyAlignment="1">
      <alignment horizontal="center" vertical="center"/>
    </xf>
    <xf numFmtId="0" fontId="10" fillId="2" borderId="25" xfId="4" applyFont="1" applyFill="1" applyBorder="1" applyAlignment="1">
      <alignment horizontal="center" vertical="center"/>
    </xf>
    <xf numFmtId="0" fontId="10" fillId="2" borderId="33" xfId="4" applyFont="1" applyFill="1" applyBorder="1" applyAlignment="1">
      <alignment horizontal="center" vertical="center"/>
    </xf>
    <xf numFmtId="0" fontId="10" fillId="2" borderId="34" xfId="4" applyFont="1" applyFill="1" applyBorder="1" applyAlignment="1">
      <alignment horizontal="center" vertical="center"/>
    </xf>
    <xf numFmtId="0" fontId="10" fillId="2" borderId="35" xfId="4" applyFont="1" applyFill="1" applyBorder="1" applyAlignment="1">
      <alignment horizontal="center" vertical="center"/>
    </xf>
    <xf numFmtId="0" fontId="10" fillId="2" borderId="36" xfId="4" applyFont="1" applyFill="1" applyBorder="1" applyAlignment="1">
      <alignment horizontal="center" vertical="center" textRotation="255"/>
    </xf>
    <xf numFmtId="0" fontId="10" fillId="2" borderId="14"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3" xfId="4" applyFont="1" applyFill="1" applyBorder="1" applyAlignment="1">
      <alignment horizontal="center" vertical="center"/>
    </xf>
    <xf numFmtId="0" fontId="10" fillId="2" borderId="33" xfId="4" applyFont="1" applyFill="1" applyBorder="1" applyAlignment="1">
      <alignment horizontal="center" vertical="center" wrapText="1"/>
    </xf>
    <xf numFmtId="0" fontId="10" fillId="2" borderId="16" xfId="4" applyFont="1" applyFill="1" applyBorder="1" applyAlignment="1">
      <alignment horizontal="center" vertical="center"/>
    </xf>
    <xf numFmtId="0" fontId="10" fillId="2" borderId="7" xfId="4" applyFont="1" applyFill="1" applyBorder="1" applyAlignment="1">
      <alignment horizontal="center" vertical="center"/>
    </xf>
    <xf numFmtId="0" fontId="10" fillId="2" borderId="17" xfId="4" applyFont="1" applyFill="1" applyBorder="1" applyAlignment="1">
      <alignment horizontal="center" vertical="center"/>
    </xf>
    <xf numFmtId="0" fontId="10" fillId="2" borderId="37" xfId="4" applyFont="1" applyFill="1" applyBorder="1" applyAlignment="1">
      <alignment horizontal="center" vertical="center" textRotation="255"/>
    </xf>
    <xf numFmtId="0" fontId="10" fillId="2" borderId="12" xfId="4" applyFont="1" applyFill="1" applyBorder="1" applyAlignment="1">
      <alignment horizontal="distributed" vertical="center"/>
    </xf>
    <xf numFmtId="0" fontId="10" fillId="2" borderId="10" xfId="4" applyFont="1" applyFill="1" applyBorder="1" applyAlignment="1">
      <alignment horizontal="distributed" vertical="center"/>
    </xf>
    <xf numFmtId="0" fontId="10" fillId="2" borderId="11" xfId="4" applyFont="1" applyFill="1" applyBorder="1" applyAlignment="1">
      <alignment horizontal="distributed" vertical="center"/>
    </xf>
    <xf numFmtId="0" fontId="10" fillId="2" borderId="24" xfId="4" applyFont="1" applyFill="1" applyBorder="1" applyAlignment="1">
      <alignment horizontal="distributed" vertical="center"/>
    </xf>
    <xf numFmtId="0" fontId="10" fillId="2" borderId="31" xfId="4" applyFont="1" applyFill="1" applyBorder="1" applyAlignment="1">
      <alignment horizontal="distributed" vertical="center"/>
    </xf>
    <xf numFmtId="0" fontId="10" fillId="2" borderId="25" xfId="4" applyFont="1" applyFill="1" applyBorder="1" applyAlignment="1">
      <alignment horizontal="distributed" vertical="center"/>
    </xf>
    <xf numFmtId="0" fontId="10" fillId="2" borderId="33" xfId="4" applyFont="1" applyFill="1" applyBorder="1" applyAlignment="1">
      <alignment horizontal="distributed" vertical="center"/>
    </xf>
    <xf numFmtId="0" fontId="10" fillId="2" borderId="34" xfId="4" applyFont="1" applyFill="1" applyBorder="1" applyAlignment="1">
      <alignment horizontal="distributed" vertical="center"/>
    </xf>
    <xf numFmtId="0" fontId="10" fillId="2" borderId="35" xfId="4" applyFont="1" applyFill="1" applyBorder="1" applyAlignment="1">
      <alignment horizontal="distributed" vertical="center"/>
    </xf>
    <xf numFmtId="0" fontId="10" fillId="2" borderId="38" xfId="4" applyFont="1" applyFill="1" applyBorder="1" applyAlignment="1">
      <alignment horizontal="distributed" vertical="center"/>
    </xf>
    <xf numFmtId="0" fontId="10" fillId="2" borderId="39" xfId="4" applyFont="1" applyFill="1" applyBorder="1" applyAlignment="1">
      <alignment horizontal="distributed" vertical="center"/>
    </xf>
    <xf numFmtId="0" fontId="10" fillId="2" borderId="42" xfId="4" applyFont="1" applyFill="1" applyBorder="1" applyAlignment="1">
      <alignment horizontal="distributed" vertical="center"/>
    </xf>
    <xf numFmtId="0" fontId="10" fillId="2" borderId="45"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1" xfId="1" applyFont="1" applyFill="1" applyBorder="1" applyAlignment="1">
      <alignment horizontal="distributed" vertical="center" wrapText="1" indent="1"/>
    </xf>
    <xf numFmtId="0" fontId="10" fillId="2" borderId="2" xfId="1" applyFont="1" applyFill="1" applyBorder="1" applyAlignment="1">
      <alignment horizontal="distributed" vertical="center" wrapText="1" indent="1"/>
    </xf>
    <xf numFmtId="0" fontId="10" fillId="2" borderId="21" xfId="1" applyFont="1" applyFill="1" applyBorder="1" applyAlignment="1">
      <alignment horizontal="distributed" vertical="center" wrapText="1" indent="1"/>
    </xf>
    <xf numFmtId="0" fontId="10" fillId="2" borderId="44" xfId="1" applyFont="1" applyFill="1" applyBorder="1" applyAlignment="1">
      <alignment horizontal="distributed" vertical="center" wrapText="1" indent="1"/>
    </xf>
    <xf numFmtId="0" fontId="10" fillId="2" borderId="22" xfId="1" applyFont="1" applyFill="1" applyBorder="1" applyAlignment="1">
      <alignment horizontal="distributed" vertical="center" wrapText="1" indent="1"/>
    </xf>
    <xf numFmtId="0" fontId="10" fillId="2" borderId="29" xfId="1" applyFont="1" applyFill="1" applyBorder="1" applyAlignment="1">
      <alignment horizontal="distributed" vertical="center" wrapText="1" indent="1"/>
    </xf>
    <xf numFmtId="0" fontId="10" fillId="2" borderId="27"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24"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25" xfId="1" applyFont="1" applyFill="1" applyBorder="1" applyAlignment="1">
      <alignment horizontal="center" vertical="center"/>
    </xf>
    <xf numFmtId="0" fontId="35" fillId="0" borderId="0" xfId="5" applyFont="1" applyFill="1" applyBorder="1" applyAlignment="1">
      <alignment horizontal="center" vertical="center"/>
    </xf>
    <xf numFmtId="0" fontId="35" fillId="0" borderId="0" xfId="5" applyFont="1" applyFill="1" applyBorder="1" applyAlignment="1">
      <alignment vertical="center" wrapText="1"/>
    </xf>
    <xf numFmtId="0" fontId="62" fillId="0" borderId="23" xfId="5" applyFont="1" applyFill="1" applyBorder="1" applyAlignment="1">
      <alignment horizontal="center" vertical="center"/>
    </xf>
    <xf numFmtId="1" fontId="35" fillId="5" borderId="24" xfId="5" applyNumberFormat="1" applyFont="1" applyFill="1" applyBorder="1" applyAlignment="1">
      <alignment horizontal="center" vertical="center"/>
    </xf>
    <xf numFmtId="1" fontId="35" fillId="5" borderId="31" xfId="5" applyNumberFormat="1" applyFont="1" applyFill="1" applyBorder="1" applyAlignment="1">
      <alignment horizontal="center" vertical="center"/>
    </xf>
    <xf numFmtId="0" fontId="35" fillId="0" borderId="24" xfId="5" applyFont="1" applyFill="1" applyBorder="1" applyAlignment="1">
      <alignment horizontal="center" vertical="center"/>
    </xf>
    <xf numFmtId="0" fontId="35" fillId="0" borderId="31" xfId="5" applyFont="1" applyFill="1" applyBorder="1" applyAlignment="1">
      <alignment horizontal="center" vertical="center"/>
    </xf>
    <xf numFmtId="0" fontId="35" fillId="0" borderId="0" xfId="5" applyFont="1" applyFill="1" applyAlignment="1">
      <alignment horizontal="center" vertical="center"/>
    </xf>
    <xf numFmtId="0" fontId="35" fillId="0" borderId="25" xfId="5" applyFont="1" applyFill="1" applyBorder="1" applyAlignment="1">
      <alignment horizontal="center" vertical="center"/>
    </xf>
    <xf numFmtId="0" fontId="43" fillId="0" borderId="0" xfId="10" applyFont="1" applyFill="1" applyAlignment="1">
      <alignment horizontal="left" vertical="center" wrapText="1" indent="2"/>
    </xf>
    <xf numFmtId="0" fontId="37" fillId="0" borderId="36" xfId="10" applyFont="1" applyFill="1" applyBorder="1" applyAlignment="1">
      <alignment horizontal="center" vertical="center"/>
    </xf>
    <xf numFmtId="0" fontId="37" fillId="0" borderId="30" xfId="10" applyFont="1" applyFill="1" applyBorder="1" applyAlignment="1">
      <alignment horizontal="center" vertical="center"/>
    </xf>
    <xf numFmtId="0" fontId="37" fillId="0" borderId="33" xfId="10" applyFont="1" applyFill="1" applyBorder="1" applyAlignment="1">
      <alignment vertical="center" wrapText="1"/>
    </xf>
    <xf numFmtId="0" fontId="37" fillId="0" borderId="34" xfId="10" applyFont="1" applyFill="1" applyBorder="1" applyAlignment="1">
      <alignment vertical="center" wrapText="1"/>
    </xf>
    <xf numFmtId="0" fontId="37" fillId="0" borderId="35" xfId="10" applyFont="1" applyFill="1" applyBorder="1" applyAlignment="1">
      <alignment vertical="center" wrapText="1"/>
    </xf>
    <xf numFmtId="0" fontId="37" fillId="0" borderId="28" xfId="10" applyFont="1" applyFill="1" applyBorder="1" applyAlignment="1">
      <alignment vertical="center" wrapText="1"/>
    </xf>
    <xf numFmtId="0" fontId="37" fillId="0" borderId="22" xfId="10" applyFont="1" applyFill="1" applyBorder="1" applyAlignment="1">
      <alignment vertical="center" wrapText="1"/>
    </xf>
    <xf numFmtId="0" fontId="37" fillId="0" borderId="29" xfId="10" applyFont="1" applyFill="1" applyBorder="1" applyAlignment="1">
      <alignment vertical="center" wrapText="1"/>
    </xf>
    <xf numFmtId="0" fontId="37" fillId="0" borderId="33" xfId="10" applyFont="1" applyFill="1" applyBorder="1" applyAlignment="1">
      <alignment horizontal="right" vertical="center"/>
    </xf>
    <xf numFmtId="0" fontId="37" fillId="0" borderId="34" xfId="10" applyFont="1" applyFill="1" applyBorder="1" applyAlignment="1">
      <alignment horizontal="right" vertical="center"/>
    </xf>
    <xf numFmtId="0" fontId="37" fillId="0" borderId="35" xfId="10" applyFont="1" applyFill="1" applyBorder="1" applyAlignment="1">
      <alignment horizontal="right" vertical="center"/>
    </xf>
    <xf numFmtId="0" fontId="37" fillId="0" borderId="28" xfId="10" applyFont="1" applyFill="1" applyBorder="1" applyAlignment="1">
      <alignment horizontal="right" vertical="center"/>
    </xf>
    <xf numFmtId="0" fontId="37" fillId="0" borderId="22" xfId="10" applyFont="1" applyFill="1" applyBorder="1" applyAlignment="1">
      <alignment horizontal="right" vertical="center"/>
    </xf>
    <xf numFmtId="0" fontId="37" fillId="0" borderId="29" xfId="10" applyFont="1" applyFill="1" applyBorder="1" applyAlignment="1">
      <alignment horizontal="right" vertical="center"/>
    </xf>
    <xf numFmtId="0" fontId="37" fillId="0" borderId="33" xfId="10" applyFont="1" applyFill="1" applyBorder="1" applyAlignment="1">
      <alignment horizontal="left" vertical="center" wrapText="1"/>
    </xf>
    <xf numFmtId="0" fontId="37" fillId="0" borderId="34" xfId="10" applyFont="1" applyFill="1" applyBorder="1" applyAlignment="1">
      <alignment horizontal="left" vertical="center" wrapText="1"/>
    </xf>
    <xf numFmtId="0" fontId="37" fillId="0" borderId="35" xfId="10" applyFont="1" applyFill="1" applyBorder="1" applyAlignment="1">
      <alignment horizontal="left" vertical="center" wrapText="1"/>
    </xf>
    <xf numFmtId="0" fontId="37" fillId="0" borderId="28" xfId="10" applyFont="1" applyFill="1" applyBorder="1" applyAlignment="1">
      <alignment horizontal="left" vertical="center" wrapText="1"/>
    </xf>
    <xf numFmtId="0" fontId="37" fillId="0" borderId="22" xfId="10" applyFont="1" applyFill="1" applyBorder="1" applyAlignment="1">
      <alignment horizontal="left" vertical="center" wrapText="1"/>
    </xf>
    <xf numFmtId="0" fontId="37" fillId="0" borderId="29" xfId="10" applyFont="1" applyFill="1" applyBorder="1" applyAlignment="1">
      <alignment horizontal="left" vertical="center" wrapText="1"/>
    </xf>
    <xf numFmtId="0" fontId="37" fillId="0" borderId="0" xfId="10" applyFont="1" applyFill="1" applyBorder="1" applyAlignment="1">
      <alignment horizontal="left" vertical="center" wrapText="1"/>
    </xf>
    <xf numFmtId="0" fontId="37" fillId="0" borderId="14" xfId="10" applyFont="1" applyFill="1" applyBorder="1" applyAlignment="1">
      <alignment horizontal="center"/>
    </xf>
    <xf numFmtId="0" fontId="37" fillId="0" borderId="0" xfId="10" applyFont="1" applyFill="1" applyBorder="1" applyAlignment="1">
      <alignment horizontal="center"/>
    </xf>
    <xf numFmtId="0" fontId="37" fillId="0" borderId="15" xfId="10" applyFont="1" applyFill="1" applyBorder="1" applyAlignment="1">
      <alignment horizontal="center"/>
    </xf>
    <xf numFmtId="0" fontId="43" fillId="0" borderId="0" xfId="12" applyFont="1" applyFill="1" applyAlignment="1">
      <alignment horizontal="left" wrapText="1" indent="2"/>
    </xf>
    <xf numFmtId="0" fontId="43" fillId="0" borderId="0" xfId="12" applyFont="1" applyFill="1" applyAlignment="1">
      <alignment horizontal="left" vertical="center" wrapText="1" indent="2"/>
    </xf>
    <xf numFmtId="0" fontId="35" fillId="0" borderId="0" xfId="10" applyFont="1" applyFill="1" applyBorder="1" applyAlignment="1">
      <alignment horizontal="left" vertical="center" wrapText="1"/>
    </xf>
    <xf numFmtId="0" fontId="5" fillId="0" borderId="0" xfId="11" applyBorder="1" applyAlignment="1">
      <alignment horizontal="left" vertical="center" wrapText="1"/>
    </xf>
    <xf numFmtId="0" fontId="35" fillId="0" borderId="0" xfId="10" applyFont="1" applyFill="1" applyBorder="1" applyAlignment="1">
      <alignment horizontal="left" vertical="top" wrapText="1"/>
    </xf>
    <xf numFmtId="0" fontId="35" fillId="0" borderId="15" xfId="10" applyFont="1" applyFill="1" applyBorder="1" applyAlignment="1">
      <alignment horizontal="left" vertical="top" wrapText="1"/>
    </xf>
    <xf numFmtId="0" fontId="35" fillId="0" borderId="22" xfId="10" applyFont="1" applyFill="1" applyBorder="1" applyAlignment="1">
      <alignment horizontal="left" vertical="top" wrapText="1"/>
    </xf>
    <xf numFmtId="0" fontId="35" fillId="0" borderId="29" xfId="10" applyFont="1" applyFill="1" applyBorder="1" applyAlignment="1">
      <alignment horizontal="left" vertical="top" wrapText="1"/>
    </xf>
    <xf numFmtId="0" fontId="39" fillId="0" borderId="0" xfId="10" applyFont="1" applyFill="1" applyBorder="1" applyAlignment="1">
      <alignment horizontal="left" vertical="center" wrapText="1"/>
    </xf>
    <xf numFmtId="0" fontId="39" fillId="0" borderId="15" xfId="10" applyFont="1" applyFill="1" applyBorder="1" applyAlignment="1">
      <alignment horizontal="left" vertical="center" wrapText="1"/>
    </xf>
    <xf numFmtId="0" fontId="35" fillId="0" borderId="36" xfId="10" applyFont="1" applyFill="1" applyBorder="1" applyAlignment="1">
      <alignment horizontal="center" vertical="center"/>
    </xf>
    <xf numFmtId="0" fontId="35" fillId="0" borderId="30" xfId="10" applyFont="1" applyFill="1" applyBorder="1" applyAlignment="1">
      <alignment horizontal="center" vertical="center"/>
    </xf>
    <xf numFmtId="0" fontId="35" fillId="0" borderId="33" xfId="10" applyFont="1" applyFill="1" applyBorder="1" applyAlignment="1">
      <alignment vertical="center" wrapText="1"/>
    </xf>
    <xf numFmtId="0" fontId="35" fillId="0" borderId="34" xfId="10" applyFont="1" applyFill="1" applyBorder="1" applyAlignment="1">
      <alignment vertical="center" wrapText="1"/>
    </xf>
    <xf numFmtId="0" fontId="35" fillId="0" borderId="35" xfId="10" applyFont="1" applyFill="1" applyBorder="1" applyAlignment="1">
      <alignment vertical="center" wrapText="1"/>
    </xf>
    <xf numFmtId="0" fontId="35" fillId="0" borderId="28" xfId="10" applyFont="1" applyFill="1" applyBorder="1" applyAlignment="1">
      <alignment vertical="center" wrapText="1"/>
    </xf>
    <xf numFmtId="0" fontId="35" fillId="0" borderId="22" xfId="10" applyFont="1" applyFill="1" applyBorder="1" applyAlignment="1">
      <alignment vertical="center" wrapText="1"/>
    </xf>
    <xf numFmtId="0" fontId="35" fillId="0" borderId="29" xfId="10" applyFont="1" applyFill="1" applyBorder="1" applyAlignment="1">
      <alignment vertical="center" wrapText="1"/>
    </xf>
    <xf numFmtId="0" fontId="35" fillId="0" borderId="33" xfId="10" applyFont="1" applyFill="1" applyBorder="1" applyAlignment="1">
      <alignment horizontal="right" vertical="center"/>
    </xf>
    <xf numFmtId="0" fontId="35" fillId="0" borderId="34" xfId="10" applyFont="1" applyFill="1" applyBorder="1" applyAlignment="1">
      <alignment horizontal="right" vertical="center"/>
    </xf>
    <xf numFmtId="0" fontId="35" fillId="0" borderId="35" xfId="10" applyFont="1" applyFill="1" applyBorder="1" applyAlignment="1">
      <alignment horizontal="right" vertical="center"/>
    </xf>
    <xf numFmtId="0" fontId="35" fillId="0" borderId="28" xfId="10" applyFont="1" applyFill="1" applyBorder="1" applyAlignment="1">
      <alignment horizontal="right" vertical="center"/>
    </xf>
    <xf numFmtId="0" fontId="35" fillId="0" borderId="22" xfId="10" applyFont="1" applyFill="1" applyBorder="1" applyAlignment="1">
      <alignment horizontal="right" vertical="center"/>
    </xf>
    <xf numFmtId="0" fontId="35" fillId="0" borderId="29" xfId="10" applyFont="1" applyFill="1" applyBorder="1" applyAlignment="1">
      <alignment horizontal="right" vertical="center"/>
    </xf>
    <xf numFmtId="0" fontId="35" fillId="0" borderId="33" xfId="10" applyFont="1" applyFill="1" applyBorder="1" applyAlignment="1">
      <alignment horizontal="left" vertical="center" wrapText="1"/>
    </xf>
    <xf numFmtId="0" fontId="35" fillId="0" borderId="34" xfId="10" applyFont="1" applyFill="1" applyBorder="1" applyAlignment="1">
      <alignment horizontal="left" vertical="center" wrapText="1"/>
    </xf>
    <xf numFmtId="0" fontId="35" fillId="0" borderId="35" xfId="10" applyFont="1" applyFill="1" applyBorder="1" applyAlignment="1">
      <alignment horizontal="left" vertical="center" wrapText="1"/>
    </xf>
    <xf numFmtId="0" fontId="35" fillId="0" borderId="28" xfId="10" applyFont="1" applyFill="1" applyBorder="1" applyAlignment="1">
      <alignment horizontal="left" vertical="center" wrapText="1"/>
    </xf>
    <xf numFmtId="0" fontId="35" fillId="0" borderId="22" xfId="10" applyFont="1" applyFill="1" applyBorder="1" applyAlignment="1">
      <alignment horizontal="left" vertical="center" wrapText="1"/>
    </xf>
    <xf numFmtId="0" fontId="35" fillId="0" borderId="29" xfId="10" applyFont="1" applyFill="1" applyBorder="1" applyAlignment="1">
      <alignment horizontal="left" vertical="center" wrapText="1"/>
    </xf>
    <xf numFmtId="0" fontId="35" fillId="0" borderId="14" xfId="10" applyFont="1" applyFill="1" applyBorder="1" applyAlignment="1">
      <alignment horizontal="center"/>
    </xf>
    <xf numFmtId="0" fontId="35" fillId="0" borderId="0" xfId="10" applyFont="1" applyFill="1" applyBorder="1" applyAlignment="1">
      <alignment horizontal="center"/>
    </xf>
    <xf numFmtId="0" fontId="35" fillId="0" borderId="15" xfId="10" applyFont="1" applyFill="1" applyBorder="1" applyAlignment="1">
      <alignment horizontal="center"/>
    </xf>
    <xf numFmtId="0" fontId="35" fillId="0" borderId="0" xfId="9" applyFont="1" applyFill="1" applyAlignment="1">
      <alignment horizontal="right"/>
    </xf>
    <xf numFmtId="0" fontId="5" fillId="0" borderId="34" xfId="11" applyBorder="1" applyAlignment="1">
      <alignment horizontal="left" vertical="center" wrapText="1"/>
    </xf>
    <xf numFmtId="0" fontId="38" fillId="0" borderId="0" xfId="10" applyFont="1" applyFill="1" applyBorder="1" applyAlignment="1">
      <alignment horizontal="left" vertical="center" wrapText="1"/>
    </xf>
    <xf numFmtId="0" fontId="38" fillId="0" borderId="15" xfId="10" applyFont="1" applyFill="1" applyBorder="1" applyAlignment="1">
      <alignment horizontal="left" vertical="center" wrapText="1"/>
    </xf>
    <xf numFmtId="0" fontId="19" fillId="0" borderId="0" xfId="7" applyFont="1" applyAlignment="1">
      <alignment horizontal="left" vertical="center" wrapText="1"/>
    </xf>
    <xf numFmtId="0" fontId="16" fillId="3" borderId="0" xfId="7" applyFont="1" applyFill="1" applyAlignment="1">
      <alignment horizontal="left" vertical="center" wrapText="1"/>
    </xf>
    <xf numFmtId="0" fontId="16" fillId="3" borderId="0" xfId="7" applyFont="1" applyFill="1" applyAlignment="1">
      <alignment horizontal="left" vertical="center"/>
    </xf>
    <xf numFmtId="177" fontId="17" fillId="0" borderId="23" xfId="7" applyNumberFormat="1" applyFont="1" applyFill="1" applyBorder="1" applyAlignment="1">
      <alignment horizontal="center" vertical="center"/>
    </xf>
    <xf numFmtId="0" fontId="17" fillId="0" borderId="23" xfId="7" applyNumberFormat="1" applyFont="1" applyFill="1" applyBorder="1" applyAlignment="1">
      <alignment horizontal="left" vertical="center" wrapText="1"/>
    </xf>
    <xf numFmtId="49" fontId="52" fillId="0" borderId="23" xfId="7" applyNumberFormat="1" applyFont="1" applyFill="1" applyBorder="1" applyAlignment="1">
      <alignment horizontal="center" vertical="center"/>
    </xf>
    <xf numFmtId="0" fontId="54" fillId="0" borderId="0" xfId="7" applyFont="1" applyFill="1" applyAlignment="1">
      <alignment horizontal="left" wrapText="1"/>
    </xf>
    <xf numFmtId="179" fontId="54" fillId="0" borderId="0" xfId="7" applyNumberFormat="1" applyFont="1" applyFill="1" applyBorder="1" applyAlignment="1">
      <alignment horizontal="center" vertical="center"/>
    </xf>
    <xf numFmtId="0" fontId="21" fillId="0" borderId="7" xfId="7" applyFont="1" applyFill="1" applyBorder="1" applyAlignment="1">
      <alignment horizontal="left" vertical="top" wrapText="1"/>
    </xf>
    <xf numFmtId="0" fontId="21" fillId="0" borderId="0" xfId="7" applyFont="1" applyFill="1" applyAlignment="1">
      <alignment vertical="top" wrapText="1"/>
    </xf>
    <xf numFmtId="0" fontId="24" fillId="0" borderId="18" xfId="12" applyFont="1" applyBorder="1" applyAlignment="1">
      <alignment horizontal="center" vertical="center" wrapText="1"/>
    </xf>
    <xf numFmtId="0" fontId="24" fillId="0" borderId="19" xfId="12" applyFont="1" applyBorder="1" applyAlignment="1">
      <alignment horizontal="center" vertical="center" wrapText="1"/>
    </xf>
    <xf numFmtId="0" fontId="24" fillId="0" borderId="20" xfId="12" applyFont="1" applyBorder="1" applyAlignment="1">
      <alignment horizontal="center" vertical="center" wrapText="1"/>
    </xf>
    <xf numFmtId="0" fontId="50" fillId="0" borderId="26" xfId="12" applyFont="1" applyBorder="1" applyAlignment="1">
      <alignment horizontal="center" vertical="center" wrapText="1"/>
    </xf>
    <xf numFmtId="0" fontId="50" fillId="0" borderId="21" xfId="12" applyFont="1" applyBorder="1" applyAlignment="1">
      <alignment horizontal="center" vertical="center" wrapText="1"/>
    </xf>
    <xf numFmtId="0" fontId="50" fillId="0" borderId="14" xfId="12" applyFont="1" applyBorder="1" applyAlignment="1">
      <alignment horizontal="center" vertical="center" wrapText="1"/>
    </xf>
    <xf numFmtId="0" fontId="50" fillId="0" borderId="15" xfId="12" applyFont="1" applyBorder="1" applyAlignment="1">
      <alignment horizontal="center" vertical="center" wrapText="1"/>
    </xf>
    <xf numFmtId="0" fontId="17" fillId="0" borderId="36" xfId="7" applyFont="1" applyFill="1" applyBorder="1" applyAlignment="1">
      <alignment horizontal="center" vertical="center"/>
    </xf>
    <xf numFmtId="0" fontId="17" fillId="0" borderId="30" xfId="7" applyFont="1" applyFill="1" applyBorder="1" applyAlignment="1">
      <alignment horizontal="center" vertical="center"/>
    </xf>
    <xf numFmtId="0" fontId="17" fillId="0" borderId="33" xfId="7" applyFont="1" applyFill="1" applyBorder="1" applyAlignment="1">
      <alignment horizontal="center" vertical="center"/>
    </xf>
    <xf numFmtId="0" fontId="17" fillId="0" borderId="34" xfId="7" applyFont="1" applyFill="1" applyBorder="1" applyAlignment="1">
      <alignment horizontal="center" vertical="center"/>
    </xf>
    <xf numFmtId="0" fontId="17" fillId="0" borderId="35" xfId="7" applyFont="1" applyFill="1" applyBorder="1" applyAlignment="1">
      <alignment horizontal="center" vertical="center"/>
    </xf>
    <xf numFmtId="0" fontId="17" fillId="0" borderId="69" xfId="7" applyFont="1" applyFill="1" applyBorder="1" applyAlignment="1">
      <alignment horizontal="center" vertical="center"/>
    </xf>
    <xf numFmtId="0" fontId="17" fillId="0" borderId="56" xfId="7" applyFont="1" applyFill="1" applyBorder="1" applyAlignment="1">
      <alignment horizontal="center" vertical="center"/>
    </xf>
    <xf numFmtId="0" fontId="17" fillId="0" borderId="70" xfId="7" applyFont="1" applyFill="1" applyBorder="1" applyAlignment="1">
      <alignment horizontal="center" vertical="center"/>
    </xf>
    <xf numFmtId="0" fontId="17" fillId="0" borderId="71" xfId="7" applyFont="1" applyFill="1" applyBorder="1" applyAlignment="1">
      <alignment horizontal="center" vertical="center"/>
    </xf>
    <xf numFmtId="0" fontId="51" fillId="8" borderId="14" xfId="12" applyFont="1" applyFill="1" applyBorder="1" applyAlignment="1">
      <alignment horizontal="center" vertical="center"/>
    </xf>
    <xf numFmtId="0" fontId="51" fillId="8" borderId="16" xfId="12" applyFont="1" applyFill="1" applyBorder="1" applyAlignment="1">
      <alignment horizontal="center" vertical="center"/>
    </xf>
    <xf numFmtId="0" fontId="50" fillId="0" borderId="15" xfId="12" applyFont="1" applyBorder="1" applyAlignment="1">
      <alignment horizontal="center" vertical="center"/>
    </xf>
    <xf numFmtId="0" fontId="50" fillId="0" borderId="17" xfId="12" applyFont="1" applyBorder="1" applyAlignment="1">
      <alignment horizontal="center" vertical="center"/>
    </xf>
    <xf numFmtId="0" fontId="29" fillId="0" borderId="0" xfId="7" applyFont="1" applyAlignment="1">
      <alignment horizontal="center" vertical="center" shrinkToFit="1"/>
    </xf>
    <xf numFmtId="0" fontId="34" fillId="0" borderId="0" xfId="7" applyFont="1" applyAlignment="1">
      <alignment horizontal="center" vertical="center" shrinkToFit="1"/>
    </xf>
    <xf numFmtId="0" fontId="33" fillId="0" borderId="0" xfId="7" applyFont="1" applyFill="1" applyAlignment="1">
      <alignment horizontal="center" vertical="center" wrapText="1"/>
    </xf>
    <xf numFmtId="177" fontId="17" fillId="0" borderId="0" xfId="7" applyNumberFormat="1" applyFont="1" applyBorder="1" applyAlignment="1">
      <alignment horizontal="center" vertical="center"/>
    </xf>
    <xf numFmtId="177" fontId="17" fillId="0" borderId="73" xfId="7" applyNumberFormat="1" applyFont="1" applyBorder="1" applyAlignment="1">
      <alignment horizontal="center" vertical="center"/>
    </xf>
    <xf numFmtId="0" fontId="22" fillId="7" borderId="0" xfId="7" applyFont="1" applyFill="1" applyAlignment="1">
      <alignment horizontal="left" vertical="center" wrapText="1"/>
    </xf>
    <xf numFmtId="0" fontId="16" fillId="6" borderId="0" xfId="7" applyFont="1" applyFill="1" applyAlignment="1">
      <alignment vertical="center" wrapText="1"/>
    </xf>
    <xf numFmtId="0" fontId="16" fillId="6" borderId="0" xfId="7" applyFont="1" applyFill="1" applyAlignment="1">
      <alignment vertical="center"/>
    </xf>
    <xf numFmtId="0" fontId="21" fillId="0" borderId="0" xfId="7" applyFont="1" applyFill="1" applyAlignment="1">
      <alignment horizontal="left" wrapText="1"/>
    </xf>
    <xf numFmtId="179" fontId="17" fillId="0" borderId="0" xfId="7" applyNumberFormat="1" applyFont="1" applyFill="1" applyBorder="1" applyAlignment="1">
      <alignment horizontal="center" vertical="center"/>
    </xf>
    <xf numFmtId="0" fontId="24" fillId="0" borderId="46" xfId="12" applyFont="1" applyBorder="1" applyAlignment="1">
      <alignment horizontal="center" vertical="center" wrapText="1"/>
    </xf>
    <xf numFmtId="0" fontId="24" fillId="0" borderId="48" xfId="12" applyFont="1" applyBorder="1" applyAlignment="1">
      <alignment horizontal="center" vertical="center"/>
    </xf>
    <xf numFmtId="0" fontId="24" fillId="0" borderId="51" xfId="12" applyFont="1" applyBorder="1" applyAlignment="1">
      <alignment horizontal="center" vertical="center"/>
    </xf>
    <xf numFmtId="0" fontId="17" fillId="0" borderId="69" xfId="7" applyFont="1" applyFill="1" applyBorder="1" applyAlignment="1">
      <alignment horizontal="center" vertical="center" shrinkToFit="1"/>
    </xf>
    <xf numFmtId="0" fontId="17" fillId="0" borderId="56" xfId="7" applyFont="1" applyFill="1" applyBorder="1" applyAlignment="1">
      <alignment horizontal="center" vertical="center" shrinkToFit="1"/>
    </xf>
    <xf numFmtId="0" fontId="17" fillId="0" borderId="70" xfId="7" applyFont="1" applyFill="1" applyBorder="1" applyAlignment="1">
      <alignment horizontal="center" vertical="center" shrinkToFit="1"/>
    </xf>
    <xf numFmtId="0" fontId="17" fillId="0" borderId="71" xfId="7" applyFont="1" applyFill="1" applyBorder="1" applyAlignment="1">
      <alignment horizontal="center" vertical="center" shrinkToFit="1"/>
    </xf>
    <xf numFmtId="0" fontId="58" fillId="8" borderId="14" xfId="12" applyFont="1" applyFill="1" applyBorder="1" applyAlignment="1">
      <alignment horizontal="right" vertical="center"/>
    </xf>
    <xf numFmtId="0" fontId="58" fillId="8" borderId="16" xfId="12" applyFont="1" applyFill="1" applyBorder="1" applyAlignment="1">
      <alignment horizontal="right" vertical="center"/>
    </xf>
    <xf numFmtId="0" fontId="16" fillId="8" borderId="0" xfId="7" applyFont="1" applyFill="1" applyAlignment="1">
      <alignment vertical="center" wrapText="1"/>
    </xf>
    <xf numFmtId="0" fontId="16" fillId="8" borderId="0" xfId="7" applyFont="1" applyFill="1" applyAlignment="1">
      <alignment vertical="center"/>
    </xf>
    <xf numFmtId="0" fontId="2" fillId="2" borderId="57" xfId="17" applyFill="1" applyBorder="1" applyAlignment="1">
      <alignment horizontal="center" vertical="center"/>
    </xf>
    <xf numFmtId="0" fontId="2" fillId="2" borderId="59" xfId="17" applyFill="1" applyBorder="1" applyAlignment="1">
      <alignment horizontal="center" vertical="center"/>
    </xf>
    <xf numFmtId="0" fontId="2" fillId="2" borderId="62" xfId="17" applyFill="1" applyBorder="1" applyAlignment="1">
      <alignment horizontal="center" vertical="center"/>
    </xf>
    <xf numFmtId="0" fontId="35" fillId="0" borderId="0" xfId="5" applyFont="1" applyAlignment="1">
      <alignment horizontal="left" vertical="center"/>
    </xf>
    <xf numFmtId="0" fontId="35" fillId="0" borderId="0" xfId="5" applyFont="1" applyAlignment="1">
      <alignment horizontal="right" vertical="center"/>
    </xf>
    <xf numFmtId="0" fontId="35" fillId="0" borderId="0" xfId="5" applyFont="1" applyAlignment="1">
      <alignment horizontal="center" vertical="center"/>
    </xf>
    <xf numFmtId="0" fontId="35" fillId="0" borderId="0" xfId="5" applyFont="1" applyAlignment="1">
      <alignment horizontal="center" vertical="center" wrapText="1"/>
    </xf>
    <xf numFmtId="0" fontId="35" fillId="0" borderId="0" xfId="5" applyFont="1" applyAlignment="1">
      <alignment horizontal="center" vertical="center"/>
    </xf>
    <xf numFmtId="0" fontId="35" fillId="0" borderId="24" xfId="5" applyFont="1" applyBorder="1" applyAlignment="1">
      <alignment horizontal="left" vertical="center"/>
    </xf>
    <xf numFmtId="0" fontId="35" fillId="0" borderId="25" xfId="5" applyFont="1" applyBorder="1" applyAlignment="1">
      <alignment horizontal="left" vertical="center"/>
    </xf>
    <xf numFmtId="0" fontId="35" fillId="0" borderId="23" xfId="5" applyFont="1" applyBorder="1" applyAlignment="1">
      <alignment horizontal="left" vertical="center"/>
    </xf>
    <xf numFmtId="0" fontId="35" fillId="0" borderId="24" xfId="5" applyFont="1" applyBorder="1" applyAlignment="1">
      <alignment horizontal="left" vertical="center"/>
    </xf>
    <xf numFmtId="0" fontId="35" fillId="0" borderId="31" xfId="5" applyFont="1" applyBorder="1" applyAlignment="1">
      <alignment horizontal="left" vertical="center"/>
    </xf>
    <xf numFmtId="0" fontId="35" fillId="0" borderId="15" xfId="5" applyFont="1" applyBorder="1"/>
    <xf numFmtId="0" fontId="9" fillId="0" borderId="31" xfId="5" applyBorder="1"/>
    <xf numFmtId="0" fontId="35" fillId="0" borderId="24" xfId="5" applyFont="1" applyBorder="1" applyAlignment="1">
      <alignment horizontal="center" vertical="center"/>
    </xf>
    <xf numFmtId="0" fontId="35" fillId="0" borderId="31" xfId="5" applyFont="1" applyBorder="1" applyAlignment="1">
      <alignment vertical="center"/>
    </xf>
    <xf numFmtId="0" fontId="9" fillId="0" borderId="0" xfId="5" applyAlignment="1">
      <alignment horizontal="center" vertical="center"/>
    </xf>
    <xf numFmtId="0" fontId="9" fillId="0" borderId="0" xfId="5"/>
    <xf numFmtId="0" fontId="35" fillId="0" borderId="25" xfId="5" applyFont="1" applyBorder="1"/>
    <xf numFmtId="0" fontId="35" fillId="0" borderId="0" xfId="5" applyFont="1"/>
    <xf numFmtId="0" fontId="35" fillId="0" borderId="0" xfId="5" applyFont="1" applyAlignment="1">
      <alignment horizontal="left" vertical="center"/>
    </xf>
    <xf numFmtId="0" fontId="35" fillId="0" borderId="15" xfId="5" applyFont="1" applyBorder="1" applyAlignment="1">
      <alignment horizontal="left" vertical="center"/>
    </xf>
    <xf numFmtId="0" fontId="35" fillId="0" borderId="34" xfId="5" applyFont="1" applyBorder="1" applyAlignment="1">
      <alignment horizontal="left" vertical="center"/>
    </xf>
    <xf numFmtId="0" fontId="35" fillId="0" borderId="34" xfId="5" applyFont="1" applyBorder="1" applyAlignment="1">
      <alignment vertical="center"/>
    </xf>
    <xf numFmtId="0" fontId="9" fillId="0" borderId="35" xfId="5" applyBorder="1"/>
    <xf numFmtId="0" fontId="35" fillId="0" borderId="0" xfId="5" applyFont="1" applyAlignment="1">
      <alignment vertical="center"/>
    </xf>
    <xf numFmtId="0" fontId="9" fillId="0" borderId="15" xfId="5" applyBorder="1"/>
    <xf numFmtId="0" fontId="9" fillId="0" borderId="28" xfId="5" applyBorder="1"/>
    <xf numFmtId="0" fontId="35" fillId="0" borderId="22" xfId="5" applyFont="1" applyBorder="1" applyAlignment="1">
      <alignment horizontal="left" vertical="center"/>
    </xf>
    <xf numFmtId="0" fontId="35" fillId="0" borderId="29" xfId="5" applyFont="1" applyBorder="1" applyAlignment="1">
      <alignment horizontal="left" vertical="center"/>
    </xf>
    <xf numFmtId="0" fontId="35" fillId="0" borderId="22" xfId="5" applyFont="1" applyBorder="1" applyAlignment="1">
      <alignment vertical="center"/>
    </xf>
    <xf numFmtId="0" fontId="35" fillId="0" borderId="31" xfId="5" applyFont="1" applyBorder="1" applyAlignment="1">
      <alignment horizontal="left" vertical="center"/>
    </xf>
    <xf numFmtId="0" fontId="35" fillId="0" borderId="33" xfId="5" applyFont="1" applyBorder="1" applyAlignment="1">
      <alignment horizontal="left" vertical="center"/>
    </xf>
    <xf numFmtId="0" fontId="35" fillId="0" borderId="34" xfId="5" applyFont="1" applyBorder="1" applyAlignment="1">
      <alignment horizontal="right" vertical="center"/>
    </xf>
    <xf numFmtId="0" fontId="35" fillId="0" borderId="35" xfId="5" applyFont="1" applyBorder="1" applyAlignment="1">
      <alignment horizontal="left" vertical="center"/>
    </xf>
    <xf numFmtId="0" fontId="35" fillId="0" borderId="14" xfId="5" applyFont="1" applyBorder="1" applyAlignment="1">
      <alignment horizontal="left" vertical="center"/>
    </xf>
    <xf numFmtId="0" fontId="35" fillId="0" borderId="15" xfId="5" applyFont="1" applyBorder="1" applyAlignment="1">
      <alignment horizontal="left" vertical="center"/>
    </xf>
    <xf numFmtId="0" fontId="35" fillId="0" borderId="14" xfId="5" applyFont="1" applyBorder="1" applyAlignment="1">
      <alignment horizontal="left" vertical="center" wrapText="1"/>
    </xf>
    <xf numFmtId="0" fontId="35" fillId="0" borderId="0" xfId="5" applyFont="1" applyAlignment="1">
      <alignment horizontal="left" vertical="center" wrapText="1"/>
    </xf>
    <xf numFmtId="0" fontId="35" fillId="0" borderId="15" xfId="5" applyFont="1" applyBorder="1" applyAlignment="1">
      <alignment horizontal="left" vertical="center" wrapText="1"/>
    </xf>
    <xf numFmtId="0" fontId="38" fillId="0" borderId="24" xfId="5" applyFont="1" applyBorder="1" applyAlignment="1">
      <alignment horizontal="left" vertical="center" indent="1"/>
    </xf>
    <xf numFmtId="0" fontId="38" fillId="0" borderId="31" xfId="5" applyFont="1" applyBorder="1" applyAlignment="1">
      <alignment horizontal="left" vertical="center" indent="1"/>
    </xf>
    <xf numFmtId="0" fontId="38" fillId="0" borderId="25" xfId="5" applyFont="1" applyBorder="1" applyAlignment="1">
      <alignment horizontal="left" vertical="center" indent="1"/>
    </xf>
    <xf numFmtId="0" fontId="35" fillId="0" borderId="24" xfId="5" applyFont="1" applyBorder="1" applyAlignment="1">
      <alignment horizontal="center" vertical="center"/>
    </xf>
    <xf numFmtId="0" fontId="35" fillId="0" borderId="31" xfId="5" applyFont="1" applyBorder="1" applyAlignment="1">
      <alignment horizontal="center" vertical="center"/>
    </xf>
    <xf numFmtId="0" fontId="35" fillId="0" borderId="25" xfId="5" applyFont="1" applyBorder="1" applyAlignment="1">
      <alignment horizontal="center" vertical="center"/>
    </xf>
    <xf numFmtId="0" fontId="35" fillId="0" borderId="14" xfId="5" applyFont="1" applyBorder="1" applyAlignment="1">
      <alignment vertical="center"/>
    </xf>
    <xf numFmtId="0" fontId="35" fillId="0" borderId="15" xfId="5" applyFont="1" applyBorder="1" applyAlignment="1">
      <alignment vertical="center"/>
    </xf>
    <xf numFmtId="0" fontId="38" fillId="0" borderId="0" xfId="5" applyFont="1" applyAlignment="1">
      <alignment horizontal="left" vertical="center" wrapText="1"/>
    </xf>
    <xf numFmtId="0" fontId="35" fillId="0" borderId="14" xfId="5" applyFont="1" applyBorder="1" applyAlignment="1">
      <alignment horizontal="left" vertical="center" wrapText="1"/>
    </xf>
    <xf numFmtId="0" fontId="35" fillId="0" borderId="0" xfId="5" applyFont="1" applyAlignment="1">
      <alignment horizontal="left" vertical="center" wrapText="1"/>
    </xf>
    <xf numFmtId="0" fontId="35" fillId="0" borderId="15" xfId="5" applyFont="1" applyBorder="1" applyAlignment="1">
      <alignment horizontal="center" vertical="center"/>
    </xf>
    <xf numFmtId="0" fontId="9" fillId="0" borderId="15" xfId="5" applyBorder="1" applyAlignment="1">
      <alignment horizontal="center" vertical="center"/>
    </xf>
    <xf numFmtId="0" fontId="38" fillId="0" borderId="0" xfId="5" applyFont="1" applyAlignment="1">
      <alignment horizontal="left" vertical="center" indent="1"/>
    </xf>
    <xf numFmtId="0" fontId="38" fillId="0" borderId="15" xfId="5" applyFont="1" applyBorder="1" applyAlignment="1">
      <alignment horizontal="right" vertical="center"/>
    </xf>
    <xf numFmtId="0" fontId="35" fillId="0" borderId="28" xfId="5" applyFont="1" applyBorder="1" applyAlignment="1">
      <alignment horizontal="left" vertical="center"/>
    </xf>
    <xf numFmtId="0" fontId="35" fillId="0" borderId="22" xfId="5" applyFont="1" applyBorder="1" applyAlignment="1">
      <alignment horizontal="left" vertical="center"/>
    </xf>
    <xf numFmtId="0" fontId="35" fillId="0" borderId="29" xfId="5" applyFont="1" applyBorder="1" applyAlignment="1">
      <alignment horizontal="left" vertical="center"/>
    </xf>
    <xf numFmtId="0" fontId="35" fillId="0" borderId="28" xfId="5" applyFont="1" applyBorder="1" applyAlignment="1">
      <alignment horizontal="center" vertical="center"/>
    </xf>
    <xf numFmtId="0" fontId="35" fillId="0" borderId="22" xfId="5" applyFont="1" applyBorder="1" applyAlignment="1">
      <alignment horizontal="center" vertical="center"/>
    </xf>
    <xf numFmtId="0" fontId="35" fillId="0" borderId="29" xfId="5" applyFont="1" applyBorder="1" applyAlignment="1">
      <alignment horizontal="center" vertical="center"/>
    </xf>
    <xf numFmtId="0" fontId="35" fillId="0" borderId="33" xfId="5" applyFont="1" applyBorder="1" applyAlignment="1">
      <alignment horizontal="center" vertical="center"/>
    </xf>
    <xf numFmtId="0" fontId="35" fillId="0" borderId="34" xfId="5" applyFont="1" applyBorder="1" applyAlignment="1">
      <alignment horizontal="center" vertical="center"/>
    </xf>
    <xf numFmtId="0" fontId="35" fillId="0" borderId="35" xfId="5" applyFont="1" applyBorder="1" applyAlignment="1">
      <alignment horizontal="center" vertical="center"/>
    </xf>
    <xf numFmtId="0" fontId="35" fillId="0" borderId="14" xfId="5" applyFont="1" applyBorder="1" applyAlignment="1">
      <alignment horizontal="center" vertical="center"/>
    </xf>
    <xf numFmtId="0" fontId="38" fillId="0" borderId="24" xfId="5" applyFont="1" applyBorder="1" applyAlignment="1">
      <alignment horizontal="left" vertical="center" wrapText="1" indent="1"/>
    </xf>
    <xf numFmtId="0" fontId="38" fillId="0" borderId="0" xfId="5" applyFont="1" applyAlignment="1">
      <alignment horizontal="right" vertical="center"/>
    </xf>
    <xf numFmtId="0" fontId="9" fillId="0" borderId="35" xfId="5" applyBorder="1" applyAlignment="1">
      <alignment horizontal="center" vertical="center"/>
    </xf>
    <xf numFmtId="0" fontId="38" fillId="0" borderId="0" xfId="5" applyFont="1"/>
    <xf numFmtId="0" fontId="35" fillId="0" borderId="0" xfId="5" applyFont="1" applyAlignment="1">
      <alignment horizontal="left" vertical="top"/>
    </xf>
    <xf numFmtId="0" fontId="38" fillId="0" borderId="0" xfId="5" applyFont="1" applyAlignment="1">
      <alignment horizontal="left" vertical="center"/>
    </xf>
    <xf numFmtId="0" fontId="38" fillId="0" borderId="0" xfId="5" applyFont="1" applyAlignment="1">
      <alignment horizontal="left"/>
    </xf>
    <xf numFmtId="0" fontId="35" fillId="0" borderId="0" xfId="5" applyFont="1" applyAlignment="1">
      <alignment horizontal="center"/>
    </xf>
    <xf numFmtId="0" fontId="35" fillId="0" borderId="0" xfId="5" applyFont="1" applyAlignment="1">
      <alignment horizontal="center"/>
    </xf>
    <xf numFmtId="0" fontId="35" fillId="0" borderId="31" xfId="5" applyFont="1" applyBorder="1"/>
    <xf numFmtId="0" fontId="35" fillId="0" borderId="25" xfId="5" applyFont="1" applyBorder="1" applyAlignment="1">
      <alignment vertical="center"/>
    </xf>
    <xf numFmtId="0" fontId="35" fillId="0" borderId="31" xfId="5" applyFont="1" applyBorder="1" applyAlignment="1">
      <alignment horizontal="center" vertical="center"/>
    </xf>
    <xf numFmtId="0" fontId="35" fillId="0" borderId="33" xfId="5" applyFont="1" applyBorder="1" applyAlignment="1">
      <alignment horizontal="center"/>
    </xf>
    <xf numFmtId="0" fontId="35" fillId="0" borderId="34" xfId="5" applyFont="1" applyBorder="1"/>
    <xf numFmtId="0" fontId="35" fillId="0" borderId="35" xfId="5" applyFont="1" applyBorder="1"/>
    <xf numFmtId="0" fontId="35" fillId="0" borderId="33" xfId="5" applyFont="1" applyBorder="1"/>
    <xf numFmtId="0" fontId="35" fillId="0" borderId="14" xfId="5" applyFont="1" applyBorder="1" applyAlignment="1">
      <alignment horizontal="center" vertical="top"/>
    </xf>
    <xf numFmtId="0" fontId="35" fillId="0" borderId="0" xfId="5" applyFont="1" applyAlignment="1">
      <alignment horizontal="center" vertical="top" wrapText="1"/>
    </xf>
    <xf numFmtId="0" fontId="35" fillId="0" borderId="15" xfId="5" applyFont="1" applyBorder="1" applyAlignment="1">
      <alignment horizontal="center" vertical="top" wrapText="1"/>
    </xf>
    <xf numFmtId="0" fontId="35" fillId="0" borderId="14" xfId="5" applyFont="1" applyBorder="1" applyAlignment="1">
      <alignment horizontal="center"/>
    </xf>
    <xf numFmtId="0" fontId="35" fillId="0" borderId="14" xfId="5" applyFont="1" applyBorder="1"/>
    <xf numFmtId="0" fontId="35" fillId="0" borderId="23" xfId="5" applyFont="1" applyBorder="1" applyAlignment="1">
      <alignment horizontal="center" vertical="center"/>
    </xf>
    <xf numFmtId="0" fontId="35" fillId="0" borderId="33" xfId="5" applyFont="1" applyBorder="1" applyAlignment="1">
      <alignment horizontal="center" vertical="center"/>
    </xf>
    <xf numFmtId="0" fontId="35" fillId="0" borderId="34" xfId="5" applyFont="1" applyBorder="1" applyAlignment="1">
      <alignment horizontal="center" vertical="center"/>
    </xf>
    <xf numFmtId="0" fontId="35" fillId="0" borderId="35" xfId="5" applyFont="1" applyBorder="1" applyAlignment="1">
      <alignment horizontal="center" vertical="center"/>
    </xf>
    <xf numFmtId="0" fontId="35" fillId="0" borderId="28" xfId="5" applyFont="1" applyBorder="1" applyAlignment="1">
      <alignment horizontal="center" vertical="center"/>
    </xf>
    <xf numFmtId="0" fontId="35" fillId="0" borderId="22" xfId="5" applyFont="1" applyBorder="1" applyAlignment="1">
      <alignment horizontal="center" vertical="center"/>
    </xf>
    <xf numFmtId="0" fontId="35" fillId="0" borderId="29" xfId="5" applyFont="1" applyBorder="1" applyAlignment="1">
      <alignment horizontal="center" vertical="center"/>
    </xf>
    <xf numFmtId="0" fontId="35" fillId="0" borderId="14" xfId="5" applyFont="1" applyBorder="1" applyAlignment="1">
      <alignment horizontal="center" vertical="center"/>
    </xf>
    <xf numFmtId="0" fontId="35" fillId="0" borderId="15" xfId="5" applyFont="1" applyBorder="1" applyAlignment="1">
      <alignment horizontal="center" vertical="center"/>
    </xf>
    <xf numFmtId="0" fontId="35" fillId="0" borderId="33" xfId="5" applyFont="1" applyBorder="1" applyAlignment="1">
      <alignment horizontal="left" vertical="center"/>
    </xf>
    <xf numFmtId="0" fontId="35" fillId="0" borderId="34" xfId="5" applyFont="1" applyBorder="1" applyAlignment="1">
      <alignment horizontal="left" vertical="center"/>
    </xf>
    <xf numFmtId="0" fontId="35" fillId="0" borderId="35" xfId="5" applyFont="1" applyBorder="1" applyAlignment="1">
      <alignment horizontal="left" vertical="center"/>
    </xf>
    <xf numFmtId="0" fontId="35" fillId="0" borderId="28" xfId="5" applyFont="1" applyBorder="1" applyAlignment="1">
      <alignment horizontal="left" vertical="center"/>
    </xf>
    <xf numFmtId="0" fontId="35" fillId="0" borderId="15" xfId="5" applyFont="1" applyBorder="1" applyAlignment="1">
      <alignment vertical="center" wrapText="1"/>
    </xf>
    <xf numFmtId="0" fontId="35" fillId="0" borderId="0" xfId="5" applyFont="1" applyAlignment="1">
      <alignment vertical="top" wrapText="1"/>
    </xf>
    <xf numFmtId="0" fontId="35" fillId="0" borderId="15" xfId="5" applyFont="1" applyBorder="1" applyAlignment="1">
      <alignment vertical="top" wrapText="1"/>
    </xf>
    <xf numFmtId="0" fontId="35" fillId="0" borderId="37" xfId="5" applyFont="1" applyBorder="1"/>
    <xf numFmtId="0" fontId="35" fillId="0" borderId="25" xfId="5" applyFont="1" applyBorder="1" applyAlignment="1">
      <alignment horizontal="center" vertical="center"/>
    </xf>
    <xf numFmtId="0" fontId="35" fillId="0" borderId="30" xfId="5" applyFont="1" applyBorder="1" applyAlignment="1">
      <alignment horizontal="center" vertical="center"/>
    </xf>
    <xf numFmtId="0" fontId="35" fillId="0" borderId="28" xfId="5" applyFont="1" applyBorder="1" applyAlignment="1">
      <alignment horizontal="center"/>
    </xf>
    <xf numFmtId="0" fontId="35" fillId="0" borderId="22" xfId="5" applyFont="1" applyBorder="1"/>
    <xf numFmtId="0" fontId="35" fillId="0" borderId="29" xfId="5" applyFont="1" applyBorder="1"/>
    <xf numFmtId="0" fontId="35" fillId="0" borderId="28" xfId="5" applyFont="1" applyBorder="1"/>
    <xf numFmtId="0" fontId="35" fillId="0" borderId="22" xfId="5" applyFont="1" applyBorder="1" applyAlignment="1">
      <alignment vertical="center" wrapText="1"/>
    </xf>
    <xf numFmtId="0" fontId="35" fillId="0" borderId="29" xfId="5" applyFont="1" applyBorder="1" applyAlignment="1">
      <alignment vertical="center" wrapText="1"/>
    </xf>
    <xf numFmtId="0" fontId="35" fillId="0" borderId="0" xfId="5" applyFont="1" applyAlignment="1">
      <alignment vertical="center" wrapText="1"/>
    </xf>
    <xf numFmtId="0" fontId="38" fillId="0" borderId="0" xfId="5" applyFont="1" applyAlignment="1">
      <alignment horizontal="left" wrapText="1"/>
    </xf>
    <xf numFmtId="0" fontId="35" fillId="0" borderId="0" xfId="5" applyFont="1" applyAlignment="1">
      <alignment horizontal="left" vertical="top" wrapText="1"/>
    </xf>
    <xf numFmtId="0" fontId="77" fillId="0" borderId="24" xfId="5" applyFont="1" applyBorder="1" applyAlignment="1">
      <alignment horizontal="left" vertical="center"/>
    </xf>
    <xf numFmtId="0" fontId="77" fillId="0" borderId="31" xfId="5" applyFont="1" applyBorder="1" applyAlignment="1">
      <alignment horizontal="left" vertical="center"/>
    </xf>
    <xf numFmtId="0" fontId="77" fillId="0" borderId="25" xfId="5" applyFont="1" applyBorder="1" applyAlignment="1">
      <alignment horizontal="left" vertical="center"/>
    </xf>
    <xf numFmtId="0" fontId="77" fillId="0" borderId="31" xfId="5" applyFont="1" applyBorder="1" applyAlignment="1">
      <alignment vertical="center"/>
    </xf>
    <xf numFmtId="0" fontId="77" fillId="0" borderId="25" xfId="5" applyFont="1" applyBorder="1" applyAlignment="1">
      <alignment vertical="center"/>
    </xf>
    <xf numFmtId="0" fontId="77" fillId="0" borderId="0" xfId="5" applyFont="1" applyAlignment="1">
      <alignment vertical="center"/>
    </xf>
    <xf numFmtId="0" fontId="77" fillId="0" borderId="15" xfId="5" applyFont="1" applyBorder="1" applyAlignment="1">
      <alignment vertical="center"/>
    </xf>
    <xf numFmtId="0" fontId="35" fillId="0" borderId="14" xfId="5" applyFont="1" applyBorder="1" applyAlignment="1">
      <alignment horizontal="left" vertical="center"/>
    </xf>
    <xf numFmtId="0" fontId="77" fillId="0" borderId="34" xfId="5" applyFont="1" applyBorder="1" applyAlignment="1">
      <alignment vertical="center"/>
    </xf>
    <xf numFmtId="0" fontId="77" fillId="0" borderId="35" xfId="5" applyFont="1" applyBorder="1" applyAlignment="1">
      <alignment vertical="center"/>
    </xf>
    <xf numFmtId="0" fontId="77" fillId="0" borderId="22" xfId="5" applyFont="1" applyBorder="1" applyAlignment="1">
      <alignment vertical="center"/>
    </xf>
    <xf numFmtId="0" fontId="77" fillId="0" borderId="29" xfId="5" applyFont="1" applyBorder="1" applyAlignment="1">
      <alignment vertical="center"/>
    </xf>
    <xf numFmtId="0" fontId="35" fillId="0" borderId="33" xfId="5" applyFont="1" applyBorder="1" applyAlignment="1">
      <alignment horizontal="center" vertical="center" wrapText="1"/>
    </xf>
    <xf numFmtId="0" fontId="35" fillId="0" borderId="34" xfId="5" applyFont="1" applyBorder="1" applyAlignment="1">
      <alignment horizontal="center" vertical="center" wrapText="1"/>
    </xf>
    <xf numFmtId="0" fontId="35" fillId="0" borderId="35" xfId="5" applyFont="1" applyBorder="1" applyAlignment="1">
      <alignment horizontal="center" vertical="center" wrapText="1"/>
    </xf>
    <xf numFmtId="0" fontId="35" fillId="0" borderId="35" xfId="5" applyFont="1" applyBorder="1" applyAlignment="1">
      <alignment vertical="center"/>
    </xf>
    <xf numFmtId="0" fontId="35" fillId="0" borderId="14" xfId="5" applyFont="1" applyBorder="1" applyAlignment="1">
      <alignment horizontal="center" vertical="center" wrapText="1"/>
    </xf>
    <xf numFmtId="0" fontId="35" fillId="0" borderId="15" xfId="5" applyFont="1" applyBorder="1" applyAlignment="1">
      <alignment horizontal="center" vertical="center" wrapText="1"/>
    </xf>
    <xf numFmtId="0" fontId="78" fillId="0" borderId="0" xfId="5" applyFont="1" applyAlignment="1">
      <alignment horizontal="center" vertical="center"/>
    </xf>
    <xf numFmtId="0" fontId="62" fillId="0" borderId="15" xfId="5" applyFont="1" applyBorder="1" applyAlignment="1">
      <alignment vertical="center" shrinkToFit="1"/>
    </xf>
    <xf numFmtId="0" fontId="35" fillId="0" borderId="23" xfId="5" applyFont="1" applyBorder="1" applyAlignment="1">
      <alignment horizontal="center" vertical="center"/>
    </xf>
    <xf numFmtId="0" fontId="77" fillId="0" borderId="24" xfId="5" applyFont="1" applyBorder="1" applyAlignment="1">
      <alignment horizontal="left" vertical="center" wrapText="1"/>
    </xf>
    <xf numFmtId="0" fontId="77" fillId="0" borderId="31" xfId="5" applyFont="1" applyBorder="1" applyAlignment="1">
      <alignment horizontal="left" vertical="center" wrapText="1"/>
    </xf>
    <xf numFmtId="0" fontId="35" fillId="0" borderId="25" xfId="5" applyFont="1" applyBorder="1" applyAlignment="1">
      <alignment horizontal="left" vertical="center"/>
    </xf>
    <xf numFmtId="0" fontId="38" fillId="0" borderId="0" xfId="5" applyFont="1" applyAlignment="1">
      <alignment horizontal="center" vertical="center"/>
    </xf>
    <xf numFmtId="0" fontId="35" fillId="0" borderId="30" xfId="5" applyFont="1" applyBorder="1" applyAlignment="1">
      <alignment horizontal="center" vertical="center"/>
    </xf>
    <xf numFmtId="0" fontId="77" fillId="0" borderId="22" xfId="5" applyFont="1" applyBorder="1" applyAlignment="1">
      <alignment horizontal="left" vertical="center"/>
    </xf>
    <xf numFmtId="187" fontId="35" fillId="0" borderId="0" xfId="5" applyNumberFormat="1" applyFont="1" applyAlignment="1">
      <alignment vertical="center"/>
    </xf>
    <xf numFmtId="0" fontId="35" fillId="0" borderId="28" xfId="5" applyFont="1" applyBorder="1" applyAlignment="1">
      <alignment horizontal="center" vertical="center" wrapText="1"/>
    </xf>
    <xf numFmtId="0" fontId="35" fillId="0" borderId="22" xfId="5" applyFont="1" applyBorder="1" applyAlignment="1">
      <alignment horizontal="center" vertical="center" wrapText="1"/>
    </xf>
    <xf numFmtId="0" fontId="35" fillId="0" borderId="29" xfId="5" applyFont="1" applyBorder="1" applyAlignment="1">
      <alignment horizontal="center" vertical="center" wrapText="1"/>
    </xf>
    <xf numFmtId="187" fontId="35" fillId="0" borderId="22" xfId="5" applyNumberFormat="1" applyFont="1" applyBorder="1" applyAlignment="1">
      <alignment vertical="center"/>
    </xf>
    <xf numFmtId="0" fontId="35" fillId="0" borderId="29" xfId="5" applyFont="1" applyBorder="1" applyAlignment="1">
      <alignment vertical="center"/>
    </xf>
    <xf numFmtId="0" fontId="35" fillId="0" borderId="33" xfId="5" applyFont="1" applyBorder="1" applyAlignment="1">
      <alignment horizontal="center" vertical="center" wrapText="1"/>
    </xf>
    <xf numFmtId="0" fontId="35" fillId="0" borderId="34" xfId="5" applyFont="1" applyBorder="1" applyAlignment="1">
      <alignment horizontal="center" vertical="center" wrapText="1"/>
    </xf>
    <xf numFmtId="0" fontId="35" fillId="0" borderId="35" xfId="5" applyFont="1" applyBorder="1" applyAlignment="1">
      <alignment horizontal="center" vertical="center" wrapText="1"/>
    </xf>
    <xf numFmtId="187" fontId="35" fillId="0" borderId="34" xfId="5" applyNumberFormat="1" applyFont="1" applyBorder="1" applyAlignment="1">
      <alignment vertical="center"/>
    </xf>
    <xf numFmtId="0" fontId="62" fillId="0" borderId="0" xfId="5" applyFont="1" applyAlignment="1">
      <alignment vertical="top"/>
    </xf>
    <xf numFmtId="0" fontId="62" fillId="0" borderId="0" xfId="5" applyFont="1" applyAlignment="1">
      <alignment vertical="center"/>
    </xf>
    <xf numFmtId="0" fontId="35" fillId="0" borderId="14" xfId="5" applyFont="1" applyBorder="1" applyAlignment="1">
      <alignment horizontal="left" vertical="top"/>
    </xf>
    <xf numFmtId="0" fontId="35" fillId="0" borderId="0" xfId="5" applyFont="1" applyAlignment="1">
      <alignment horizontal="left" vertical="top"/>
    </xf>
    <xf numFmtId="0" fontId="35" fillId="0" borderId="15" xfId="5" applyFont="1" applyBorder="1" applyAlignment="1">
      <alignment horizontal="left" vertical="top"/>
    </xf>
    <xf numFmtId="0" fontId="35" fillId="0" borderId="28" xfId="5" applyFont="1" applyBorder="1" applyAlignment="1">
      <alignment horizontal="center" vertical="center" wrapText="1"/>
    </xf>
    <xf numFmtId="0" fontId="35" fillId="0" borderId="22" xfId="5" applyFont="1" applyBorder="1" applyAlignment="1">
      <alignment horizontal="center" vertical="center" wrapText="1"/>
    </xf>
    <xf numFmtId="0" fontId="35" fillId="0" borderId="29" xfId="5" applyFont="1" applyBorder="1" applyAlignment="1">
      <alignment horizontal="center" vertical="center" wrapText="1"/>
    </xf>
    <xf numFmtId="0" fontId="35" fillId="0" borderId="0" xfId="5" applyFont="1" applyAlignment="1">
      <alignment horizontal="center" vertical="center" wrapText="1"/>
    </xf>
    <xf numFmtId="0" fontId="35" fillId="0" borderId="36" xfId="5" applyFont="1" applyBorder="1" applyAlignment="1">
      <alignment horizontal="center" vertical="center"/>
    </xf>
    <xf numFmtId="0" fontId="35" fillId="0" borderId="31" xfId="5" applyFont="1" applyBorder="1" applyAlignment="1">
      <alignment horizontal="center" vertical="center" wrapText="1"/>
    </xf>
    <xf numFmtId="187" fontId="35" fillId="0" borderId="22" xfId="5" applyNumberFormat="1" applyFont="1" applyBorder="1" applyAlignment="1">
      <alignment horizontal="center" vertical="center"/>
    </xf>
    <xf numFmtId="187" fontId="35" fillId="0" borderId="0" xfId="5" applyNumberFormat="1" applyFont="1" applyAlignment="1">
      <alignment horizontal="center" vertical="center"/>
    </xf>
    <xf numFmtId="0" fontId="62" fillId="0" borderId="0" xfId="5" applyFont="1" applyAlignment="1">
      <alignment horizontal="left" vertical="center"/>
    </xf>
    <xf numFmtId="0" fontId="77" fillId="0" borderId="24" xfId="5" applyFont="1" applyBorder="1" applyAlignment="1">
      <alignment vertical="center" wrapText="1"/>
    </xf>
    <xf numFmtId="0" fontId="77" fillId="0" borderId="31" xfId="5" applyFont="1" applyBorder="1" applyAlignment="1">
      <alignment vertical="center" wrapText="1"/>
    </xf>
    <xf numFmtId="0" fontId="80" fillId="0" borderId="0" xfId="5" applyFont="1" applyAlignment="1">
      <alignment horizontal="center" vertical="top" wrapText="1"/>
    </xf>
    <xf numFmtId="0" fontId="80" fillId="0" borderId="0" xfId="5" applyFont="1" applyAlignment="1">
      <alignment horizontal="center" vertical="top"/>
    </xf>
    <xf numFmtId="0" fontId="80" fillId="0" borderId="0" xfId="5" applyFont="1" applyAlignment="1">
      <alignment vertical="top"/>
    </xf>
    <xf numFmtId="0" fontId="80" fillId="0" borderId="0" xfId="5" applyFont="1" applyAlignment="1">
      <alignment vertical="top" wrapText="1"/>
    </xf>
    <xf numFmtId="0" fontId="35" fillId="0" borderId="0" xfId="5" applyFont="1" applyAlignment="1">
      <alignment vertical="top"/>
    </xf>
    <xf numFmtId="0" fontId="35" fillId="0" borderId="23" xfId="5" applyFont="1" applyBorder="1" applyAlignment="1">
      <alignment horizontal="centerContinuous" vertical="center"/>
    </xf>
    <xf numFmtId="0" fontId="38" fillId="0" borderId="0" xfId="5" applyFont="1" applyAlignment="1">
      <alignment vertical="center"/>
    </xf>
    <xf numFmtId="0" fontId="35" fillId="0" borderId="31" xfId="5" applyFont="1" applyBorder="1" applyAlignment="1">
      <alignment vertical="center" wrapText="1" shrinkToFit="1"/>
    </xf>
    <xf numFmtId="49" fontId="35" fillId="0" borderId="0" xfId="5" applyNumberFormat="1" applyFont="1" applyAlignment="1">
      <alignment horizontal="left" vertical="center"/>
    </xf>
    <xf numFmtId="0" fontId="38" fillId="0" borderId="15" xfId="5" applyFont="1" applyBorder="1" applyAlignment="1">
      <alignment vertical="center"/>
    </xf>
    <xf numFmtId="0" fontId="38" fillId="0" borderId="14" xfId="5" applyFont="1" applyBorder="1" applyAlignment="1">
      <alignment horizontal="center" vertical="center"/>
    </xf>
    <xf numFmtId="0" fontId="35" fillId="0" borderId="24" xfId="5" applyFont="1" applyBorder="1" applyAlignment="1">
      <alignment vertical="center"/>
    </xf>
    <xf numFmtId="1" fontId="35" fillId="0" borderId="31" xfId="5" applyNumberFormat="1" applyFont="1" applyBorder="1" applyAlignment="1">
      <alignment vertical="center"/>
    </xf>
    <xf numFmtId="0" fontId="62" fillId="0" borderId="23" xfId="5" applyFont="1" applyBorder="1" applyAlignment="1">
      <alignment horizontal="center" vertical="center"/>
    </xf>
    <xf numFmtId="0" fontId="62" fillId="0" borderId="25" xfId="5" applyFont="1" applyBorder="1" applyAlignment="1">
      <alignment horizontal="center" vertical="center"/>
    </xf>
    <xf numFmtId="0" fontId="62" fillId="0" borderId="24" xfId="5" applyFont="1" applyBorder="1" applyAlignment="1">
      <alignment horizontal="center" vertical="center"/>
    </xf>
    <xf numFmtId="0" fontId="62" fillId="0" borderId="30" xfId="5" applyFont="1" applyBorder="1" applyAlignment="1">
      <alignment horizontal="center" vertical="center"/>
    </xf>
    <xf numFmtId="0" fontId="35" fillId="0" borderId="0" xfId="5" applyFont="1" applyAlignment="1">
      <alignment vertical="center" wrapText="1"/>
    </xf>
    <xf numFmtId="49" fontId="35" fillId="0" borderId="22" xfId="5" applyNumberFormat="1" applyFont="1" applyBorder="1" applyAlignment="1">
      <alignment horizontal="left" vertical="center"/>
    </xf>
    <xf numFmtId="0" fontId="35" fillId="0" borderId="124" xfId="5" applyFont="1" applyBorder="1" applyAlignment="1">
      <alignment horizontal="left" vertical="center"/>
    </xf>
    <xf numFmtId="0" fontId="38" fillId="0" borderId="23" xfId="5" applyFont="1" applyBorder="1" applyAlignment="1">
      <alignment horizontal="left" vertical="center" shrinkToFit="1"/>
    </xf>
    <xf numFmtId="0" fontId="80" fillId="0" borderId="23" xfId="5" applyFont="1" applyBorder="1" applyAlignment="1">
      <alignment horizontal="left" vertical="center" shrinkToFit="1"/>
    </xf>
    <xf numFmtId="0" fontId="38" fillId="0" borderId="0" xfId="5" applyFont="1" applyAlignment="1">
      <alignment horizontal="center" vertical="center"/>
    </xf>
    <xf numFmtId="0" fontId="35" fillId="0" borderId="31" xfId="5" applyFont="1" applyBorder="1" applyAlignment="1">
      <alignment vertical="center"/>
    </xf>
    <xf numFmtId="0" fontId="35" fillId="0" borderId="25" xfId="5" applyFont="1" applyBorder="1" applyAlignment="1">
      <alignment vertical="center"/>
    </xf>
    <xf numFmtId="0" fontId="35" fillId="0" borderId="0" xfId="5" applyFont="1" applyAlignment="1">
      <alignment horizontal="left" vertical="center" shrinkToFit="1"/>
    </xf>
    <xf numFmtId="0" fontId="35" fillId="0" borderId="24" xfId="5" applyFont="1" applyBorder="1" applyAlignment="1">
      <alignment vertical="center"/>
    </xf>
    <xf numFmtId="0" fontId="35" fillId="0" borderId="24" xfId="5" applyFont="1" applyBorder="1" applyAlignment="1">
      <alignment horizontal="right" vertical="center"/>
    </xf>
    <xf numFmtId="0" fontId="35" fillId="0" borderId="31" xfId="5" applyFont="1" applyBorder="1" applyAlignment="1">
      <alignment horizontal="right" vertical="center"/>
    </xf>
    <xf numFmtId="0" fontId="35" fillId="0" borderId="25" xfId="5" applyFont="1" applyBorder="1" applyAlignment="1">
      <alignment horizontal="right" vertical="center"/>
    </xf>
    <xf numFmtId="0" fontId="80" fillId="0" borderId="0" xfId="5" applyFont="1" applyAlignment="1">
      <alignment horizontal="left" vertical="center" shrinkToFit="1"/>
    </xf>
    <xf numFmtId="0" fontId="80" fillId="0" borderId="0" xfId="5" applyFont="1" applyAlignment="1">
      <alignment vertical="center" wrapText="1"/>
    </xf>
    <xf numFmtId="0" fontId="80" fillId="0" borderId="0" xfId="5" applyFont="1" applyAlignment="1">
      <alignment horizontal="left" vertical="center" wrapText="1"/>
    </xf>
    <xf numFmtId="0" fontId="80" fillId="0" borderId="0" xfId="5" applyFont="1" applyAlignment="1">
      <alignment horizontal="left"/>
    </xf>
    <xf numFmtId="0" fontId="80" fillId="0" borderId="0" xfId="5" applyFont="1"/>
    <xf numFmtId="0" fontId="35" fillId="13" borderId="0" xfId="5" applyFont="1" applyFill="1" applyAlignment="1">
      <alignment horizontal="center" vertical="center"/>
    </xf>
    <xf numFmtId="0" fontId="35" fillId="13" borderId="0" xfId="5" applyFont="1" applyFill="1" applyAlignment="1">
      <alignment horizontal="left" vertical="center"/>
    </xf>
    <xf numFmtId="0" fontId="35" fillId="13" borderId="0" xfId="5" applyFont="1" applyFill="1" applyAlignment="1">
      <alignment vertical="center"/>
    </xf>
    <xf numFmtId="0" fontId="35" fillId="13" borderId="15" xfId="5" applyFont="1" applyFill="1" applyBorder="1" applyAlignment="1">
      <alignment vertical="center"/>
    </xf>
    <xf numFmtId="0" fontId="38" fillId="13" borderId="0" xfId="5" applyFont="1" applyFill="1" applyAlignment="1">
      <alignment vertical="center"/>
    </xf>
    <xf numFmtId="0" fontId="9" fillId="13" borderId="0" xfId="5" applyFill="1"/>
    <xf numFmtId="0" fontId="81" fillId="13" borderId="0" xfId="5" applyFont="1" applyFill="1" applyAlignment="1">
      <alignment vertical="center"/>
    </xf>
    <xf numFmtId="0" fontId="35" fillId="13" borderId="15" xfId="5" applyFont="1" applyFill="1" applyBorder="1" applyAlignment="1">
      <alignment horizontal="left" vertical="center"/>
    </xf>
    <xf numFmtId="0" fontId="77" fillId="13" borderId="0" xfId="5" applyFont="1" applyFill="1" applyAlignment="1">
      <alignment vertical="center"/>
    </xf>
    <xf numFmtId="0" fontId="77" fillId="13" borderId="15" xfId="5" applyFont="1" applyFill="1" applyBorder="1" applyAlignment="1">
      <alignment vertical="center"/>
    </xf>
    <xf numFmtId="0" fontId="38" fillId="13" borderId="23" xfId="5" applyFont="1" applyFill="1" applyBorder="1" applyAlignment="1">
      <alignment horizontal="left" vertical="center" shrinkToFit="1"/>
    </xf>
    <xf numFmtId="0" fontId="80" fillId="13" borderId="23" xfId="5" applyFont="1" applyFill="1" applyBorder="1" applyAlignment="1">
      <alignment horizontal="left" vertical="center" shrinkToFit="1"/>
    </xf>
  </cellXfs>
  <cellStyles count="19">
    <cellStyle name="桁区切り 2" xfId="16"/>
    <cellStyle name="標準" xfId="0" builtinId="0"/>
    <cellStyle name="標準 2" xfId="2"/>
    <cellStyle name="標準 2 2" xfId="5"/>
    <cellStyle name="標準 2 2 2" xfId="12"/>
    <cellStyle name="標準 2 3" xfId="6"/>
    <cellStyle name="標準 3" xfId="3"/>
    <cellStyle name="標準 4" xfId="8"/>
    <cellStyle name="標準 5" xfId="11"/>
    <cellStyle name="標準 6" xfId="13"/>
    <cellStyle name="標準 7" xfId="15"/>
    <cellStyle name="標準 8" xfId="17"/>
    <cellStyle name="標準 9" xfId="18"/>
    <cellStyle name="標準_~4330966" xfId="4"/>
    <cellStyle name="標準_iryou_kasan" xfId="10"/>
    <cellStyle name="標準_介護療養型・短期入所療養介護" xfId="1"/>
    <cellStyle name="標準_資料２　介護給付費に係る体制等状況一覧案（修正版２）" xfId="9"/>
    <cellStyle name="標準_通所介護＿添付加算" xfId="7"/>
    <cellStyle name="標準_訪問入浴＿加算添付" xfId="14"/>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3355" y="164839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3" name="正方形/長方形 2"/>
        <xdr:cNvSpPr/>
      </xdr:nvSpPr>
      <xdr:spPr>
        <a:xfrm>
          <a:off x="163830" y="189985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xdr:cNvSpPr>
          <a:spLocks/>
        </xdr:cNvSpPr>
      </xdr:nvSpPr>
      <xdr:spPr bwMode="auto">
        <a:xfrm>
          <a:off x="2419350" y="10096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xdr:cNvSpPr>
          <a:spLocks/>
        </xdr:cNvSpPr>
      </xdr:nvSpPr>
      <xdr:spPr bwMode="auto">
        <a:xfrm>
          <a:off x="3286125" y="10191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xdr:cNvSpPr>
          <a:spLocks/>
        </xdr:cNvSpPr>
      </xdr:nvSpPr>
      <xdr:spPr bwMode="auto">
        <a:xfrm>
          <a:off x="2419350" y="14478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xdr:cNvSpPr>
          <a:spLocks/>
        </xdr:cNvSpPr>
      </xdr:nvSpPr>
      <xdr:spPr bwMode="auto">
        <a:xfrm>
          <a:off x="3286125" y="14573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xdr:cNvSpPr>
          <a:spLocks/>
        </xdr:cNvSpPr>
      </xdr:nvSpPr>
      <xdr:spPr bwMode="auto">
        <a:xfrm>
          <a:off x="2419350" y="18859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xdr:cNvSpPr>
          <a:spLocks/>
        </xdr:cNvSpPr>
      </xdr:nvSpPr>
      <xdr:spPr bwMode="auto">
        <a:xfrm>
          <a:off x="3286125" y="18954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xdr:cNvSpPr>
          <a:spLocks/>
        </xdr:cNvSpPr>
      </xdr:nvSpPr>
      <xdr:spPr bwMode="auto">
        <a:xfrm>
          <a:off x="2419350" y="23241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xdr:cNvSpPr>
          <a:spLocks/>
        </xdr:cNvSpPr>
      </xdr:nvSpPr>
      <xdr:spPr bwMode="auto">
        <a:xfrm>
          <a:off x="3286125" y="23336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xdr:cNvSpPr>
          <a:spLocks/>
        </xdr:cNvSpPr>
      </xdr:nvSpPr>
      <xdr:spPr bwMode="auto">
        <a:xfrm>
          <a:off x="2419350" y="27622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xdr:cNvSpPr>
          <a:spLocks/>
        </xdr:cNvSpPr>
      </xdr:nvSpPr>
      <xdr:spPr bwMode="auto">
        <a:xfrm>
          <a:off x="3286125" y="27717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xdr:cNvSpPr>
          <a:spLocks/>
        </xdr:cNvSpPr>
      </xdr:nvSpPr>
      <xdr:spPr bwMode="auto">
        <a:xfrm>
          <a:off x="2419350" y="32004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xdr:cNvSpPr>
          <a:spLocks/>
        </xdr:cNvSpPr>
      </xdr:nvSpPr>
      <xdr:spPr bwMode="auto">
        <a:xfrm>
          <a:off x="3286125" y="32099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xdr:cNvSpPr>
          <a:spLocks/>
        </xdr:cNvSpPr>
      </xdr:nvSpPr>
      <xdr:spPr bwMode="auto">
        <a:xfrm>
          <a:off x="2419350" y="36385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xdr:cNvSpPr>
          <a:spLocks/>
        </xdr:cNvSpPr>
      </xdr:nvSpPr>
      <xdr:spPr bwMode="auto">
        <a:xfrm>
          <a:off x="3286125" y="36480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xdr:cNvSpPr>
          <a:spLocks/>
        </xdr:cNvSpPr>
      </xdr:nvSpPr>
      <xdr:spPr bwMode="auto">
        <a:xfrm>
          <a:off x="2419350" y="40767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xdr:cNvSpPr>
          <a:spLocks/>
        </xdr:cNvSpPr>
      </xdr:nvSpPr>
      <xdr:spPr bwMode="auto">
        <a:xfrm>
          <a:off x="3286125" y="40862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xdr:cNvSpPr>
          <a:spLocks/>
        </xdr:cNvSpPr>
      </xdr:nvSpPr>
      <xdr:spPr bwMode="auto">
        <a:xfrm>
          <a:off x="2419350" y="45148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xdr:cNvSpPr>
          <a:spLocks/>
        </xdr:cNvSpPr>
      </xdr:nvSpPr>
      <xdr:spPr bwMode="auto">
        <a:xfrm>
          <a:off x="3286125" y="45243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xdr:cNvSpPr>
          <a:spLocks/>
        </xdr:cNvSpPr>
      </xdr:nvSpPr>
      <xdr:spPr bwMode="auto">
        <a:xfrm>
          <a:off x="2419350" y="49530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xdr:cNvSpPr>
          <a:spLocks/>
        </xdr:cNvSpPr>
      </xdr:nvSpPr>
      <xdr:spPr bwMode="auto">
        <a:xfrm>
          <a:off x="3286125" y="49625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xdr:cNvSpPr>
          <a:spLocks/>
        </xdr:cNvSpPr>
      </xdr:nvSpPr>
      <xdr:spPr bwMode="auto">
        <a:xfrm>
          <a:off x="2419350" y="53911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xdr:cNvSpPr>
          <a:spLocks/>
        </xdr:cNvSpPr>
      </xdr:nvSpPr>
      <xdr:spPr bwMode="auto">
        <a:xfrm>
          <a:off x="3286125" y="54006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xdr:cNvSpPr>
          <a:spLocks/>
        </xdr:cNvSpPr>
      </xdr:nvSpPr>
      <xdr:spPr bwMode="auto">
        <a:xfrm>
          <a:off x="2419350" y="58293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xdr:cNvSpPr>
          <a:spLocks/>
        </xdr:cNvSpPr>
      </xdr:nvSpPr>
      <xdr:spPr bwMode="auto">
        <a:xfrm>
          <a:off x="3286125" y="58388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xdr:cNvSpPr>
          <a:spLocks/>
        </xdr:cNvSpPr>
      </xdr:nvSpPr>
      <xdr:spPr bwMode="auto">
        <a:xfrm>
          <a:off x="2419350" y="62674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xdr:cNvSpPr>
          <a:spLocks/>
        </xdr:cNvSpPr>
      </xdr:nvSpPr>
      <xdr:spPr bwMode="auto">
        <a:xfrm>
          <a:off x="3286125" y="62769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xdr:cNvSpPr>
          <a:spLocks/>
        </xdr:cNvSpPr>
      </xdr:nvSpPr>
      <xdr:spPr bwMode="auto">
        <a:xfrm>
          <a:off x="2419350" y="6705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xdr:cNvSpPr>
          <a:spLocks/>
        </xdr:cNvSpPr>
      </xdr:nvSpPr>
      <xdr:spPr bwMode="auto">
        <a:xfrm>
          <a:off x="3286125" y="6715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xdr:cNvSpPr>
          <a:spLocks/>
        </xdr:cNvSpPr>
      </xdr:nvSpPr>
      <xdr:spPr bwMode="auto">
        <a:xfrm>
          <a:off x="2419350" y="71437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xdr:cNvSpPr>
          <a:spLocks/>
        </xdr:cNvSpPr>
      </xdr:nvSpPr>
      <xdr:spPr bwMode="auto">
        <a:xfrm>
          <a:off x="3286125" y="71532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xdr:cNvSpPr>
          <a:spLocks/>
        </xdr:cNvSpPr>
      </xdr:nvSpPr>
      <xdr:spPr bwMode="auto">
        <a:xfrm>
          <a:off x="2419350" y="7581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xdr:cNvSpPr>
          <a:spLocks/>
        </xdr:cNvSpPr>
      </xdr:nvSpPr>
      <xdr:spPr bwMode="auto">
        <a:xfrm>
          <a:off x="3286125" y="7591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3</xdr:row>
      <xdr:rowOff>38100</xdr:rowOff>
    </xdr:from>
    <xdr:to>
      <xdr:col>3</xdr:col>
      <xdr:colOff>276225</xdr:colOff>
      <xdr:row>3</xdr:row>
      <xdr:rowOff>361950</xdr:rowOff>
    </xdr:to>
    <xdr:sp macro="" textlink="">
      <xdr:nvSpPr>
        <xdr:cNvPr id="34" name="AutoShape 1"/>
        <xdr:cNvSpPr>
          <a:spLocks/>
        </xdr:cNvSpPr>
      </xdr:nvSpPr>
      <xdr:spPr bwMode="auto">
        <a:xfrm>
          <a:off x="2419350" y="10096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5" name="AutoShape 2"/>
        <xdr:cNvSpPr>
          <a:spLocks/>
        </xdr:cNvSpPr>
      </xdr:nvSpPr>
      <xdr:spPr bwMode="auto">
        <a:xfrm>
          <a:off x="3286125" y="10191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36" name="AutoShape 3"/>
        <xdr:cNvSpPr>
          <a:spLocks/>
        </xdr:cNvSpPr>
      </xdr:nvSpPr>
      <xdr:spPr bwMode="auto">
        <a:xfrm>
          <a:off x="2419350" y="14478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37" name="AutoShape 4"/>
        <xdr:cNvSpPr>
          <a:spLocks/>
        </xdr:cNvSpPr>
      </xdr:nvSpPr>
      <xdr:spPr bwMode="auto">
        <a:xfrm>
          <a:off x="3286125" y="14573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38" name="AutoShape 5"/>
        <xdr:cNvSpPr>
          <a:spLocks/>
        </xdr:cNvSpPr>
      </xdr:nvSpPr>
      <xdr:spPr bwMode="auto">
        <a:xfrm>
          <a:off x="2419350" y="18859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39" name="AutoShape 6"/>
        <xdr:cNvSpPr>
          <a:spLocks/>
        </xdr:cNvSpPr>
      </xdr:nvSpPr>
      <xdr:spPr bwMode="auto">
        <a:xfrm>
          <a:off x="3286125" y="18954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40" name="AutoShape 7"/>
        <xdr:cNvSpPr>
          <a:spLocks/>
        </xdr:cNvSpPr>
      </xdr:nvSpPr>
      <xdr:spPr bwMode="auto">
        <a:xfrm>
          <a:off x="2419350" y="23241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41" name="AutoShape 8"/>
        <xdr:cNvSpPr>
          <a:spLocks/>
        </xdr:cNvSpPr>
      </xdr:nvSpPr>
      <xdr:spPr bwMode="auto">
        <a:xfrm>
          <a:off x="3286125" y="23336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42" name="AutoShape 9"/>
        <xdr:cNvSpPr>
          <a:spLocks/>
        </xdr:cNvSpPr>
      </xdr:nvSpPr>
      <xdr:spPr bwMode="auto">
        <a:xfrm>
          <a:off x="2419350" y="27622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43" name="AutoShape 10"/>
        <xdr:cNvSpPr>
          <a:spLocks/>
        </xdr:cNvSpPr>
      </xdr:nvSpPr>
      <xdr:spPr bwMode="auto">
        <a:xfrm>
          <a:off x="3286125" y="27717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44" name="AutoShape 11"/>
        <xdr:cNvSpPr>
          <a:spLocks/>
        </xdr:cNvSpPr>
      </xdr:nvSpPr>
      <xdr:spPr bwMode="auto">
        <a:xfrm>
          <a:off x="2419350" y="32004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45" name="AutoShape 12"/>
        <xdr:cNvSpPr>
          <a:spLocks/>
        </xdr:cNvSpPr>
      </xdr:nvSpPr>
      <xdr:spPr bwMode="auto">
        <a:xfrm>
          <a:off x="3286125" y="32099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46" name="AutoShape 13"/>
        <xdr:cNvSpPr>
          <a:spLocks/>
        </xdr:cNvSpPr>
      </xdr:nvSpPr>
      <xdr:spPr bwMode="auto">
        <a:xfrm>
          <a:off x="2419350" y="36385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47" name="AutoShape 14"/>
        <xdr:cNvSpPr>
          <a:spLocks/>
        </xdr:cNvSpPr>
      </xdr:nvSpPr>
      <xdr:spPr bwMode="auto">
        <a:xfrm>
          <a:off x="3286125" y="36480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48" name="AutoShape 15"/>
        <xdr:cNvSpPr>
          <a:spLocks/>
        </xdr:cNvSpPr>
      </xdr:nvSpPr>
      <xdr:spPr bwMode="auto">
        <a:xfrm>
          <a:off x="2419350" y="40767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49" name="AutoShape 16"/>
        <xdr:cNvSpPr>
          <a:spLocks/>
        </xdr:cNvSpPr>
      </xdr:nvSpPr>
      <xdr:spPr bwMode="auto">
        <a:xfrm>
          <a:off x="3286125" y="40862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50" name="AutoShape 17"/>
        <xdr:cNvSpPr>
          <a:spLocks/>
        </xdr:cNvSpPr>
      </xdr:nvSpPr>
      <xdr:spPr bwMode="auto">
        <a:xfrm>
          <a:off x="2419350" y="45148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51" name="AutoShape 18"/>
        <xdr:cNvSpPr>
          <a:spLocks/>
        </xdr:cNvSpPr>
      </xdr:nvSpPr>
      <xdr:spPr bwMode="auto">
        <a:xfrm>
          <a:off x="3286125" y="45243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52" name="AutoShape 19"/>
        <xdr:cNvSpPr>
          <a:spLocks/>
        </xdr:cNvSpPr>
      </xdr:nvSpPr>
      <xdr:spPr bwMode="auto">
        <a:xfrm>
          <a:off x="2419350" y="49530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53" name="AutoShape 20"/>
        <xdr:cNvSpPr>
          <a:spLocks/>
        </xdr:cNvSpPr>
      </xdr:nvSpPr>
      <xdr:spPr bwMode="auto">
        <a:xfrm>
          <a:off x="3286125" y="49625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54" name="AutoShape 21"/>
        <xdr:cNvSpPr>
          <a:spLocks/>
        </xdr:cNvSpPr>
      </xdr:nvSpPr>
      <xdr:spPr bwMode="auto">
        <a:xfrm>
          <a:off x="2419350" y="53911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55" name="AutoShape 22"/>
        <xdr:cNvSpPr>
          <a:spLocks/>
        </xdr:cNvSpPr>
      </xdr:nvSpPr>
      <xdr:spPr bwMode="auto">
        <a:xfrm>
          <a:off x="3286125" y="54006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56" name="AutoShape 23"/>
        <xdr:cNvSpPr>
          <a:spLocks/>
        </xdr:cNvSpPr>
      </xdr:nvSpPr>
      <xdr:spPr bwMode="auto">
        <a:xfrm>
          <a:off x="2419350" y="58293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57" name="AutoShape 24"/>
        <xdr:cNvSpPr>
          <a:spLocks/>
        </xdr:cNvSpPr>
      </xdr:nvSpPr>
      <xdr:spPr bwMode="auto">
        <a:xfrm>
          <a:off x="3286125" y="58388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58" name="AutoShape 25"/>
        <xdr:cNvSpPr>
          <a:spLocks/>
        </xdr:cNvSpPr>
      </xdr:nvSpPr>
      <xdr:spPr bwMode="auto">
        <a:xfrm>
          <a:off x="2419350" y="62674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59" name="AutoShape 26"/>
        <xdr:cNvSpPr>
          <a:spLocks/>
        </xdr:cNvSpPr>
      </xdr:nvSpPr>
      <xdr:spPr bwMode="auto">
        <a:xfrm>
          <a:off x="3286125" y="62769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60" name="AutoShape 27"/>
        <xdr:cNvSpPr>
          <a:spLocks/>
        </xdr:cNvSpPr>
      </xdr:nvSpPr>
      <xdr:spPr bwMode="auto">
        <a:xfrm>
          <a:off x="2419350" y="6705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61" name="AutoShape 28"/>
        <xdr:cNvSpPr>
          <a:spLocks/>
        </xdr:cNvSpPr>
      </xdr:nvSpPr>
      <xdr:spPr bwMode="auto">
        <a:xfrm>
          <a:off x="3286125" y="6715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62" name="AutoShape 29"/>
        <xdr:cNvSpPr>
          <a:spLocks/>
        </xdr:cNvSpPr>
      </xdr:nvSpPr>
      <xdr:spPr bwMode="auto">
        <a:xfrm>
          <a:off x="2419350" y="71437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63" name="AutoShape 30"/>
        <xdr:cNvSpPr>
          <a:spLocks/>
        </xdr:cNvSpPr>
      </xdr:nvSpPr>
      <xdr:spPr bwMode="auto">
        <a:xfrm>
          <a:off x="3286125" y="71532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64" name="AutoShape 31"/>
        <xdr:cNvSpPr>
          <a:spLocks/>
        </xdr:cNvSpPr>
      </xdr:nvSpPr>
      <xdr:spPr bwMode="auto">
        <a:xfrm>
          <a:off x="2419350" y="7581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65" name="AutoShape 32"/>
        <xdr:cNvSpPr>
          <a:spLocks/>
        </xdr:cNvSpPr>
      </xdr:nvSpPr>
      <xdr:spPr bwMode="auto">
        <a:xfrm>
          <a:off x="3286125" y="7591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85725</xdr:colOff>
      <xdr:row>23</xdr:row>
      <xdr:rowOff>285750</xdr:rowOff>
    </xdr:from>
    <xdr:to>
      <xdr:col>19</xdr:col>
      <xdr:colOff>19050</xdr:colOff>
      <xdr:row>23</xdr:row>
      <xdr:rowOff>285750</xdr:rowOff>
    </xdr:to>
    <xdr:sp macro="" textlink="">
      <xdr:nvSpPr>
        <xdr:cNvPr id="2" name="Line 1"/>
        <xdr:cNvSpPr>
          <a:spLocks noChangeShapeType="1"/>
        </xdr:cNvSpPr>
      </xdr:nvSpPr>
      <xdr:spPr bwMode="auto">
        <a:xfrm>
          <a:off x="5229225" y="44577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39</xdr:row>
      <xdr:rowOff>28575</xdr:rowOff>
    </xdr:from>
    <xdr:to>
      <xdr:col>19</xdr:col>
      <xdr:colOff>28575</xdr:colOff>
      <xdr:row>39</xdr:row>
      <xdr:rowOff>28575</xdr:rowOff>
    </xdr:to>
    <xdr:sp macro="" textlink="">
      <xdr:nvSpPr>
        <xdr:cNvPr id="3" name="Line 2"/>
        <xdr:cNvSpPr>
          <a:spLocks noChangeShapeType="1"/>
        </xdr:cNvSpPr>
      </xdr:nvSpPr>
      <xdr:spPr bwMode="auto">
        <a:xfrm>
          <a:off x="5238750" y="81153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48</xdr:row>
      <xdr:rowOff>28575</xdr:rowOff>
    </xdr:from>
    <xdr:to>
      <xdr:col>19</xdr:col>
      <xdr:colOff>28575</xdr:colOff>
      <xdr:row>48</xdr:row>
      <xdr:rowOff>28575</xdr:rowOff>
    </xdr:to>
    <xdr:sp macro="" textlink="">
      <xdr:nvSpPr>
        <xdr:cNvPr id="4" name="Line 2"/>
        <xdr:cNvSpPr>
          <a:spLocks noChangeShapeType="1"/>
        </xdr:cNvSpPr>
      </xdr:nvSpPr>
      <xdr:spPr bwMode="auto">
        <a:xfrm>
          <a:off x="5238750" y="99726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66675</xdr:colOff>
      <xdr:row>29</xdr:row>
      <xdr:rowOff>9525</xdr:rowOff>
    </xdr:from>
    <xdr:to>
      <xdr:col>19</xdr:col>
      <xdr:colOff>0</xdr:colOff>
      <xdr:row>29</xdr:row>
      <xdr:rowOff>9525</xdr:rowOff>
    </xdr:to>
    <xdr:sp macro="" textlink="">
      <xdr:nvSpPr>
        <xdr:cNvPr id="5" name="Line 1"/>
        <xdr:cNvSpPr>
          <a:spLocks noChangeShapeType="1"/>
        </xdr:cNvSpPr>
      </xdr:nvSpPr>
      <xdr:spPr bwMode="auto">
        <a:xfrm>
          <a:off x="5210175" y="55245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xdr:colOff>
      <xdr:row>60</xdr:row>
      <xdr:rowOff>28575</xdr:rowOff>
    </xdr:from>
    <xdr:to>
      <xdr:col>19</xdr:col>
      <xdr:colOff>19050</xdr:colOff>
      <xdr:row>60</xdr:row>
      <xdr:rowOff>28575</xdr:rowOff>
    </xdr:to>
    <xdr:sp macro="" textlink="">
      <xdr:nvSpPr>
        <xdr:cNvPr id="6" name="Line 2"/>
        <xdr:cNvSpPr>
          <a:spLocks noChangeShapeType="1"/>
        </xdr:cNvSpPr>
      </xdr:nvSpPr>
      <xdr:spPr bwMode="auto">
        <a:xfrm>
          <a:off x="5229225" y="123634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54</xdr:row>
      <xdr:rowOff>28575</xdr:rowOff>
    </xdr:from>
    <xdr:to>
      <xdr:col>19</xdr:col>
      <xdr:colOff>28575</xdr:colOff>
      <xdr:row>54</xdr:row>
      <xdr:rowOff>28575</xdr:rowOff>
    </xdr:to>
    <xdr:sp macro="" textlink="">
      <xdr:nvSpPr>
        <xdr:cNvPr id="7" name="Line 2"/>
        <xdr:cNvSpPr>
          <a:spLocks noChangeShapeType="1"/>
        </xdr:cNvSpPr>
      </xdr:nvSpPr>
      <xdr:spPr bwMode="auto">
        <a:xfrm>
          <a:off x="5238750" y="11191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1</xdr:rowOff>
    </xdr:from>
    <xdr:to>
      <xdr:col>16</xdr:col>
      <xdr:colOff>0</xdr:colOff>
      <xdr:row>6</xdr:row>
      <xdr:rowOff>0</xdr:rowOff>
    </xdr:to>
    <xdr:sp macro="" textlink="">
      <xdr:nvSpPr>
        <xdr:cNvPr id="2" name="Text Box 8"/>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xdr:cNvSpPr/>
      </xdr:nvSpPr>
      <xdr:spPr>
        <a:xfrm>
          <a:off x="0" y="1333500"/>
          <a:ext cx="856488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xdr:cNvSpPr>
          <a:spLocks noChangeShapeType="1"/>
        </xdr:cNvSpPr>
      </xdr:nvSpPr>
      <xdr:spPr bwMode="auto">
        <a:xfrm>
          <a:off x="6414135"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xdr:cNvSpPr>
          <a:spLocks noChangeShapeType="1"/>
        </xdr:cNvSpPr>
      </xdr:nvSpPr>
      <xdr:spPr bwMode="auto">
        <a:xfrm>
          <a:off x="7326630"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xdr:cNvSpPr>
          <a:spLocks noChangeShapeType="1"/>
        </xdr:cNvSpPr>
      </xdr:nvSpPr>
      <xdr:spPr bwMode="auto">
        <a:xfrm>
          <a:off x="5674995" y="98793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8717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8717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10_&#21220;&#21209;&#34920;_&#20171;&#35703;&#30274;&#39178;&#22411;&#21307;&#30274;&#26045;&#35373;&#12539;&#30701;&#26399;&#20837;&#25152;&#30274;&#39178;&#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従来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F15"/>
          <cell r="G15" t="str">
            <v>～</v>
          </cell>
          <cell r="H15"/>
          <cell r="I15" t="str">
            <v>（</v>
          </cell>
          <cell r="J15">
            <v>0</v>
          </cell>
          <cell r="K15" t="str">
            <v>）</v>
          </cell>
          <cell r="L15" t="str">
            <v/>
          </cell>
        </row>
        <row r="16">
          <cell r="C16" t="str">
            <v>k</v>
          </cell>
          <cell r="D16" t="str">
            <v>k</v>
          </cell>
          <cell r="E16" t="str">
            <v>：</v>
          </cell>
          <cell r="F16"/>
          <cell r="G16" t="str">
            <v>～</v>
          </cell>
          <cell r="H16"/>
          <cell r="I16" t="str">
            <v>（</v>
          </cell>
          <cell r="J16">
            <v>0</v>
          </cell>
          <cell r="K16" t="str">
            <v>）</v>
          </cell>
          <cell r="L16" t="str">
            <v/>
          </cell>
        </row>
        <row r="17">
          <cell r="C17" t="str">
            <v>l</v>
          </cell>
          <cell r="D17" t="str">
            <v>l</v>
          </cell>
          <cell r="E17" t="str">
            <v>：</v>
          </cell>
          <cell r="F17"/>
          <cell r="G17" t="str">
            <v>～</v>
          </cell>
          <cell r="H17"/>
          <cell r="I17" t="str">
            <v>（</v>
          </cell>
          <cell r="J17">
            <v>0</v>
          </cell>
          <cell r="K17" t="str">
            <v>）</v>
          </cell>
          <cell r="L17" t="str">
            <v/>
          </cell>
        </row>
        <row r="18">
          <cell r="C18" t="str">
            <v>m</v>
          </cell>
          <cell r="D18" t="str">
            <v>m</v>
          </cell>
          <cell r="E18" t="str">
            <v>：</v>
          </cell>
          <cell r="F18"/>
          <cell r="G18" t="str">
            <v>～</v>
          </cell>
          <cell r="H18"/>
          <cell r="I18" t="str">
            <v>（</v>
          </cell>
          <cell r="J18">
            <v>0</v>
          </cell>
          <cell r="K18" t="str">
            <v>）</v>
          </cell>
          <cell r="L18" t="str">
            <v/>
          </cell>
        </row>
        <row r="19">
          <cell r="C19" t="str">
            <v>n</v>
          </cell>
          <cell r="D19" t="str">
            <v>n</v>
          </cell>
          <cell r="E19" t="str">
            <v>：</v>
          </cell>
          <cell r="F19"/>
          <cell r="G19" t="str">
            <v>～</v>
          </cell>
          <cell r="H19"/>
          <cell r="I19" t="str">
            <v>（</v>
          </cell>
          <cell r="J19">
            <v>0</v>
          </cell>
          <cell r="K19" t="str">
            <v>）</v>
          </cell>
          <cell r="L19" t="str">
            <v/>
          </cell>
        </row>
        <row r="20">
          <cell r="C20" t="str">
            <v>o</v>
          </cell>
          <cell r="D20" t="str">
            <v>o</v>
          </cell>
          <cell r="E20" t="str">
            <v>：</v>
          </cell>
          <cell r="F20"/>
          <cell r="G20" t="str">
            <v>～</v>
          </cell>
          <cell r="H20"/>
          <cell r="I20" t="str">
            <v>（</v>
          </cell>
          <cell r="J20">
            <v>0</v>
          </cell>
          <cell r="K20" t="str">
            <v>）</v>
          </cell>
          <cell r="L20" t="str">
            <v/>
          </cell>
        </row>
        <row r="21">
          <cell r="C21" t="str">
            <v>p</v>
          </cell>
          <cell r="D21" t="str">
            <v>p</v>
          </cell>
          <cell r="E21" t="str">
            <v>：</v>
          </cell>
          <cell r="F21"/>
          <cell r="G21" t="str">
            <v>～</v>
          </cell>
          <cell r="H21"/>
          <cell r="I21" t="str">
            <v>（</v>
          </cell>
          <cell r="J21">
            <v>0</v>
          </cell>
          <cell r="K21" t="str">
            <v>）</v>
          </cell>
          <cell r="L21" t="str">
            <v/>
          </cell>
        </row>
        <row r="22">
          <cell r="C22" t="str">
            <v>q</v>
          </cell>
          <cell r="D22" t="str">
            <v>q</v>
          </cell>
          <cell r="E22" t="str">
            <v>：</v>
          </cell>
          <cell r="F22"/>
          <cell r="G22" t="str">
            <v>～</v>
          </cell>
          <cell r="H22"/>
          <cell r="I22" t="str">
            <v>（</v>
          </cell>
          <cell r="J22">
            <v>0</v>
          </cell>
          <cell r="K22" t="str">
            <v>）</v>
          </cell>
          <cell r="L22" t="str">
            <v/>
          </cell>
        </row>
        <row r="23">
          <cell r="C23" t="str">
            <v>r</v>
          </cell>
          <cell r="D23" t="str">
            <v>r</v>
          </cell>
          <cell r="E23" t="str">
            <v>：</v>
          </cell>
          <cell r="F23"/>
          <cell r="G23" t="str">
            <v>～</v>
          </cell>
          <cell r="H23"/>
          <cell r="I23" t="str">
            <v>（</v>
          </cell>
          <cell r="J23"/>
          <cell r="K23" t="str">
            <v>）</v>
          </cell>
          <cell r="L23">
            <v>1</v>
          </cell>
        </row>
        <row r="24">
          <cell r="C24" t="str">
            <v>s</v>
          </cell>
          <cell r="D24" t="str">
            <v>s</v>
          </cell>
          <cell r="E24" t="str">
            <v>：</v>
          </cell>
          <cell r="F24"/>
          <cell r="G24" t="str">
            <v>～</v>
          </cell>
          <cell r="H24"/>
          <cell r="I24" t="str">
            <v>（</v>
          </cell>
          <cell r="J24"/>
          <cell r="K24" t="str">
            <v>）</v>
          </cell>
          <cell r="L24">
            <v>2</v>
          </cell>
        </row>
        <row r="25">
          <cell r="C25" t="str">
            <v>t</v>
          </cell>
          <cell r="D25" t="str">
            <v>t</v>
          </cell>
          <cell r="E25" t="str">
            <v>：</v>
          </cell>
          <cell r="F25"/>
          <cell r="G25" t="str">
            <v>～</v>
          </cell>
          <cell r="H25"/>
          <cell r="I25" t="str">
            <v>（</v>
          </cell>
          <cell r="J25"/>
          <cell r="K25" t="str">
            <v>）</v>
          </cell>
          <cell r="L25">
            <v>3</v>
          </cell>
        </row>
        <row r="26">
          <cell r="C26" t="str">
            <v>u</v>
          </cell>
          <cell r="D26" t="str">
            <v>u</v>
          </cell>
          <cell r="E26" t="str">
            <v>：</v>
          </cell>
          <cell r="F26"/>
          <cell r="G26" t="str">
            <v>～</v>
          </cell>
          <cell r="H26"/>
          <cell r="I26" t="str">
            <v>（</v>
          </cell>
          <cell r="J26"/>
          <cell r="K26" t="str">
            <v>）</v>
          </cell>
          <cell r="L26">
            <v>4</v>
          </cell>
        </row>
        <row r="27">
          <cell r="C27" t="str">
            <v>v</v>
          </cell>
          <cell r="D27" t="str">
            <v>v</v>
          </cell>
          <cell r="E27" t="str">
            <v>：</v>
          </cell>
          <cell r="F27"/>
          <cell r="G27" t="str">
            <v>～</v>
          </cell>
          <cell r="H27"/>
          <cell r="I27" t="str">
            <v>（</v>
          </cell>
          <cell r="J27"/>
          <cell r="K27" t="str">
            <v>）</v>
          </cell>
          <cell r="L27">
            <v>5</v>
          </cell>
        </row>
        <row r="28">
          <cell r="C28" t="str">
            <v>w</v>
          </cell>
          <cell r="D28" t="str">
            <v>w</v>
          </cell>
          <cell r="E28" t="str">
            <v>：</v>
          </cell>
          <cell r="F28"/>
          <cell r="G28" t="str">
            <v>～</v>
          </cell>
          <cell r="H28"/>
          <cell r="I28" t="str">
            <v>（</v>
          </cell>
          <cell r="J28"/>
          <cell r="K28" t="str">
            <v>）</v>
          </cell>
          <cell r="L28">
            <v>6</v>
          </cell>
        </row>
        <row r="29">
          <cell r="C29" t="str">
            <v>x</v>
          </cell>
          <cell r="D29" t="str">
            <v>x</v>
          </cell>
          <cell r="E29" t="str">
            <v>：</v>
          </cell>
          <cell r="F29"/>
          <cell r="G29" t="str">
            <v>～</v>
          </cell>
          <cell r="H29"/>
          <cell r="I29" t="str">
            <v>（</v>
          </cell>
          <cell r="J29"/>
          <cell r="K29" t="str">
            <v>）</v>
          </cell>
          <cell r="L29">
            <v>7</v>
          </cell>
        </row>
        <row r="30">
          <cell r="C30" t="str">
            <v>y</v>
          </cell>
          <cell r="D30" t="str">
            <v>y</v>
          </cell>
          <cell r="E30" t="str">
            <v>：</v>
          </cell>
          <cell r="F30"/>
          <cell r="G30" t="str">
            <v>～</v>
          </cell>
          <cell r="H30"/>
          <cell r="I30" t="str">
            <v>（</v>
          </cell>
          <cell r="J30"/>
          <cell r="K30" t="str">
            <v>）</v>
          </cell>
          <cell r="L30">
            <v>8</v>
          </cell>
        </row>
        <row r="31">
          <cell r="C31" t="str">
            <v>z</v>
          </cell>
          <cell r="D31" t="str">
            <v>z</v>
          </cell>
          <cell r="E31" t="str">
            <v>：</v>
          </cell>
          <cell r="F31"/>
          <cell r="G31" t="str">
            <v>～</v>
          </cell>
          <cell r="H31"/>
          <cell r="I31" t="str">
            <v>（</v>
          </cell>
          <cell r="J31"/>
          <cell r="K31" t="str">
            <v>）</v>
          </cell>
          <cell r="L31">
            <v>1</v>
          </cell>
        </row>
        <row r="32">
          <cell r="C32" t="str">
            <v>x</v>
          </cell>
          <cell r="D32" t="str">
            <v>x</v>
          </cell>
          <cell r="E32" t="str">
            <v>：</v>
          </cell>
          <cell r="F32"/>
          <cell r="G32" t="str">
            <v>～</v>
          </cell>
          <cell r="H32"/>
          <cell r="I32" t="str">
            <v>（</v>
          </cell>
          <cell r="J32"/>
          <cell r="K32" t="str">
            <v>）</v>
          </cell>
          <cell r="L32">
            <v>2</v>
          </cell>
        </row>
        <row r="33">
          <cell r="C33" t="str">
            <v>aa</v>
          </cell>
          <cell r="D33" t="str">
            <v>aa</v>
          </cell>
          <cell r="E33" t="str">
            <v>：</v>
          </cell>
          <cell r="F33"/>
          <cell r="G33" t="str">
            <v>～</v>
          </cell>
          <cell r="H33"/>
          <cell r="I33" t="str">
            <v>（</v>
          </cell>
          <cell r="J33"/>
          <cell r="K33" t="str">
            <v>）</v>
          </cell>
          <cell r="L33">
            <v>3</v>
          </cell>
        </row>
        <row r="34">
          <cell r="C34" t="str">
            <v>ab</v>
          </cell>
          <cell r="D34" t="str">
            <v>ab</v>
          </cell>
          <cell r="E34" t="str">
            <v>：</v>
          </cell>
          <cell r="F34"/>
          <cell r="G34" t="str">
            <v>～</v>
          </cell>
          <cell r="H34"/>
          <cell r="I34" t="str">
            <v>（</v>
          </cell>
          <cell r="J34"/>
          <cell r="K34" t="str">
            <v>）</v>
          </cell>
          <cell r="L34">
            <v>4</v>
          </cell>
        </row>
        <row r="35">
          <cell r="C35" t="str">
            <v>ac</v>
          </cell>
          <cell r="D35" t="str">
            <v>ac</v>
          </cell>
          <cell r="E35" t="str">
            <v>：</v>
          </cell>
          <cell r="F35"/>
          <cell r="G35" t="str">
            <v>～</v>
          </cell>
          <cell r="H35"/>
          <cell r="I35" t="str">
            <v>（</v>
          </cell>
          <cell r="J35"/>
          <cell r="K35" t="str">
            <v>）</v>
          </cell>
          <cell r="L35">
            <v>5</v>
          </cell>
        </row>
        <row r="36">
          <cell r="C36" t="str">
            <v>ad</v>
          </cell>
          <cell r="D36" t="str">
            <v>ad</v>
          </cell>
          <cell r="E36" t="str">
            <v>：</v>
          </cell>
          <cell r="F36"/>
          <cell r="G36" t="str">
            <v>～</v>
          </cell>
          <cell r="H36"/>
          <cell r="I36" t="str">
            <v>（</v>
          </cell>
          <cell r="J36"/>
          <cell r="K36" t="str">
            <v>）</v>
          </cell>
          <cell r="L36">
            <v>6</v>
          </cell>
        </row>
        <row r="37">
          <cell r="C37" t="str">
            <v>ae</v>
          </cell>
          <cell r="D37" t="str">
            <v>ae</v>
          </cell>
          <cell r="E37" t="str">
            <v>：</v>
          </cell>
          <cell r="F37"/>
          <cell r="G37" t="str">
            <v>～</v>
          </cell>
          <cell r="H37"/>
          <cell r="I37" t="str">
            <v>（</v>
          </cell>
          <cell r="J37"/>
          <cell r="K37" t="str">
            <v>）</v>
          </cell>
          <cell r="L37">
            <v>7</v>
          </cell>
        </row>
        <row r="38">
          <cell r="C38" t="str">
            <v>af</v>
          </cell>
          <cell r="D38" t="str">
            <v>af</v>
          </cell>
          <cell r="E38" t="str">
            <v>：</v>
          </cell>
          <cell r="F38"/>
          <cell r="G38" t="str">
            <v>～</v>
          </cell>
          <cell r="H38"/>
          <cell r="I38" t="str">
            <v>（</v>
          </cell>
          <cell r="J38"/>
          <cell r="K38" t="str">
            <v>）</v>
          </cell>
          <cell r="L38">
            <v>8</v>
          </cell>
        </row>
        <row r="39">
          <cell r="C39" t="str">
            <v>ag</v>
          </cell>
          <cell r="D39"/>
          <cell r="E39" t="str">
            <v>：</v>
          </cell>
          <cell r="F39">
            <v>0.29166666666666669</v>
          </cell>
          <cell r="G39" t="str">
            <v>～</v>
          </cell>
          <cell r="H39">
            <v>0.39583333333333331</v>
          </cell>
          <cell r="I39" t="str">
            <v>（</v>
          </cell>
          <cell r="J39">
            <v>0</v>
          </cell>
          <cell r="K39" t="str">
            <v>）</v>
          </cell>
          <cell r="L39">
            <v>2.4999999999999991</v>
          </cell>
        </row>
        <row r="40">
          <cell r="C40" t="str">
            <v>-</v>
          </cell>
          <cell r="D40"/>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sheetData sheetId="6"/>
      <sheetData sheetId="7">
        <row r="21">
          <cell r="C21" t="str">
            <v>管理者</v>
          </cell>
          <cell r="D21" t="str">
            <v>医師</v>
          </cell>
          <cell r="E21" t="str">
            <v>薬剤師</v>
          </cell>
          <cell r="F21" t="str">
            <v>栄養士</v>
          </cell>
          <cell r="G21" t="str">
            <v>看護職員</v>
          </cell>
          <cell r="H21" t="str">
            <v>介護職員</v>
          </cell>
          <cell r="I21" t="str">
            <v>理学療法士</v>
          </cell>
          <cell r="J21" t="str">
            <v>作業療法士</v>
          </cell>
          <cell r="K21" t="str">
            <v>精神保健福祉士</v>
          </cell>
          <cell r="L21" t="str">
            <v>介護支援専門員</v>
          </cell>
          <cell r="M21"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5" zoomScaleNormal="55" zoomScaleSheetLayoutView="75" workbookViewId="0">
      <selection activeCell="Z18" sqref="Z18"/>
    </sheetView>
  </sheetViews>
  <sheetFormatPr defaultColWidth="4.5" defaultRowHeight="14.4" x14ac:dyDescent="0.45"/>
  <cols>
    <col min="1" max="1" width="0.8984375" style="325" customWidth="1"/>
    <col min="2" max="2" width="5.69921875" style="325" customWidth="1"/>
    <col min="3" max="4" width="8.09765625" style="325" customWidth="1"/>
    <col min="5" max="8" width="3.19921875" style="325" hidden="1" customWidth="1"/>
    <col min="9" max="10" width="3.19921875" style="325" customWidth="1"/>
    <col min="11" max="62" width="5.69921875" style="325" customWidth="1"/>
    <col min="63" max="63" width="1.09765625" style="325" customWidth="1"/>
    <col min="64" max="16384" width="4.5" style="325"/>
  </cols>
  <sheetData>
    <row r="1" spans="2:67" s="288" customFormat="1" ht="20.25" customHeight="1" x14ac:dyDescent="0.45">
      <c r="C1" s="289" t="s">
        <v>223</v>
      </c>
      <c r="D1" s="289"/>
      <c r="E1" s="289"/>
      <c r="F1" s="289"/>
      <c r="G1" s="289"/>
      <c r="H1" s="289"/>
      <c r="I1" s="289"/>
      <c r="J1" s="289"/>
      <c r="M1" s="290" t="s">
        <v>224</v>
      </c>
      <c r="P1" s="289"/>
      <c r="Q1" s="289"/>
      <c r="R1" s="289"/>
      <c r="S1" s="289"/>
      <c r="T1" s="289"/>
      <c r="U1" s="289"/>
      <c r="V1" s="289"/>
      <c r="W1" s="289"/>
      <c r="AS1" s="291" t="s">
        <v>225</v>
      </c>
      <c r="AT1" s="653" t="s">
        <v>226</v>
      </c>
      <c r="AU1" s="654"/>
      <c r="AV1" s="654"/>
      <c r="AW1" s="654"/>
      <c r="AX1" s="654"/>
      <c r="AY1" s="654"/>
      <c r="AZ1" s="654"/>
      <c r="BA1" s="654"/>
      <c r="BB1" s="654"/>
      <c r="BC1" s="654"/>
      <c r="BD1" s="654"/>
      <c r="BE1" s="654"/>
      <c r="BF1" s="654"/>
      <c r="BG1" s="654"/>
      <c r="BH1" s="654"/>
      <c r="BI1" s="654"/>
      <c r="BJ1" s="291" t="s">
        <v>227</v>
      </c>
    </row>
    <row r="2" spans="2:67" s="292" customFormat="1" ht="20.25" customHeight="1" x14ac:dyDescent="0.45">
      <c r="J2" s="290"/>
      <c r="M2" s="290"/>
      <c r="N2" s="290"/>
      <c r="P2" s="291"/>
      <c r="Q2" s="291"/>
      <c r="R2" s="291"/>
      <c r="S2" s="291"/>
      <c r="T2" s="291"/>
      <c r="U2" s="291"/>
      <c r="V2" s="291"/>
      <c r="W2" s="291"/>
      <c r="AB2" s="293" t="s">
        <v>228</v>
      </c>
      <c r="AC2" s="655">
        <v>3</v>
      </c>
      <c r="AD2" s="655"/>
      <c r="AE2" s="293" t="s">
        <v>229</v>
      </c>
      <c r="AF2" s="656">
        <f>IF(AC2=0,"",YEAR(DATE(2018+AC2,1,1)))</f>
        <v>2021</v>
      </c>
      <c r="AG2" s="656"/>
      <c r="AH2" s="294" t="s">
        <v>230</v>
      </c>
      <c r="AI2" s="294" t="s">
        <v>231</v>
      </c>
      <c r="AJ2" s="655">
        <v>4</v>
      </c>
      <c r="AK2" s="655"/>
      <c r="AL2" s="294" t="s">
        <v>232</v>
      </c>
      <c r="AS2" s="291" t="s">
        <v>233</v>
      </c>
      <c r="AT2" s="655" t="s">
        <v>234</v>
      </c>
      <c r="AU2" s="655"/>
      <c r="AV2" s="655"/>
      <c r="AW2" s="655"/>
      <c r="AX2" s="655"/>
      <c r="AY2" s="655"/>
      <c r="AZ2" s="655"/>
      <c r="BA2" s="655"/>
      <c r="BB2" s="655"/>
      <c r="BC2" s="655"/>
      <c r="BD2" s="655"/>
      <c r="BE2" s="655"/>
      <c r="BF2" s="655"/>
      <c r="BG2" s="655"/>
      <c r="BH2" s="655"/>
      <c r="BI2" s="655"/>
      <c r="BJ2" s="291" t="s">
        <v>227</v>
      </c>
      <c r="BK2" s="291"/>
      <c r="BL2" s="291"/>
      <c r="BM2" s="291"/>
    </row>
    <row r="3" spans="2:67" s="292" customFormat="1" ht="20.25" customHeight="1" x14ac:dyDescent="0.45">
      <c r="J3" s="290"/>
      <c r="M3" s="290"/>
      <c r="O3" s="291"/>
      <c r="P3" s="291"/>
      <c r="Q3" s="291"/>
      <c r="R3" s="291"/>
      <c r="S3" s="291"/>
      <c r="T3" s="291"/>
      <c r="U3" s="291"/>
      <c r="AC3" s="295"/>
      <c r="AD3" s="295"/>
      <c r="AE3" s="296"/>
      <c r="AF3" s="297"/>
      <c r="AG3" s="296"/>
      <c r="BD3" s="298" t="s">
        <v>235</v>
      </c>
      <c r="BE3" s="657" t="s">
        <v>236</v>
      </c>
      <c r="BF3" s="658"/>
      <c r="BG3" s="658"/>
      <c r="BH3" s="659"/>
      <c r="BI3" s="291"/>
    </row>
    <row r="4" spans="2:67" s="292" customFormat="1" ht="20.25" customHeight="1" x14ac:dyDescent="0.45">
      <c r="B4" s="299"/>
      <c r="C4" s="299"/>
      <c r="D4" s="299"/>
      <c r="E4" s="299"/>
      <c r="F4" s="299"/>
      <c r="G4" s="299"/>
      <c r="H4" s="299"/>
      <c r="I4" s="299"/>
      <c r="J4" s="300"/>
      <c r="K4" s="299"/>
      <c r="L4" s="299"/>
      <c r="M4" s="300"/>
      <c r="N4" s="299"/>
      <c r="O4" s="301"/>
      <c r="P4" s="301"/>
      <c r="Q4" s="301"/>
      <c r="R4" s="301"/>
      <c r="S4" s="301"/>
      <c r="T4" s="301"/>
      <c r="U4" s="301"/>
      <c r="V4" s="299"/>
      <c r="W4" s="299"/>
      <c r="X4" s="299"/>
      <c r="Y4" s="299"/>
      <c r="Z4" s="299"/>
      <c r="AA4" s="299"/>
      <c r="AB4" s="299"/>
      <c r="AC4" s="302"/>
      <c r="AD4" s="302"/>
      <c r="AE4" s="303"/>
      <c r="AF4" s="304"/>
      <c r="AG4" s="303"/>
      <c r="AH4" s="299"/>
      <c r="AI4" s="299"/>
      <c r="AJ4" s="299"/>
      <c r="AK4" s="299"/>
      <c r="AL4" s="299"/>
      <c r="AM4" s="299"/>
      <c r="AN4" s="299"/>
      <c r="AO4" s="299"/>
      <c r="AP4" s="299"/>
      <c r="AQ4" s="299"/>
      <c r="AR4" s="299"/>
      <c r="BD4" s="298" t="s">
        <v>237</v>
      </c>
      <c r="BE4" s="657" t="s">
        <v>238</v>
      </c>
      <c r="BF4" s="658"/>
      <c r="BG4" s="658"/>
      <c r="BH4" s="659"/>
      <c r="BI4" s="291"/>
    </row>
    <row r="5" spans="2:67" s="292" customFormat="1" ht="9" customHeight="1" x14ac:dyDescent="0.45">
      <c r="B5" s="299"/>
      <c r="C5" s="299"/>
      <c r="D5" s="299"/>
      <c r="E5" s="299"/>
      <c r="F5" s="299"/>
      <c r="G5" s="299"/>
      <c r="H5" s="299"/>
      <c r="I5" s="299"/>
      <c r="J5" s="300"/>
      <c r="K5" s="299"/>
      <c r="L5" s="299"/>
      <c r="M5" s="300"/>
      <c r="N5" s="299"/>
      <c r="O5" s="301"/>
      <c r="P5" s="301"/>
      <c r="Q5" s="301"/>
      <c r="R5" s="301"/>
      <c r="S5" s="301"/>
      <c r="T5" s="301"/>
      <c r="U5" s="301"/>
      <c r="V5" s="299"/>
      <c r="W5" s="299"/>
      <c r="X5" s="299"/>
      <c r="Y5" s="299"/>
      <c r="Z5" s="299"/>
      <c r="AA5" s="299"/>
      <c r="AB5" s="299"/>
      <c r="AC5" s="305"/>
      <c r="AD5" s="305"/>
      <c r="AE5" s="299"/>
      <c r="AF5" s="299"/>
      <c r="AG5" s="299"/>
      <c r="AH5" s="299"/>
      <c r="AI5" s="299"/>
      <c r="AJ5" s="306"/>
      <c r="AK5" s="306"/>
      <c r="AL5" s="306"/>
      <c r="AM5" s="306"/>
      <c r="AN5" s="306"/>
      <c r="AO5" s="306"/>
      <c r="AP5" s="306"/>
      <c r="AQ5" s="306"/>
      <c r="AR5" s="306"/>
      <c r="AS5" s="288"/>
      <c r="AT5" s="288"/>
      <c r="AU5" s="288"/>
      <c r="AV5" s="288"/>
      <c r="AW5" s="288"/>
      <c r="AX5" s="288"/>
      <c r="AY5" s="288"/>
      <c r="AZ5" s="288"/>
      <c r="BA5" s="288"/>
      <c r="BB5" s="288"/>
      <c r="BC5" s="288"/>
      <c r="BD5" s="288"/>
      <c r="BE5" s="288"/>
      <c r="BF5" s="288"/>
      <c r="BG5" s="288"/>
      <c r="BH5" s="307"/>
      <c r="BI5" s="307"/>
    </row>
    <row r="6" spans="2:67" s="292" customFormat="1" ht="21" customHeight="1" x14ac:dyDescent="0.45">
      <c r="B6" s="308"/>
      <c r="C6" s="309"/>
      <c r="D6" s="309"/>
      <c r="E6" s="309"/>
      <c r="F6" s="309"/>
      <c r="G6" s="309"/>
      <c r="H6" s="309"/>
      <c r="I6" s="309"/>
      <c r="J6" s="309"/>
      <c r="K6" s="310"/>
      <c r="L6" s="310"/>
      <c r="M6" s="310"/>
      <c r="N6" s="311"/>
      <c r="O6" s="310"/>
      <c r="P6" s="310"/>
      <c r="Q6" s="310"/>
      <c r="R6" s="299"/>
      <c r="S6" s="299"/>
      <c r="T6" s="299"/>
      <c r="U6" s="299"/>
      <c r="V6" s="299"/>
      <c r="W6" s="299"/>
      <c r="X6" s="299"/>
      <c r="Y6" s="299"/>
      <c r="Z6" s="299"/>
      <c r="AA6" s="299"/>
      <c r="AB6" s="299"/>
      <c r="AC6" s="299"/>
      <c r="AD6" s="299"/>
      <c r="AE6" s="299"/>
      <c r="AF6" s="299"/>
      <c r="AG6" s="299"/>
      <c r="AH6" s="299"/>
      <c r="AI6" s="299"/>
      <c r="AJ6" s="306"/>
      <c r="AK6" s="306"/>
      <c r="AL6" s="306"/>
      <c r="AM6" s="306"/>
      <c r="AN6" s="306"/>
      <c r="AO6" s="306" t="s">
        <v>239</v>
      </c>
      <c r="AP6" s="306"/>
      <c r="AQ6" s="306"/>
      <c r="AR6" s="306"/>
      <c r="AS6" s="288"/>
      <c r="AT6" s="288"/>
      <c r="AU6" s="288"/>
      <c r="AW6" s="312"/>
      <c r="AX6" s="312"/>
      <c r="AY6" s="313"/>
      <c r="AZ6" s="288"/>
      <c r="BA6" s="680">
        <v>40</v>
      </c>
      <c r="BB6" s="681"/>
      <c r="BC6" s="313" t="s">
        <v>240</v>
      </c>
      <c r="BD6" s="288"/>
      <c r="BE6" s="680">
        <v>160</v>
      </c>
      <c r="BF6" s="681"/>
      <c r="BG6" s="313" t="s">
        <v>241</v>
      </c>
      <c r="BH6" s="288"/>
      <c r="BI6" s="307"/>
    </row>
    <row r="7" spans="2:67" s="292" customFormat="1" ht="5.25" customHeight="1" x14ac:dyDescent="0.45">
      <c r="B7" s="308"/>
      <c r="C7" s="314"/>
      <c r="D7" s="314"/>
      <c r="E7" s="314"/>
      <c r="F7" s="314"/>
      <c r="G7" s="314"/>
      <c r="H7" s="314"/>
      <c r="I7" s="314"/>
      <c r="J7" s="310"/>
      <c r="K7" s="310"/>
      <c r="L7" s="310"/>
      <c r="M7" s="311"/>
      <c r="N7" s="310"/>
      <c r="O7" s="310"/>
      <c r="P7" s="310"/>
      <c r="Q7" s="310"/>
      <c r="R7" s="299"/>
      <c r="S7" s="299"/>
      <c r="T7" s="299"/>
      <c r="U7" s="299"/>
      <c r="V7" s="299"/>
      <c r="W7" s="299"/>
      <c r="X7" s="299"/>
      <c r="Y7" s="299"/>
      <c r="Z7" s="299"/>
      <c r="AA7" s="299"/>
      <c r="AB7" s="299"/>
      <c r="AC7" s="299"/>
      <c r="AD7" s="299"/>
      <c r="AE7" s="299"/>
      <c r="AF7" s="299"/>
      <c r="AG7" s="299"/>
      <c r="AH7" s="299"/>
      <c r="AI7" s="299"/>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15"/>
      <c r="BI7" s="315"/>
      <c r="BJ7" s="299"/>
    </row>
    <row r="8" spans="2:67" s="292" customFormat="1" ht="21" customHeight="1" x14ac:dyDescent="0.45">
      <c r="B8" s="316"/>
      <c r="C8" s="311"/>
      <c r="D8" s="311"/>
      <c r="E8" s="311"/>
      <c r="F8" s="311"/>
      <c r="G8" s="311"/>
      <c r="H8" s="311"/>
      <c r="I8" s="311"/>
      <c r="J8" s="310"/>
      <c r="K8" s="310"/>
      <c r="L8" s="310"/>
      <c r="M8" s="311"/>
      <c r="N8" s="310"/>
      <c r="O8" s="310"/>
      <c r="P8" s="310"/>
      <c r="Q8" s="310"/>
      <c r="R8" s="299"/>
      <c r="S8" s="299"/>
      <c r="T8" s="299"/>
      <c r="U8" s="299"/>
      <c r="V8" s="299"/>
      <c r="W8" s="299"/>
      <c r="X8" s="299"/>
      <c r="Y8" s="299"/>
      <c r="Z8" s="299"/>
      <c r="AA8" s="299"/>
      <c r="AB8" s="299"/>
      <c r="AC8" s="299"/>
      <c r="AD8" s="299"/>
      <c r="AE8" s="299"/>
      <c r="AF8" s="299"/>
      <c r="AG8" s="299"/>
      <c r="AH8" s="299"/>
      <c r="AI8" s="299"/>
      <c r="AJ8" s="317"/>
      <c r="AK8" s="317"/>
      <c r="AL8" s="317"/>
      <c r="AM8" s="309"/>
      <c r="AN8" s="318"/>
      <c r="AO8" s="319"/>
      <c r="AP8" s="319"/>
      <c r="AQ8" s="308"/>
      <c r="AR8" s="312"/>
      <c r="AS8" s="312"/>
      <c r="AT8" s="312"/>
      <c r="AU8" s="320"/>
      <c r="AV8" s="320"/>
      <c r="AW8" s="306"/>
      <c r="AX8" s="312"/>
      <c r="AY8" s="312"/>
      <c r="AZ8" s="311"/>
      <c r="BA8" s="306"/>
      <c r="BB8" s="306" t="s">
        <v>242</v>
      </c>
      <c r="BC8" s="306"/>
      <c r="BD8" s="306"/>
      <c r="BE8" s="682">
        <f>DAY(EOMONTH(DATE(AF2,AJ2,1),0))</f>
        <v>30</v>
      </c>
      <c r="BF8" s="683"/>
      <c r="BG8" s="306" t="s">
        <v>243</v>
      </c>
      <c r="BH8" s="306"/>
      <c r="BI8" s="306"/>
      <c r="BJ8" s="299"/>
      <c r="BM8" s="291"/>
      <c r="BN8" s="291"/>
      <c r="BO8" s="291"/>
    </row>
    <row r="9" spans="2:67" s="292" customFormat="1" ht="5.25" customHeight="1" x14ac:dyDescent="0.45">
      <c r="B9" s="316"/>
      <c r="C9" s="311"/>
      <c r="D9" s="311"/>
      <c r="E9" s="311"/>
      <c r="F9" s="311"/>
      <c r="G9" s="311"/>
      <c r="H9" s="311"/>
      <c r="I9" s="311"/>
      <c r="J9" s="310"/>
      <c r="K9" s="310"/>
      <c r="L9" s="310"/>
      <c r="M9" s="311"/>
      <c r="N9" s="310"/>
      <c r="O9" s="310"/>
      <c r="P9" s="310"/>
      <c r="Q9" s="310"/>
      <c r="R9" s="299"/>
      <c r="S9" s="299"/>
      <c r="T9" s="299"/>
      <c r="U9" s="299"/>
      <c r="V9" s="299"/>
      <c r="W9" s="299"/>
      <c r="X9" s="299"/>
      <c r="Y9" s="299"/>
      <c r="Z9" s="299"/>
      <c r="AA9" s="299"/>
      <c r="AB9" s="299"/>
      <c r="AC9" s="299"/>
      <c r="AD9" s="299"/>
      <c r="AE9" s="299"/>
      <c r="AF9" s="299"/>
      <c r="AG9" s="299"/>
      <c r="AH9" s="299"/>
      <c r="AI9" s="299"/>
      <c r="AJ9" s="317"/>
      <c r="AK9" s="317"/>
      <c r="AL9" s="317"/>
      <c r="AM9" s="309"/>
      <c r="AN9" s="318"/>
      <c r="AO9" s="319"/>
      <c r="AP9" s="319"/>
      <c r="AQ9" s="308"/>
      <c r="AR9" s="312"/>
      <c r="AS9" s="312"/>
      <c r="AT9" s="312"/>
      <c r="AU9" s="320"/>
      <c r="AV9" s="320"/>
      <c r="AW9" s="306"/>
      <c r="AX9" s="312"/>
      <c r="AY9" s="312"/>
      <c r="AZ9" s="311"/>
      <c r="BA9" s="306"/>
      <c r="BB9" s="306"/>
      <c r="BC9" s="306"/>
      <c r="BD9" s="306"/>
      <c r="BE9" s="311"/>
      <c r="BF9" s="311"/>
      <c r="BG9" s="306"/>
      <c r="BH9" s="306"/>
      <c r="BI9" s="306"/>
      <c r="BJ9" s="299"/>
      <c r="BM9" s="291"/>
      <c r="BN9" s="291"/>
      <c r="BO9" s="291"/>
    </row>
    <row r="10" spans="2:67" s="292" customFormat="1" ht="21" customHeight="1" x14ac:dyDescent="0.45">
      <c r="B10" s="316"/>
      <c r="C10" s="311"/>
      <c r="D10" s="311"/>
      <c r="E10" s="311"/>
      <c r="F10" s="311"/>
      <c r="G10" s="311"/>
      <c r="H10" s="311"/>
      <c r="I10" s="311"/>
      <c r="J10" s="310"/>
      <c r="K10" s="310"/>
      <c r="L10" s="310"/>
      <c r="M10" s="311"/>
      <c r="N10" s="310"/>
      <c r="O10" s="310"/>
      <c r="P10" s="310"/>
      <c r="Q10" s="310"/>
      <c r="R10" s="299"/>
      <c r="S10" s="299"/>
      <c r="T10" s="299"/>
      <c r="U10" s="299"/>
      <c r="V10" s="299"/>
      <c r="W10" s="299"/>
      <c r="X10" s="299"/>
      <c r="Y10" s="299"/>
      <c r="Z10" s="299"/>
      <c r="AA10" s="299"/>
      <c r="AB10" s="299"/>
      <c r="AC10" s="299"/>
      <c r="AD10" s="299"/>
      <c r="AE10" s="299"/>
      <c r="AF10" s="299"/>
      <c r="AG10" s="299"/>
      <c r="AH10" s="299"/>
      <c r="AI10" s="299"/>
      <c r="AJ10" s="317"/>
      <c r="AK10" s="317"/>
      <c r="AL10" s="317"/>
      <c r="AM10" s="309"/>
      <c r="AN10" s="318"/>
      <c r="AO10" s="319"/>
      <c r="AP10" s="319"/>
      <c r="AQ10" s="308"/>
      <c r="AR10" s="312"/>
      <c r="AS10" s="306" t="s">
        <v>244</v>
      </c>
      <c r="AT10" s="309"/>
      <c r="AU10" s="309"/>
      <c r="AV10" s="321"/>
      <c r="AW10" s="306"/>
      <c r="AX10" s="322"/>
      <c r="AY10" s="322"/>
      <c r="AZ10" s="322"/>
      <c r="BA10" s="306"/>
      <c r="BB10" s="306"/>
      <c r="BC10" s="315" t="s">
        <v>245</v>
      </c>
      <c r="BD10" s="306"/>
      <c r="BE10" s="680"/>
      <c r="BF10" s="681"/>
      <c r="BG10" s="313" t="s">
        <v>246</v>
      </c>
      <c r="BH10" s="306"/>
      <c r="BI10" s="306"/>
      <c r="BJ10" s="299"/>
      <c r="BM10" s="291"/>
      <c r="BN10" s="291"/>
      <c r="BO10" s="291"/>
    </row>
    <row r="11" spans="2:67" ht="5.25" customHeight="1" thickBot="1" x14ac:dyDescent="0.5">
      <c r="B11" s="323"/>
      <c r="C11" s="324"/>
      <c r="D11" s="324"/>
      <c r="E11" s="324"/>
      <c r="F11" s="324"/>
      <c r="G11" s="324"/>
      <c r="H11" s="324"/>
      <c r="I11" s="324"/>
      <c r="J11" s="324"/>
      <c r="K11" s="323"/>
      <c r="L11" s="323"/>
      <c r="M11" s="323"/>
      <c r="N11" s="323"/>
      <c r="O11" s="323"/>
      <c r="P11" s="323"/>
      <c r="Q11" s="323"/>
      <c r="R11" s="323"/>
      <c r="S11" s="323"/>
      <c r="T11" s="323"/>
      <c r="U11" s="323"/>
      <c r="V11" s="323"/>
      <c r="W11" s="323"/>
      <c r="X11" s="323"/>
      <c r="Y11" s="323"/>
      <c r="Z11" s="323"/>
      <c r="AA11" s="323"/>
      <c r="AB11" s="323"/>
      <c r="AC11" s="324"/>
      <c r="AD11" s="323"/>
      <c r="AE11" s="323"/>
      <c r="AF11" s="323"/>
      <c r="AG11" s="323"/>
      <c r="AH11" s="323"/>
      <c r="AI11" s="323"/>
      <c r="AJ11" s="323"/>
      <c r="AK11" s="323"/>
      <c r="AL11" s="323"/>
      <c r="AM11" s="323"/>
      <c r="AN11" s="323"/>
      <c r="AO11" s="323"/>
      <c r="AP11" s="323"/>
      <c r="AQ11" s="323"/>
      <c r="AR11" s="323"/>
      <c r="AT11" s="326"/>
      <c r="BK11" s="327"/>
      <c r="BL11" s="327"/>
      <c r="BM11" s="327"/>
    </row>
    <row r="12" spans="2:67" ht="21.6" customHeight="1" x14ac:dyDescent="0.45">
      <c r="B12" s="616" t="s">
        <v>247</v>
      </c>
      <c r="C12" s="619" t="s">
        <v>248</v>
      </c>
      <c r="D12" s="620"/>
      <c r="E12" s="328"/>
      <c r="F12" s="329"/>
      <c r="G12" s="328"/>
      <c r="H12" s="329"/>
      <c r="I12" s="625" t="s">
        <v>249</v>
      </c>
      <c r="J12" s="626"/>
      <c r="K12" s="631" t="s">
        <v>250</v>
      </c>
      <c r="L12" s="632"/>
      <c r="M12" s="632"/>
      <c r="N12" s="620"/>
      <c r="O12" s="631" t="s">
        <v>251</v>
      </c>
      <c r="P12" s="632"/>
      <c r="Q12" s="632"/>
      <c r="R12" s="632"/>
      <c r="S12" s="620"/>
      <c r="T12" s="330"/>
      <c r="U12" s="330"/>
      <c r="V12" s="331"/>
      <c r="W12" s="660" t="s">
        <v>252</v>
      </c>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2" t="str">
        <f>IF(BE3="４週","(10)1～4週目の勤務時間数合計","(10)1か月の勤務時間数　合計")</f>
        <v>(10)1～4週目の勤務時間数合計</v>
      </c>
      <c r="BC12" s="663"/>
      <c r="BD12" s="668" t="s">
        <v>253</v>
      </c>
      <c r="BE12" s="669"/>
      <c r="BF12" s="619" t="s">
        <v>254</v>
      </c>
      <c r="BG12" s="632"/>
      <c r="BH12" s="632"/>
      <c r="BI12" s="632"/>
      <c r="BJ12" s="674"/>
    </row>
    <row r="13" spans="2:67" ht="20.25" customHeight="1" x14ac:dyDescent="0.45">
      <c r="B13" s="617"/>
      <c r="C13" s="621"/>
      <c r="D13" s="622"/>
      <c r="E13" s="332"/>
      <c r="F13" s="333"/>
      <c r="G13" s="332"/>
      <c r="H13" s="333"/>
      <c r="I13" s="627"/>
      <c r="J13" s="628"/>
      <c r="K13" s="633"/>
      <c r="L13" s="634"/>
      <c r="M13" s="634"/>
      <c r="N13" s="622"/>
      <c r="O13" s="633"/>
      <c r="P13" s="634"/>
      <c r="Q13" s="634"/>
      <c r="R13" s="634"/>
      <c r="S13" s="622"/>
      <c r="T13" s="334"/>
      <c r="U13" s="334"/>
      <c r="V13" s="335"/>
      <c r="W13" s="677" t="s">
        <v>255</v>
      </c>
      <c r="X13" s="677"/>
      <c r="Y13" s="677"/>
      <c r="Z13" s="677"/>
      <c r="AA13" s="677"/>
      <c r="AB13" s="677"/>
      <c r="AC13" s="678"/>
      <c r="AD13" s="679" t="s">
        <v>256</v>
      </c>
      <c r="AE13" s="677"/>
      <c r="AF13" s="677"/>
      <c r="AG13" s="677"/>
      <c r="AH13" s="677"/>
      <c r="AI13" s="677"/>
      <c r="AJ13" s="678"/>
      <c r="AK13" s="679" t="s">
        <v>257</v>
      </c>
      <c r="AL13" s="677"/>
      <c r="AM13" s="677"/>
      <c r="AN13" s="677"/>
      <c r="AO13" s="677"/>
      <c r="AP13" s="677"/>
      <c r="AQ13" s="678"/>
      <c r="AR13" s="679" t="s">
        <v>258</v>
      </c>
      <c r="AS13" s="677"/>
      <c r="AT13" s="677"/>
      <c r="AU13" s="677"/>
      <c r="AV13" s="677"/>
      <c r="AW13" s="677"/>
      <c r="AX13" s="678"/>
      <c r="AY13" s="679" t="s">
        <v>259</v>
      </c>
      <c r="AZ13" s="677"/>
      <c r="BA13" s="677"/>
      <c r="BB13" s="664"/>
      <c r="BC13" s="665"/>
      <c r="BD13" s="670"/>
      <c r="BE13" s="671"/>
      <c r="BF13" s="621"/>
      <c r="BG13" s="634"/>
      <c r="BH13" s="634"/>
      <c r="BI13" s="634"/>
      <c r="BJ13" s="675"/>
    </row>
    <row r="14" spans="2:67" ht="20.25" customHeight="1" x14ac:dyDescent="0.45">
      <c r="B14" s="617"/>
      <c r="C14" s="621"/>
      <c r="D14" s="622"/>
      <c r="E14" s="332"/>
      <c r="F14" s="333"/>
      <c r="G14" s="332"/>
      <c r="H14" s="333"/>
      <c r="I14" s="627"/>
      <c r="J14" s="628"/>
      <c r="K14" s="633"/>
      <c r="L14" s="634"/>
      <c r="M14" s="634"/>
      <c r="N14" s="622"/>
      <c r="O14" s="633"/>
      <c r="P14" s="634"/>
      <c r="Q14" s="634"/>
      <c r="R14" s="634"/>
      <c r="S14" s="622"/>
      <c r="T14" s="334"/>
      <c r="U14" s="334"/>
      <c r="V14" s="335"/>
      <c r="W14" s="336">
        <v>1</v>
      </c>
      <c r="X14" s="337">
        <v>2</v>
      </c>
      <c r="Y14" s="337">
        <v>3</v>
      </c>
      <c r="Z14" s="337">
        <v>4</v>
      </c>
      <c r="AA14" s="337">
        <v>5</v>
      </c>
      <c r="AB14" s="337">
        <v>6</v>
      </c>
      <c r="AC14" s="338">
        <v>7</v>
      </c>
      <c r="AD14" s="339">
        <v>8</v>
      </c>
      <c r="AE14" s="337">
        <v>9</v>
      </c>
      <c r="AF14" s="337">
        <v>10</v>
      </c>
      <c r="AG14" s="337">
        <v>11</v>
      </c>
      <c r="AH14" s="337">
        <v>12</v>
      </c>
      <c r="AI14" s="337">
        <v>13</v>
      </c>
      <c r="AJ14" s="338">
        <v>14</v>
      </c>
      <c r="AK14" s="336">
        <v>15</v>
      </c>
      <c r="AL14" s="337">
        <v>16</v>
      </c>
      <c r="AM14" s="337">
        <v>17</v>
      </c>
      <c r="AN14" s="337">
        <v>18</v>
      </c>
      <c r="AO14" s="337">
        <v>19</v>
      </c>
      <c r="AP14" s="337">
        <v>20</v>
      </c>
      <c r="AQ14" s="338">
        <v>21</v>
      </c>
      <c r="AR14" s="339">
        <v>22</v>
      </c>
      <c r="AS14" s="337">
        <v>23</v>
      </c>
      <c r="AT14" s="337">
        <v>24</v>
      </c>
      <c r="AU14" s="337">
        <v>25</v>
      </c>
      <c r="AV14" s="337">
        <v>26</v>
      </c>
      <c r="AW14" s="337">
        <v>27</v>
      </c>
      <c r="AX14" s="338">
        <v>28</v>
      </c>
      <c r="AY14" s="340" t="str">
        <f>IF($BE$3="暦月",IF(DAY(DATE($AF$2,$AJ$2,29))=29,29,""),"")</f>
        <v/>
      </c>
      <c r="AZ14" s="341" t="str">
        <f>IF($BE$3="暦月",IF(DAY(DATE($AF$2,$AJ$2,30))=30,30,""),"")</f>
        <v/>
      </c>
      <c r="BA14" s="342" t="str">
        <f>IF($BE$3="暦月",IF(DAY(DATE($AF$2,$AJ$2,31))=31,31,""),"")</f>
        <v/>
      </c>
      <c r="BB14" s="664"/>
      <c r="BC14" s="665"/>
      <c r="BD14" s="670"/>
      <c r="BE14" s="671"/>
      <c r="BF14" s="621"/>
      <c r="BG14" s="634"/>
      <c r="BH14" s="634"/>
      <c r="BI14" s="634"/>
      <c r="BJ14" s="675"/>
    </row>
    <row r="15" spans="2:67" ht="20.25" hidden="1" customHeight="1" x14ac:dyDescent="0.45">
      <c r="B15" s="617"/>
      <c r="C15" s="621"/>
      <c r="D15" s="622"/>
      <c r="E15" s="332"/>
      <c r="F15" s="333"/>
      <c r="G15" s="332"/>
      <c r="H15" s="333"/>
      <c r="I15" s="627"/>
      <c r="J15" s="628"/>
      <c r="K15" s="633"/>
      <c r="L15" s="634"/>
      <c r="M15" s="634"/>
      <c r="N15" s="622"/>
      <c r="O15" s="633"/>
      <c r="P15" s="634"/>
      <c r="Q15" s="634"/>
      <c r="R15" s="634"/>
      <c r="S15" s="622"/>
      <c r="T15" s="334"/>
      <c r="U15" s="334"/>
      <c r="V15" s="335"/>
      <c r="W15" s="336">
        <f>WEEKDAY(DATE($AF$2,$AJ$2,1))</f>
        <v>5</v>
      </c>
      <c r="X15" s="337">
        <f>WEEKDAY(DATE($AF$2,$AJ$2,2))</f>
        <v>6</v>
      </c>
      <c r="Y15" s="337">
        <f>WEEKDAY(DATE($AF$2,$AJ$2,3))</f>
        <v>7</v>
      </c>
      <c r="Z15" s="337">
        <f>WEEKDAY(DATE($AF$2,$AJ$2,4))</f>
        <v>1</v>
      </c>
      <c r="AA15" s="337">
        <f>WEEKDAY(DATE($AF$2,$AJ$2,5))</f>
        <v>2</v>
      </c>
      <c r="AB15" s="337">
        <f>WEEKDAY(DATE($AF$2,$AJ$2,6))</f>
        <v>3</v>
      </c>
      <c r="AC15" s="338">
        <f>WEEKDAY(DATE($AF$2,$AJ$2,7))</f>
        <v>4</v>
      </c>
      <c r="AD15" s="339">
        <f>WEEKDAY(DATE($AF$2,$AJ$2,8))</f>
        <v>5</v>
      </c>
      <c r="AE15" s="337">
        <f>WEEKDAY(DATE($AF$2,$AJ$2,9))</f>
        <v>6</v>
      </c>
      <c r="AF15" s="337">
        <f>WEEKDAY(DATE($AF$2,$AJ$2,10))</f>
        <v>7</v>
      </c>
      <c r="AG15" s="337">
        <f>WEEKDAY(DATE($AF$2,$AJ$2,11))</f>
        <v>1</v>
      </c>
      <c r="AH15" s="337">
        <f>WEEKDAY(DATE($AF$2,$AJ$2,12))</f>
        <v>2</v>
      </c>
      <c r="AI15" s="337">
        <f>WEEKDAY(DATE($AF$2,$AJ$2,13))</f>
        <v>3</v>
      </c>
      <c r="AJ15" s="338">
        <f>WEEKDAY(DATE($AF$2,$AJ$2,14))</f>
        <v>4</v>
      </c>
      <c r="AK15" s="339">
        <f>WEEKDAY(DATE($AF$2,$AJ$2,15))</f>
        <v>5</v>
      </c>
      <c r="AL15" s="337">
        <f>WEEKDAY(DATE($AF$2,$AJ$2,16))</f>
        <v>6</v>
      </c>
      <c r="AM15" s="337">
        <f>WEEKDAY(DATE($AF$2,$AJ$2,17))</f>
        <v>7</v>
      </c>
      <c r="AN15" s="337">
        <f>WEEKDAY(DATE($AF$2,$AJ$2,18))</f>
        <v>1</v>
      </c>
      <c r="AO15" s="337">
        <f>WEEKDAY(DATE($AF$2,$AJ$2,19))</f>
        <v>2</v>
      </c>
      <c r="AP15" s="337">
        <f>WEEKDAY(DATE($AF$2,$AJ$2,20))</f>
        <v>3</v>
      </c>
      <c r="AQ15" s="338">
        <f>WEEKDAY(DATE($AF$2,$AJ$2,21))</f>
        <v>4</v>
      </c>
      <c r="AR15" s="339">
        <f>WEEKDAY(DATE($AF$2,$AJ$2,22))</f>
        <v>5</v>
      </c>
      <c r="AS15" s="337">
        <f>WEEKDAY(DATE($AF$2,$AJ$2,23))</f>
        <v>6</v>
      </c>
      <c r="AT15" s="337">
        <f>WEEKDAY(DATE($AF$2,$AJ$2,24))</f>
        <v>7</v>
      </c>
      <c r="AU15" s="337">
        <f>WEEKDAY(DATE($AF$2,$AJ$2,25))</f>
        <v>1</v>
      </c>
      <c r="AV15" s="337">
        <f>WEEKDAY(DATE($AF$2,$AJ$2,26))</f>
        <v>2</v>
      </c>
      <c r="AW15" s="337">
        <f>WEEKDAY(DATE($AF$2,$AJ$2,27))</f>
        <v>3</v>
      </c>
      <c r="AX15" s="338">
        <f>WEEKDAY(DATE($AF$2,$AJ$2,28))</f>
        <v>4</v>
      </c>
      <c r="AY15" s="339">
        <f>IF(AY14=29,WEEKDAY(DATE($AF$2,$AJ$2,29)),0)</f>
        <v>0</v>
      </c>
      <c r="AZ15" s="337">
        <f>IF(AZ14=30,WEEKDAY(DATE($AF$2,$AJ$2,30)),0)</f>
        <v>0</v>
      </c>
      <c r="BA15" s="338">
        <f>IF(BA14=31,WEEKDAY(DATE($AF$2,$AJ$2,31)),0)</f>
        <v>0</v>
      </c>
      <c r="BB15" s="664"/>
      <c r="BC15" s="665"/>
      <c r="BD15" s="670"/>
      <c r="BE15" s="671"/>
      <c r="BF15" s="621"/>
      <c r="BG15" s="634"/>
      <c r="BH15" s="634"/>
      <c r="BI15" s="634"/>
      <c r="BJ15" s="675"/>
    </row>
    <row r="16" spans="2:67" ht="20.25" customHeight="1" thickBot="1" x14ac:dyDescent="0.5">
      <c r="B16" s="618"/>
      <c r="C16" s="623"/>
      <c r="D16" s="624"/>
      <c r="E16" s="343"/>
      <c r="F16" s="344"/>
      <c r="G16" s="343"/>
      <c r="H16" s="344"/>
      <c r="I16" s="629"/>
      <c r="J16" s="630"/>
      <c r="K16" s="635"/>
      <c r="L16" s="636"/>
      <c r="M16" s="636"/>
      <c r="N16" s="624"/>
      <c r="O16" s="635"/>
      <c r="P16" s="636"/>
      <c r="Q16" s="636"/>
      <c r="R16" s="636"/>
      <c r="S16" s="624"/>
      <c r="T16" s="345"/>
      <c r="U16" s="345"/>
      <c r="V16" s="346"/>
      <c r="W16" s="347" t="str">
        <f>IF(W15=1,"日",IF(W15=2,"月",IF(W15=3,"火",IF(W15=4,"水",IF(W15=5,"木",IF(W15=6,"金","土"))))))</f>
        <v>木</v>
      </c>
      <c r="X16" s="348" t="str">
        <f t="shared" ref="X16:AX16" si="0">IF(X15=1,"日",IF(X15=2,"月",IF(X15=3,"火",IF(X15=4,"水",IF(X15=5,"木",IF(X15=6,"金","土"))))))</f>
        <v>金</v>
      </c>
      <c r="Y16" s="348" t="str">
        <f t="shared" si="0"/>
        <v>土</v>
      </c>
      <c r="Z16" s="348" t="str">
        <f t="shared" si="0"/>
        <v>日</v>
      </c>
      <c r="AA16" s="348" t="str">
        <f t="shared" si="0"/>
        <v>月</v>
      </c>
      <c r="AB16" s="348" t="str">
        <f t="shared" si="0"/>
        <v>火</v>
      </c>
      <c r="AC16" s="349" t="str">
        <f t="shared" si="0"/>
        <v>水</v>
      </c>
      <c r="AD16" s="350" t="str">
        <f>IF(AD15=1,"日",IF(AD15=2,"月",IF(AD15=3,"火",IF(AD15=4,"水",IF(AD15=5,"木",IF(AD15=6,"金","土"))))))</f>
        <v>木</v>
      </c>
      <c r="AE16" s="348" t="str">
        <f t="shared" si="0"/>
        <v>金</v>
      </c>
      <c r="AF16" s="348" t="str">
        <f t="shared" si="0"/>
        <v>土</v>
      </c>
      <c r="AG16" s="348" t="str">
        <f t="shared" si="0"/>
        <v>日</v>
      </c>
      <c r="AH16" s="348" t="str">
        <f t="shared" si="0"/>
        <v>月</v>
      </c>
      <c r="AI16" s="348" t="str">
        <f t="shared" si="0"/>
        <v>火</v>
      </c>
      <c r="AJ16" s="349" t="str">
        <f t="shared" si="0"/>
        <v>水</v>
      </c>
      <c r="AK16" s="350" t="str">
        <f>IF(AK15=1,"日",IF(AK15=2,"月",IF(AK15=3,"火",IF(AK15=4,"水",IF(AK15=5,"木",IF(AK15=6,"金","土"))))))</f>
        <v>木</v>
      </c>
      <c r="AL16" s="348" t="str">
        <f t="shared" si="0"/>
        <v>金</v>
      </c>
      <c r="AM16" s="348" t="str">
        <f t="shared" si="0"/>
        <v>土</v>
      </c>
      <c r="AN16" s="348" t="str">
        <f t="shared" si="0"/>
        <v>日</v>
      </c>
      <c r="AO16" s="348" t="str">
        <f t="shared" si="0"/>
        <v>月</v>
      </c>
      <c r="AP16" s="348" t="str">
        <f t="shared" si="0"/>
        <v>火</v>
      </c>
      <c r="AQ16" s="349" t="str">
        <f t="shared" si="0"/>
        <v>水</v>
      </c>
      <c r="AR16" s="350" t="str">
        <f>IF(AR15=1,"日",IF(AR15=2,"月",IF(AR15=3,"火",IF(AR15=4,"水",IF(AR15=5,"木",IF(AR15=6,"金","土"))))))</f>
        <v>木</v>
      </c>
      <c r="AS16" s="348" t="str">
        <f t="shared" si="0"/>
        <v>金</v>
      </c>
      <c r="AT16" s="348" t="str">
        <f t="shared" si="0"/>
        <v>土</v>
      </c>
      <c r="AU16" s="348" t="str">
        <f t="shared" si="0"/>
        <v>日</v>
      </c>
      <c r="AV16" s="348" t="str">
        <f t="shared" si="0"/>
        <v>月</v>
      </c>
      <c r="AW16" s="348" t="str">
        <f t="shared" si="0"/>
        <v>火</v>
      </c>
      <c r="AX16" s="349" t="str">
        <f t="shared" si="0"/>
        <v>水</v>
      </c>
      <c r="AY16" s="348" t="str">
        <f>IF(AY15=1,"日",IF(AY15=2,"月",IF(AY15=3,"火",IF(AY15=4,"水",IF(AY15=5,"木",IF(AY15=6,"金",IF(AY15=0,"","土")))))))</f>
        <v/>
      </c>
      <c r="AZ16" s="348" t="str">
        <f>IF(AZ15=1,"日",IF(AZ15=2,"月",IF(AZ15=3,"火",IF(AZ15=4,"水",IF(AZ15=5,"木",IF(AZ15=6,"金",IF(AZ15=0,"","土")))))))</f>
        <v/>
      </c>
      <c r="BA16" s="348" t="str">
        <f>IF(BA15=1,"日",IF(BA15=2,"月",IF(BA15=3,"火",IF(BA15=4,"水",IF(BA15=5,"木",IF(BA15=6,"金",IF(BA15=0,"","土")))))))</f>
        <v/>
      </c>
      <c r="BB16" s="666"/>
      <c r="BC16" s="667"/>
      <c r="BD16" s="672"/>
      <c r="BE16" s="673"/>
      <c r="BF16" s="623"/>
      <c r="BG16" s="636"/>
      <c r="BH16" s="636"/>
      <c r="BI16" s="636"/>
      <c r="BJ16" s="676"/>
    </row>
    <row r="17" spans="2:62" ht="20.25" customHeight="1" x14ac:dyDescent="0.45">
      <c r="B17" s="574">
        <f>B15+1</f>
        <v>1</v>
      </c>
      <c r="C17" s="642"/>
      <c r="D17" s="643"/>
      <c r="E17" s="351"/>
      <c r="F17" s="352"/>
      <c r="G17" s="351"/>
      <c r="H17" s="352"/>
      <c r="I17" s="644"/>
      <c r="J17" s="645"/>
      <c r="K17" s="646"/>
      <c r="L17" s="647"/>
      <c r="M17" s="647"/>
      <c r="N17" s="643"/>
      <c r="O17" s="648"/>
      <c r="P17" s="649"/>
      <c r="Q17" s="649"/>
      <c r="R17" s="649"/>
      <c r="S17" s="650"/>
      <c r="T17" s="353" t="s">
        <v>260</v>
      </c>
      <c r="U17" s="354"/>
      <c r="V17" s="355"/>
      <c r="W17" s="356"/>
      <c r="X17" s="357"/>
      <c r="Y17" s="357"/>
      <c r="Z17" s="357"/>
      <c r="AA17" s="357"/>
      <c r="AB17" s="357"/>
      <c r="AC17" s="358"/>
      <c r="AD17" s="356"/>
      <c r="AE17" s="357"/>
      <c r="AF17" s="357"/>
      <c r="AG17" s="357"/>
      <c r="AH17" s="357"/>
      <c r="AI17" s="357"/>
      <c r="AJ17" s="358"/>
      <c r="AK17" s="356"/>
      <c r="AL17" s="357"/>
      <c r="AM17" s="357"/>
      <c r="AN17" s="357"/>
      <c r="AO17" s="357"/>
      <c r="AP17" s="357"/>
      <c r="AQ17" s="358"/>
      <c r="AR17" s="356"/>
      <c r="AS17" s="357"/>
      <c r="AT17" s="357"/>
      <c r="AU17" s="357"/>
      <c r="AV17" s="357"/>
      <c r="AW17" s="357"/>
      <c r="AX17" s="358"/>
      <c r="AY17" s="356"/>
      <c r="AZ17" s="357"/>
      <c r="BA17" s="357"/>
      <c r="BB17" s="651"/>
      <c r="BC17" s="652"/>
      <c r="BD17" s="637"/>
      <c r="BE17" s="638"/>
      <c r="BF17" s="639"/>
      <c r="BG17" s="640"/>
      <c r="BH17" s="640"/>
      <c r="BI17" s="640"/>
      <c r="BJ17" s="641"/>
    </row>
    <row r="18" spans="2:62" ht="20.25" customHeight="1" x14ac:dyDescent="0.45">
      <c r="B18" s="597"/>
      <c r="C18" s="610"/>
      <c r="D18" s="611"/>
      <c r="E18" s="359"/>
      <c r="F18" s="360">
        <f>C17</f>
        <v>0</v>
      </c>
      <c r="G18" s="359"/>
      <c r="H18" s="360">
        <f>I17</f>
        <v>0</v>
      </c>
      <c r="I18" s="612"/>
      <c r="J18" s="613"/>
      <c r="K18" s="614"/>
      <c r="L18" s="615"/>
      <c r="M18" s="615"/>
      <c r="N18" s="611"/>
      <c r="O18" s="588"/>
      <c r="P18" s="589"/>
      <c r="Q18" s="589"/>
      <c r="R18" s="589"/>
      <c r="S18" s="590"/>
      <c r="T18" s="361" t="s">
        <v>261</v>
      </c>
      <c r="U18" s="362"/>
      <c r="V18" s="363"/>
      <c r="W18" s="364" t="str">
        <f>IF(W17="","",VLOOKUP(W17,'[1]シフト記号表（従来型・ユニット型共通）'!$C$6:$L$47,10,FALSE))</f>
        <v/>
      </c>
      <c r="X18" s="365" t="str">
        <f>IF(X17="","",VLOOKUP(X17,'[1]シフト記号表（従来型・ユニット型共通）'!$C$6:$L$47,10,FALSE))</f>
        <v/>
      </c>
      <c r="Y18" s="365" t="str">
        <f>IF(Y17="","",VLOOKUP(Y17,'[1]シフト記号表（従来型・ユニット型共通）'!$C$6:$L$47,10,FALSE))</f>
        <v/>
      </c>
      <c r="Z18" s="365" t="str">
        <f>IF(Z17="","",VLOOKUP(Z17,'[1]シフト記号表（従来型・ユニット型共通）'!$C$6:$L$47,10,FALSE))</f>
        <v/>
      </c>
      <c r="AA18" s="365" t="str">
        <f>IF(AA17="","",VLOOKUP(AA17,'[1]シフト記号表（従来型・ユニット型共通）'!$C$6:$L$47,10,FALSE))</f>
        <v/>
      </c>
      <c r="AB18" s="365" t="str">
        <f>IF(AB17="","",VLOOKUP(AB17,'[1]シフト記号表（従来型・ユニット型共通）'!$C$6:$L$47,10,FALSE))</f>
        <v/>
      </c>
      <c r="AC18" s="366" t="str">
        <f>IF(AC17="","",VLOOKUP(AC17,'[1]シフト記号表（従来型・ユニット型共通）'!$C$6:$L$47,10,FALSE))</f>
        <v/>
      </c>
      <c r="AD18" s="364" t="str">
        <f>IF(AD17="","",VLOOKUP(AD17,'[1]シフト記号表（従来型・ユニット型共通）'!$C$6:$L$47,10,FALSE))</f>
        <v/>
      </c>
      <c r="AE18" s="365" t="str">
        <f>IF(AE17="","",VLOOKUP(AE17,'[1]シフト記号表（従来型・ユニット型共通）'!$C$6:$L$47,10,FALSE))</f>
        <v/>
      </c>
      <c r="AF18" s="365" t="str">
        <f>IF(AF17="","",VLOOKUP(AF17,'[1]シフト記号表（従来型・ユニット型共通）'!$C$6:$L$47,10,FALSE))</f>
        <v/>
      </c>
      <c r="AG18" s="365" t="str">
        <f>IF(AG17="","",VLOOKUP(AG17,'[1]シフト記号表（従来型・ユニット型共通）'!$C$6:$L$47,10,FALSE))</f>
        <v/>
      </c>
      <c r="AH18" s="365" t="str">
        <f>IF(AH17="","",VLOOKUP(AH17,'[1]シフト記号表（従来型・ユニット型共通）'!$C$6:$L$47,10,FALSE))</f>
        <v/>
      </c>
      <c r="AI18" s="365" t="str">
        <f>IF(AI17="","",VLOOKUP(AI17,'[1]シフト記号表（従来型・ユニット型共通）'!$C$6:$L$47,10,FALSE))</f>
        <v/>
      </c>
      <c r="AJ18" s="366" t="str">
        <f>IF(AJ17="","",VLOOKUP(AJ17,'[1]シフト記号表（従来型・ユニット型共通）'!$C$6:$L$47,10,FALSE))</f>
        <v/>
      </c>
      <c r="AK18" s="364" t="str">
        <f>IF(AK17="","",VLOOKUP(AK17,'[1]シフト記号表（従来型・ユニット型共通）'!$C$6:$L$47,10,FALSE))</f>
        <v/>
      </c>
      <c r="AL18" s="365" t="str">
        <f>IF(AL17="","",VLOOKUP(AL17,'[1]シフト記号表（従来型・ユニット型共通）'!$C$6:$L$47,10,FALSE))</f>
        <v/>
      </c>
      <c r="AM18" s="365" t="str">
        <f>IF(AM17="","",VLOOKUP(AM17,'[1]シフト記号表（従来型・ユニット型共通）'!$C$6:$L$47,10,FALSE))</f>
        <v/>
      </c>
      <c r="AN18" s="365" t="str">
        <f>IF(AN17="","",VLOOKUP(AN17,'[1]シフト記号表（従来型・ユニット型共通）'!$C$6:$L$47,10,FALSE))</f>
        <v/>
      </c>
      <c r="AO18" s="365" t="str">
        <f>IF(AO17="","",VLOOKUP(AO17,'[1]シフト記号表（従来型・ユニット型共通）'!$C$6:$L$47,10,FALSE))</f>
        <v/>
      </c>
      <c r="AP18" s="365" t="str">
        <f>IF(AP17="","",VLOOKUP(AP17,'[1]シフト記号表（従来型・ユニット型共通）'!$C$6:$L$47,10,FALSE))</f>
        <v/>
      </c>
      <c r="AQ18" s="366" t="str">
        <f>IF(AQ17="","",VLOOKUP(AQ17,'[1]シフト記号表（従来型・ユニット型共通）'!$C$6:$L$47,10,FALSE))</f>
        <v/>
      </c>
      <c r="AR18" s="364" t="str">
        <f>IF(AR17="","",VLOOKUP(AR17,'[1]シフト記号表（従来型・ユニット型共通）'!$C$6:$L$47,10,FALSE))</f>
        <v/>
      </c>
      <c r="AS18" s="365" t="str">
        <f>IF(AS17="","",VLOOKUP(AS17,'[1]シフト記号表（従来型・ユニット型共通）'!$C$6:$L$47,10,FALSE))</f>
        <v/>
      </c>
      <c r="AT18" s="365" t="str">
        <f>IF(AT17="","",VLOOKUP(AT17,'[1]シフト記号表（従来型・ユニット型共通）'!$C$6:$L$47,10,FALSE))</f>
        <v/>
      </c>
      <c r="AU18" s="365" t="str">
        <f>IF(AU17="","",VLOOKUP(AU17,'[1]シフト記号表（従来型・ユニット型共通）'!$C$6:$L$47,10,FALSE))</f>
        <v/>
      </c>
      <c r="AV18" s="365" t="str">
        <f>IF(AV17="","",VLOOKUP(AV17,'[1]シフト記号表（従来型・ユニット型共通）'!$C$6:$L$47,10,FALSE))</f>
        <v/>
      </c>
      <c r="AW18" s="365" t="str">
        <f>IF(AW17="","",VLOOKUP(AW17,'[1]シフト記号表（従来型・ユニット型共通）'!$C$6:$L$47,10,FALSE))</f>
        <v/>
      </c>
      <c r="AX18" s="366" t="str">
        <f>IF(AX17="","",VLOOKUP(AX17,'[1]シフト記号表（従来型・ユニット型共通）'!$C$6:$L$47,10,FALSE))</f>
        <v/>
      </c>
      <c r="AY18" s="364" t="str">
        <f>IF(AY17="","",VLOOKUP(AY17,'[1]シフト記号表（従来型・ユニット型共通）'!$C$6:$L$47,10,FALSE))</f>
        <v/>
      </c>
      <c r="AZ18" s="365" t="str">
        <f>IF(AZ17="","",VLOOKUP(AZ17,'[1]シフト記号表（従来型・ユニット型共通）'!$C$6:$L$47,10,FALSE))</f>
        <v/>
      </c>
      <c r="BA18" s="365" t="str">
        <f>IF(BA17="","",VLOOKUP(BA17,'[1]シフト記号表（従来型・ユニット型共通）'!$C$6:$L$47,10,FALSE))</f>
        <v/>
      </c>
      <c r="BB18" s="607">
        <f>IF($BE$3="４週",SUM(W18:AX18),IF($BE$3="暦月",SUM(W18:BA18),""))</f>
        <v>0</v>
      </c>
      <c r="BC18" s="608"/>
      <c r="BD18" s="609">
        <f>IF($BE$3="４週",BB18/4,IF($BE$3="暦月",(BB18/($BE$8/7)),""))</f>
        <v>0</v>
      </c>
      <c r="BE18" s="608"/>
      <c r="BF18" s="604"/>
      <c r="BG18" s="605"/>
      <c r="BH18" s="605"/>
      <c r="BI18" s="605"/>
      <c r="BJ18" s="606"/>
    </row>
    <row r="19" spans="2:62" ht="20.25" customHeight="1" x14ac:dyDescent="0.45">
      <c r="B19" s="574">
        <f>B17+1</f>
        <v>2</v>
      </c>
      <c r="C19" s="576"/>
      <c r="D19" s="577"/>
      <c r="E19" s="367"/>
      <c r="F19" s="368"/>
      <c r="G19" s="367"/>
      <c r="H19" s="368"/>
      <c r="I19" s="580"/>
      <c r="J19" s="581"/>
      <c r="K19" s="584"/>
      <c r="L19" s="585"/>
      <c r="M19" s="585"/>
      <c r="N19" s="577"/>
      <c r="O19" s="588"/>
      <c r="P19" s="589"/>
      <c r="Q19" s="589"/>
      <c r="R19" s="589"/>
      <c r="S19" s="590"/>
      <c r="T19" s="369" t="s">
        <v>260</v>
      </c>
      <c r="U19" s="370"/>
      <c r="V19" s="371"/>
      <c r="W19" s="372"/>
      <c r="X19" s="373"/>
      <c r="Y19" s="373"/>
      <c r="Z19" s="373"/>
      <c r="AA19" s="373"/>
      <c r="AB19" s="373"/>
      <c r="AC19" s="374"/>
      <c r="AD19" s="372"/>
      <c r="AE19" s="373"/>
      <c r="AF19" s="373"/>
      <c r="AG19" s="373"/>
      <c r="AH19" s="373"/>
      <c r="AI19" s="373"/>
      <c r="AJ19" s="374"/>
      <c r="AK19" s="372"/>
      <c r="AL19" s="373"/>
      <c r="AM19" s="373"/>
      <c r="AN19" s="373"/>
      <c r="AO19" s="373"/>
      <c r="AP19" s="373"/>
      <c r="AQ19" s="374"/>
      <c r="AR19" s="372"/>
      <c r="AS19" s="373"/>
      <c r="AT19" s="373"/>
      <c r="AU19" s="373"/>
      <c r="AV19" s="373"/>
      <c r="AW19" s="373"/>
      <c r="AX19" s="374"/>
      <c r="AY19" s="372"/>
      <c r="AZ19" s="373"/>
      <c r="BA19" s="375"/>
      <c r="BB19" s="594"/>
      <c r="BC19" s="595"/>
      <c r="BD19" s="556"/>
      <c r="BE19" s="557"/>
      <c r="BF19" s="558"/>
      <c r="BG19" s="559"/>
      <c r="BH19" s="559"/>
      <c r="BI19" s="559"/>
      <c r="BJ19" s="560"/>
    </row>
    <row r="20" spans="2:62" ht="20.25" customHeight="1" x14ac:dyDescent="0.45">
      <c r="B20" s="597"/>
      <c r="C20" s="610"/>
      <c r="D20" s="611"/>
      <c r="E20" s="359"/>
      <c r="F20" s="360">
        <f>C19</f>
        <v>0</v>
      </c>
      <c r="G20" s="359"/>
      <c r="H20" s="360">
        <f>I19</f>
        <v>0</v>
      </c>
      <c r="I20" s="612"/>
      <c r="J20" s="613"/>
      <c r="K20" s="614"/>
      <c r="L20" s="615"/>
      <c r="M20" s="615"/>
      <c r="N20" s="611"/>
      <c r="O20" s="588"/>
      <c r="P20" s="589"/>
      <c r="Q20" s="589"/>
      <c r="R20" s="589"/>
      <c r="S20" s="590"/>
      <c r="T20" s="361" t="s">
        <v>261</v>
      </c>
      <c r="U20" s="362"/>
      <c r="V20" s="363"/>
      <c r="W20" s="364" t="str">
        <f>IF(W19="","",VLOOKUP(W19,'[1]シフト記号表（従来型・ユニット型共通）'!$C$6:$L$47,10,FALSE))</f>
        <v/>
      </c>
      <c r="X20" s="365" t="str">
        <f>IF(X19="","",VLOOKUP(X19,'[1]シフト記号表（従来型・ユニット型共通）'!$C$6:$L$47,10,FALSE))</f>
        <v/>
      </c>
      <c r="Y20" s="365" t="str">
        <f>IF(Y19="","",VLOOKUP(Y19,'[1]シフト記号表（従来型・ユニット型共通）'!$C$6:$L$47,10,FALSE))</f>
        <v/>
      </c>
      <c r="Z20" s="365" t="str">
        <f>IF(Z19="","",VLOOKUP(Z19,'[1]シフト記号表（従来型・ユニット型共通）'!$C$6:$L$47,10,FALSE))</f>
        <v/>
      </c>
      <c r="AA20" s="365" t="str">
        <f>IF(AA19="","",VLOOKUP(AA19,'[1]シフト記号表（従来型・ユニット型共通）'!$C$6:$L$47,10,FALSE))</f>
        <v/>
      </c>
      <c r="AB20" s="365" t="str">
        <f>IF(AB19="","",VLOOKUP(AB19,'[1]シフト記号表（従来型・ユニット型共通）'!$C$6:$L$47,10,FALSE))</f>
        <v/>
      </c>
      <c r="AC20" s="366" t="str">
        <f>IF(AC19="","",VLOOKUP(AC19,'[1]シフト記号表（従来型・ユニット型共通）'!$C$6:$L$47,10,FALSE))</f>
        <v/>
      </c>
      <c r="AD20" s="364" t="str">
        <f>IF(AD19="","",VLOOKUP(AD19,'[1]シフト記号表（従来型・ユニット型共通）'!$C$6:$L$47,10,FALSE))</f>
        <v/>
      </c>
      <c r="AE20" s="365" t="str">
        <f>IF(AE19="","",VLOOKUP(AE19,'[1]シフト記号表（従来型・ユニット型共通）'!$C$6:$L$47,10,FALSE))</f>
        <v/>
      </c>
      <c r="AF20" s="365" t="str">
        <f>IF(AF19="","",VLOOKUP(AF19,'[1]シフト記号表（従来型・ユニット型共通）'!$C$6:$L$47,10,FALSE))</f>
        <v/>
      </c>
      <c r="AG20" s="365" t="str">
        <f>IF(AG19="","",VLOOKUP(AG19,'[1]シフト記号表（従来型・ユニット型共通）'!$C$6:$L$47,10,FALSE))</f>
        <v/>
      </c>
      <c r="AH20" s="365" t="str">
        <f>IF(AH19="","",VLOOKUP(AH19,'[1]シフト記号表（従来型・ユニット型共通）'!$C$6:$L$47,10,FALSE))</f>
        <v/>
      </c>
      <c r="AI20" s="365" t="str">
        <f>IF(AI19="","",VLOOKUP(AI19,'[1]シフト記号表（従来型・ユニット型共通）'!$C$6:$L$47,10,FALSE))</f>
        <v/>
      </c>
      <c r="AJ20" s="366" t="str">
        <f>IF(AJ19="","",VLOOKUP(AJ19,'[1]シフト記号表（従来型・ユニット型共通）'!$C$6:$L$47,10,FALSE))</f>
        <v/>
      </c>
      <c r="AK20" s="364" t="str">
        <f>IF(AK19="","",VLOOKUP(AK19,'[1]シフト記号表（従来型・ユニット型共通）'!$C$6:$L$47,10,FALSE))</f>
        <v/>
      </c>
      <c r="AL20" s="365" t="str">
        <f>IF(AL19="","",VLOOKUP(AL19,'[1]シフト記号表（従来型・ユニット型共通）'!$C$6:$L$47,10,FALSE))</f>
        <v/>
      </c>
      <c r="AM20" s="365" t="str">
        <f>IF(AM19="","",VLOOKUP(AM19,'[1]シフト記号表（従来型・ユニット型共通）'!$C$6:$L$47,10,FALSE))</f>
        <v/>
      </c>
      <c r="AN20" s="365" t="str">
        <f>IF(AN19="","",VLOOKUP(AN19,'[1]シフト記号表（従来型・ユニット型共通）'!$C$6:$L$47,10,FALSE))</f>
        <v/>
      </c>
      <c r="AO20" s="365" t="str">
        <f>IF(AO19="","",VLOOKUP(AO19,'[1]シフト記号表（従来型・ユニット型共通）'!$C$6:$L$47,10,FALSE))</f>
        <v/>
      </c>
      <c r="AP20" s="365" t="str">
        <f>IF(AP19="","",VLOOKUP(AP19,'[1]シフト記号表（従来型・ユニット型共通）'!$C$6:$L$47,10,FALSE))</f>
        <v/>
      </c>
      <c r="AQ20" s="366" t="str">
        <f>IF(AQ19="","",VLOOKUP(AQ19,'[1]シフト記号表（従来型・ユニット型共通）'!$C$6:$L$47,10,FALSE))</f>
        <v/>
      </c>
      <c r="AR20" s="364" t="str">
        <f>IF(AR19="","",VLOOKUP(AR19,'[1]シフト記号表（従来型・ユニット型共通）'!$C$6:$L$47,10,FALSE))</f>
        <v/>
      </c>
      <c r="AS20" s="365" t="str">
        <f>IF(AS19="","",VLOOKUP(AS19,'[1]シフト記号表（従来型・ユニット型共通）'!$C$6:$L$47,10,FALSE))</f>
        <v/>
      </c>
      <c r="AT20" s="365" t="str">
        <f>IF(AT19="","",VLOOKUP(AT19,'[1]シフト記号表（従来型・ユニット型共通）'!$C$6:$L$47,10,FALSE))</f>
        <v/>
      </c>
      <c r="AU20" s="365" t="str">
        <f>IF(AU19="","",VLOOKUP(AU19,'[1]シフト記号表（従来型・ユニット型共通）'!$C$6:$L$47,10,FALSE))</f>
        <v/>
      </c>
      <c r="AV20" s="365" t="str">
        <f>IF(AV19="","",VLOOKUP(AV19,'[1]シフト記号表（従来型・ユニット型共通）'!$C$6:$L$47,10,FALSE))</f>
        <v/>
      </c>
      <c r="AW20" s="365" t="str">
        <f>IF(AW19="","",VLOOKUP(AW19,'[1]シフト記号表（従来型・ユニット型共通）'!$C$6:$L$47,10,FALSE))</f>
        <v/>
      </c>
      <c r="AX20" s="366" t="str">
        <f>IF(AX19="","",VLOOKUP(AX19,'[1]シフト記号表（従来型・ユニット型共通）'!$C$6:$L$47,10,FALSE))</f>
        <v/>
      </c>
      <c r="AY20" s="364" t="str">
        <f>IF(AY19="","",VLOOKUP(AY19,'[1]シフト記号表（従来型・ユニット型共通）'!$C$6:$L$47,10,FALSE))</f>
        <v/>
      </c>
      <c r="AZ20" s="365" t="str">
        <f>IF(AZ19="","",VLOOKUP(AZ19,'[1]シフト記号表（従来型・ユニット型共通）'!$C$6:$L$47,10,FALSE))</f>
        <v/>
      </c>
      <c r="BA20" s="365" t="str">
        <f>IF(BA19="","",VLOOKUP(BA19,'[1]シフト記号表（従来型・ユニット型共通）'!$C$6:$L$47,10,FALSE))</f>
        <v/>
      </c>
      <c r="BB20" s="607">
        <f>IF($BE$3="４週",SUM(W20:AX20),IF($BE$3="暦月",SUM(W20:BA20),""))</f>
        <v>0</v>
      </c>
      <c r="BC20" s="608"/>
      <c r="BD20" s="609">
        <f>IF($BE$3="４週",BB20/4,IF($BE$3="暦月",(BB20/($BE$8/7)),""))</f>
        <v>0</v>
      </c>
      <c r="BE20" s="608"/>
      <c r="BF20" s="604"/>
      <c r="BG20" s="605"/>
      <c r="BH20" s="605"/>
      <c r="BI20" s="605"/>
      <c r="BJ20" s="606"/>
    </row>
    <row r="21" spans="2:62" ht="20.25" customHeight="1" x14ac:dyDescent="0.45">
      <c r="B21" s="574">
        <f>B19+1</f>
        <v>3</v>
      </c>
      <c r="C21" s="576"/>
      <c r="D21" s="577"/>
      <c r="E21" s="359"/>
      <c r="F21" s="360"/>
      <c r="G21" s="359"/>
      <c r="H21" s="360"/>
      <c r="I21" s="580"/>
      <c r="J21" s="581"/>
      <c r="K21" s="584"/>
      <c r="L21" s="585"/>
      <c r="M21" s="585"/>
      <c r="N21" s="577"/>
      <c r="O21" s="588"/>
      <c r="P21" s="589"/>
      <c r="Q21" s="589"/>
      <c r="R21" s="589"/>
      <c r="S21" s="590"/>
      <c r="T21" s="369" t="s">
        <v>260</v>
      </c>
      <c r="U21" s="370"/>
      <c r="V21" s="371"/>
      <c r="W21" s="372"/>
      <c r="X21" s="373"/>
      <c r="Y21" s="373"/>
      <c r="Z21" s="373"/>
      <c r="AA21" s="373"/>
      <c r="AB21" s="373"/>
      <c r="AC21" s="374"/>
      <c r="AD21" s="372"/>
      <c r="AE21" s="373"/>
      <c r="AF21" s="373"/>
      <c r="AG21" s="373"/>
      <c r="AH21" s="373"/>
      <c r="AI21" s="373"/>
      <c r="AJ21" s="374"/>
      <c r="AK21" s="372"/>
      <c r="AL21" s="373"/>
      <c r="AM21" s="373"/>
      <c r="AN21" s="373"/>
      <c r="AO21" s="373"/>
      <c r="AP21" s="373"/>
      <c r="AQ21" s="374"/>
      <c r="AR21" s="372"/>
      <c r="AS21" s="373"/>
      <c r="AT21" s="373"/>
      <c r="AU21" s="373"/>
      <c r="AV21" s="373"/>
      <c r="AW21" s="373"/>
      <c r="AX21" s="374"/>
      <c r="AY21" s="372"/>
      <c r="AZ21" s="373"/>
      <c r="BA21" s="375"/>
      <c r="BB21" s="594"/>
      <c r="BC21" s="595"/>
      <c r="BD21" s="556"/>
      <c r="BE21" s="557"/>
      <c r="BF21" s="558"/>
      <c r="BG21" s="559"/>
      <c r="BH21" s="559"/>
      <c r="BI21" s="559"/>
      <c r="BJ21" s="560"/>
    </row>
    <row r="22" spans="2:62" ht="20.25" customHeight="1" x14ac:dyDescent="0.45">
      <c r="B22" s="597"/>
      <c r="C22" s="610"/>
      <c r="D22" s="611"/>
      <c r="E22" s="359"/>
      <c r="F22" s="360">
        <f>C21</f>
        <v>0</v>
      </c>
      <c r="G22" s="359"/>
      <c r="H22" s="360">
        <f>I21</f>
        <v>0</v>
      </c>
      <c r="I22" s="612"/>
      <c r="J22" s="613"/>
      <c r="K22" s="614"/>
      <c r="L22" s="615"/>
      <c r="M22" s="615"/>
      <c r="N22" s="611"/>
      <c r="O22" s="588"/>
      <c r="P22" s="589"/>
      <c r="Q22" s="589"/>
      <c r="R22" s="589"/>
      <c r="S22" s="590"/>
      <c r="T22" s="361" t="s">
        <v>261</v>
      </c>
      <c r="U22" s="362"/>
      <c r="V22" s="363"/>
      <c r="W22" s="364" t="str">
        <f>IF(W21="","",VLOOKUP(W21,'[1]シフト記号表（従来型・ユニット型共通）'!$C$6:$L$47,10,FALSE))</f>
        <v/>
      </c>
      <c r="X22" s="365" t="str">
        <f>IF(X21="","",VLOOKUP(X21,'[1]シフト記号表（従来型・ユニット型共通）'!$C$6:$L$47,10,FALSE))</f>
        <v/>
      </c>
      <c r="Y22" s="365" t="str">
        <f>IF(Y21="","",VLOOKUP(Y21,'[1]シフト記号表（従来型・ユニット型共通）'!$C$6:$L$47,10,FALSE))</f>
        <v/>
      </c>
      <c r="Z22" s="365" t="str">
        <f>IF(Z21="","",VLOOKUP(Z21,'[1]シフト記号表（従来型・ユニット型共通）'!$C$6:$L$47,10,FALSE))</f>
        <v/>
      </c>
      <c r="AA22" s="365" t="str">
        <f>IF(AA21="","",VLOOKUP(AA21,'[1]シフト記号表（従来型・ユニット型共通）'!$C$6:$L$47,10,FALSE))</f>
        <v/>
      </c>
      <c r="AB22" s="365" t="str">
        <f>IF(AB21="","",VLOOKUP(AB21,'[1]シフト記号表（従来型・ユニット型共通）'!$C$6:$L$47,10,FALSE))</f>
        <v/>
      </c>
      <c r="AC22" s="366" t="str">
        <f>IF(AC21="","",VLOOKUP(AC21,'[1]シフト記号表（従来型・ユニット型共通）'!$C$6:$L$47,10,FALSE))</f>
        <v/>
      </c>
      <c r="AD22" s="364" t="str">
        <f>IF(AD21="","",VLOOKUP(AD21,'[1]シフト記号表（従来型・ユニット型共通）'!$C$6:$L$47,10,FALSE))</f>
        <v/>
      </c>
      <c r="AE22" s="365" t="str">
        <f>IF(AE21="","",VLOOKUP(AE21,'[1]シフト記号表（従来型・ユニット型共通）'!$C$6:$L$47,10,FALSE))</f>
        <v/>
      </c>
      <c r="AF22" s="365" t="str">
        <f>IF(AF21="","",VLOOKUP(AF21,'[1]シフト記号表（従来型・ユニット型共通）'!$C$6:$L$47,10,FALSE))</f>
        <v/>
      </c>
      <c r="AG22" s="365" t="str">
        <f>IF(AG21="","",VLOOKUP(AG21,'[1]シフト記号表（従来型・ユニット型共通）'!$C$6:$L$47,10,FALSE))</f>
        <v/>
      </c>
      <c r="AH22" s="365" t="str">
        <f>IF(AH21="","",VLOOKUP(AH21,'[1]シフト記号表（従来型・ユニット型共通）'!$C$6:$L$47,10,FALSE))</f>
        <v/>
      </c>
      <c r="AI22" s="365" t="str">
        <f>IF(AI21="","",VLOOKUP(AI21,'[1]シフト記号表（従来型・ユニット型共通）'!$C$6:$L$47,10,FALSE))</f>
        <v/>
      </c>
      <c r="AJ22" s="366" t="str">
        <f>IF(AJ21="","",VLOOKUP(AJ21,'[1]シフト記号表（従来型・ユニット型共通）'!$C$6:$L$47,10,FALSE))</f>
        <v/>
      </c>
      <c r="AK22" s="364" t="str">
        <f>IF(AK21="","",VLOOKUP(AK21,'[1]シフト記号表（従来型・ユニット型共通）'!$C$6:$L$47,10,FALSE))</f>
        <v/>
      </c>
      <c r="AL22" s="365" t="str">
        <f>IF(AL21="","",VLOOKUP(AL21,'[1]シフト記号表（従来型・ユニット型共通）'!$C$6:$L$47,10,FALSE))</f>
        <v/>
      </c>
      <c r="AM22" s="365" t="str">
        <f>IF(AM21="","",VLOOKUP(AM21,'[1]シフト記号表（従来型・ユニット型共通）'!$C$6:$L$47,10,FALSE))</f>
        <v/>
      </c>
      <c r="AN22" s="365" t="str">
        <f>IF(AN21="","",VLOOKUP(AN21,'[1]シフト記号表（従来型・ユニット型共通）'!$C$6:$L$47,10,FALSE))</f>
        <v/>
      </c>
      <c r="AO22" s="365" t="str">
        <f>IF(AO21="","",VLOOKUP(AO21,'[1]シフト記号表（従来型・ユニット型共通）'!$C$6:$L$47,10,FALSE))</f>
        <v/>
      </c>
      <c r="AP22" s="365" t="str">
        <f>IF(AP21="","",VLOOKUP(AP21,'[1]シフト記号表（従来型・ユニット型共通）'!$C$6:$L$47,10,FALSE))</f>
        <v/>
      </c>
      <c r="AQ22" s="366" t="str">
        <f>IF(AQ21="","",VLOOKUP(AQ21,'[1]シフト記号表（従来型・ユニット型共通）'!$C$6:$L$47,10,FALSE))</f>
        <v/>
      </c>
      <c r="AR22" s="364" t="str">
        <f>IF(AR21="","",VLOOKUP(AR21,'[1]シフト記号表（従来型・ユニット型共通）'!$C$6:$L$47,10,FALSE))</f>
        <v/>
      </c>
      <c r="AS22" s="365" t="str">
        <f>IF(AS21="","",VLOOKUP(AS21,'[1]シフト記号表（従来型・ユニット型共通）'!$C$6:$L$47,10,FALSE))</f>
        <v/>
      </c>
      <c r="AT22" s="365" t="str">
        <f>IF(AT21="","",VLOOKUP(AT21,'[1]シフト記号表（従来型・ユニット型共通）'!$C$6:$L$47,10,FALSE))</f>
        <v/>
      </c>
      <c r="AU22" s="365" t="str">
        <f>IF(AU21="","",VLOOKUP(AU21,'[1]シフト記号表（従来型・ユニット型共通）'!$C$6:$L$47,10,FALSE))</f>
        <v/>
      </c>
      <c r="AV22" s="365" t="str">
        <f>IF(AV21="","",VLOOKUP(AV21,'[1]シフト記号表（従来型・ユニット型共通）'!$C$6:$L$47,10,FALSE))</f>
        <v/>
      </c>
      <c r="AW22" s="365" t="str">
        <f>IF(AW21="","",VLOOKUP(AW21,'[1]シフト記号表（従来型・ユニット型共通）'!$C$6:$L$47,10,FALSE))</f>
        <v/>
      </c>
      <c r="AX22" s="366" t="str">
        <f>IF(AX21="","",VLOOKUP(AX21,'[1]シフト記号表（従来型・ユニット型共通）'!$C$6:$L$47,10,FALSE))</f>
        <v/>
      </c>
      <c r="AY22" s="364" t="str">
        <f>IF(AY21="","",VLOOKUP(AY21,'[1]シフト記号表（従来型・ユニット型共通）'!$C$6:$L$47,10,FALSE))</f>
        <v/>
      </c>
      <c r="AZ22" s="365" t="str">
        <f>IF(AZ21="","",VLOOKUP(AZ21,'[1]シフト記号表（従来型・ユニット型共通）'!$C$6:$L$47,10,FALSE))</f>
        <v/>
      </c>
      <c r="BA22" s="365" t="str">
        <f>IF(BA21="","",VLOOKUP(BA21,'[1]シフト記号表（従来型・ユニット型共通）'!$C$6:$L$47,10,FALSE))</f>
        <v/>
      </c>
      <c r="BB22" s="607">
        <f>IF($BE$3="４週",SUM(W22:AX22),IF($BE$3="暦月",SUM(W22:BA22),""))</f>
        <v>0</v>
      </c>
      <c r="BC22" s="608"/>
      <c r="BD22" s="609">
        <f>IF($BE$3="４週",BB22/4,IF($BE$3="暦月",(BB22/($BE$8/7)),""))</f>
        <v>0</v>
      </c>
      <c r="BE22" s="608"/>
      <c r="BF22" s="604"/>
      <c r="BG22" s="605"/>
      <c r="BH22" s="605"/>
      <c r="BI22" s="605"/>
      <c r="BJ22" s="606"/>
    </row>
    <row r="23" spans="2:62" ht="20.25" customHeight="1" x14ac:dyDescent="0.45">
      <c r="B23" s="574">
        <f>B21+1</f>
        <v>4</v>
      </c>
      <c r="C23" s="576"/>
      <c r="D23" s="577"/>
      <c r="E23" s="359"/>
      <c r="F23" s="360"/>
      <c r="G23" s="359"/>
      <c r="H23" s="360"/>
      <c r="I23" s="580"/>
      <c r="J23" s="581"/>
      <c r="K23" s="584"/>
      <c r="L23" s="585"/>
      <c r="M23" s="585"/>
      <c r="N23" s="577"/>
      <c r="O23" s="588"/>
      <c r="P23" s="589"/>
      <c r="Q23" s="589"/>
      <c r="R23" s="589"/>
      <c r="S23" s="590"/>
      <c r="T23" s="369" t="s">
        <v>260</v>
      </c>
      <c r="U23" s="370"/>
      <c r="V23" s="371"/>
      <c r="W23" s="372"/>
      <c r="X23" s="373"/>
      <c r="Y23" s="373"/>
      <c r="Z23" s="373"/>
      <c r="AA23" s="373"/>
      <c r="AB23" s="373"/>
      <c r="AC23" s="374"/>
      <c r="AD23" s="372"/>
      <c r="AE23" s="373"/>
      <c r="AF23" s="373"/>
      <c r="AG23" s="373"/>
      <c r="AH23" s="373"/>
      <c r="AI23" s="373"/>
      <c r="AJ23" s="374"/>
      <c r="AK23" s="372"/>
      <c r="AL23" s="373"/>
      <c r="AM23" s="373"/>
      <c r="AN23" s="373"/>
      <c r="AO23" s="373"/>
      <c r="AP23" s="373"/>
      <c r="AQ23" s="374"/>
      <c r="AR23" s="372"/>
      <c r="AS23" s="373"/>
      <c r="AT23" s="373"/>
      <c r="AU23" s="373"/>
      <c r="AV23" s="373"/>
      <c r="AW23" s="373"/>
      <c r="AX23" s="374"/>
      <c r="AY23" s="372"/>
      <c r="AZ23" s="373"/>
      <c r="BA23" s="375"/>
      <c r="BB23" s="594"/>
      <c r="BC23" s="595"/>
      <c r="BD23" s="556"/>
      <c r="BE23" s="557"/>
      <c r="BF23" s="558"/>
      <c r="BG23" s="559"/>
      <c r="BH23" s="559"/>
      <c r="BI23" s="559"/>
      <c r="BJ23" s="560"/>
    </row>
    <row r="24" spans="2:62" ht="20.25" customHeight="1" x14ac:dyDescent="0.45">
      <c r="B24" s="597"/>
      <c r="C24" s="610"/>
      <c r="D24" s="611"/>
      <c r="E24" s="359"/>
      <c r="F24" s="360">
        <f>C23</f>
        <v>0</v>
      </c>
      <c r="G24" s="359"/>
      <c r="H24" s="360">
        <f>I23</f>
        <v>0</v>
      </c>
      <c r="I24" s="612"/>
      <c r="J24" s="613"/>
      <c r="K24" s="614"/>
      <c r="L24" s="615"/>
      <c r="M24" s="615"/>
      <c r="N24" s="611"/>
      <c r="O24" s="588"/>
      <c r="P24" s="589"/>
      <c r="Q24" s="589"/>
      <c r="R24" s="589"/>
      <c r="S24" s="590"/>
      <c r="T24" s="361" t="s">
        <v>261</v>
      </c>
      <c r="U24" s="362"/>
      <c r="V24" s="363"/>
      <c r="W24" s="364" t="str">
        <f>IF(W23="","",VLOOKUP(W23,'[1]シフト記号表（従来型・ユニット型共通）'!$C$6:$L$47,10,FALSE))</f>
        <v/>
      </c>
      <c r="X24" s="365" t="str">
        <f>IF(X23="","",VLOOKUP(X23,'[1]シフト記号表（従来型・ユニット型共通）'!$C$6:$L$47,10,FALSE))</f>
        <v/>
      </c>
      <c r="Y24" s="365" t="str">
        <f>IF(Y23="","",VLOOKUP(Y23,'[1]シフト記号表（従来型・ユニット型共通）'!$C$6:$L$47,10,FALSE))</f>
        <v/>
      </c>
      <c r="Z24" s="365" t="str">
        <f>IF(Z23="","",VLOOKUP(Z23,'[1]シフト記号表（従来型・ユニット型共通）'!$C$6:$L$47,10,FALSE))</f>
        <v/>
      </c>
      <c r="AA24" s="365" t="str">
        <f>IF(AA23="","",VLOOKUP(AA23,'[1]シフト記号表（従来型・ユニット型共通）'!$C$6:$L$47,10,FALSE))</f>
        <v/>
      </c>
      <c r="AB24" s="365" t="str">
        <f>IF(AB23="","",VLOOKUP(AB23,'[1]シフト記号表（従来型・ユニット型共通）'!$C$6:$L$47,10,FALSE))</f>
        <v/>
      </c>
      <c r="AC24" s="366" t="str">
        <f>IF(AC23="","",VLOOKUP(AC23,'[1]シフト記号表（従来型・ユニット型共通）'!$C$6:$L$47,10,FALSE))</f>
        <v/>
      </c>
      <c r="AD24" s="364" t="str">
        <f>IF(AD23="","",VLOOKUP(AD23,'[1]シフト記号表（従来型・ユニット型共通）'!$C$6:$L$47,10,FALSE))</f>
        <v/>
      </c>
      <c r="AE24" s="365" t="str">
        <f>IF(AE23="","",VLOOKUP(AE23,'[1]シフト記号表（従来型・ユニット型共通）'!$C$6:$L$47,10,FALSE))</f>
        <v/>
      </c>
      <c r="AF24" s="365" t="str">
        <f>IF(AF23="","",VLOOKUP(AF23,'[1]シフト記号表（従来型・ユニット型共通）'!$C$6:$L$47,10,FALSE))</f>
        <v/>
      </c>
      <c r="AG24" s="365" t="str">
        <f>IF(AG23="","",VLOOKUP(AG23,'[1]シフト記号表（従来型・ユニット型共通）'!$C$6:$L$47,10,FALSE))</f>
        <v/>
      </c>
      <c r="AH24" s="365" t="str">
        <f>IF(AH23="","",VLOOKUP(AH23,'[1]シフト記号表（従来型・ユニット型共通）'!$C$6:$L$47,10,FALSE))</f>
        <v/>
      </c>
      <c r="AI24" s="365" t="str">
        <f>IF(AI23="","",VLOOKUP(AI23,'[1]シフト記号表（従来型・ユニット型共通）'!$C$6:$L$47,10,FALSE))</f>
        <v/>
      </c>
      <c r="AJ24" s="366" t="str">
        <f>IF(AJ23="","",VLOOKUP(AJ23,'[1]シフト記号表（従来型・ユニット型共通）'!$C$6:$L$47,10,FALSE))</f>
        <v/>
      </c>
      <c r="AK24" s="364" t="str">
        <f>IF(AK23="","",VLOOKUP(AK23,'[1]シフト記号表（従来型・ユニット型共通）'!$C$6:$L$47,10,FALSE))</f>
        <v/>
      </c>
      <c r="AL24" s="365" t="str">
        <f>IF(AL23="","",VLOOKUP(AL23,'[1]シフト記号表（従来型・ユニット型共通）'!$C$6:$L$47,10,FALSE))</f>
        <v/>
      </c>
      <c r="AM24" s="365" t="str">
        <f>IF(AM23="","",VLOOKUP(AM23,'[1]シフト記号表（従来型・ユニット型共通）'!$C$6:$L$47,10,FALSE))</f>
        <v/>
      </c>
      <c r="AN24" s="365" t="str">
        <f>IF(AN23="","",VLOOKUP(AN23,'[1]シフト記号表（従来型・ユニット型共通）'!$C$6:$L$47,10,FALSE))</f>
        <v/>
      </c>
      <c r="AO24" s="365" t="str">
        <f>IF(AO23="","",VLOOKUP(AO23,'[1]シフト記号表（従来型・ユニット型共通）'!$C$6:$L$47,10,FALSE))</f>
        <v/>
      </c>
      <c r="AP24" s="365" t="str">
        <f>IF(AP23="","",VLOOKUP(AP23,'[1]シフト記号表（従来型・ユニット型共通）'!$C$6:$L$47,10,FALSE))</f>
        <v/>
      </c>
      <c r="AQ24" s="366" t="str">
        <f>IF(AQ23="","",VLOOKUP(AQ23,'[1]シフト記号表（従来型・ユニット型共通）'!$C$6:$L$47,10,FALSE))</f>
        <v/>
      </c>
      <c r="AR24" s="364" t="str">
        <f>IF(AR23="","",VLOOKUP(AR23,'[1]シフト記号表（従来型・ユニット型共通）'!$C$6:$L$47,10,FALSE))</f>
        <v/>
      </c>
      <c r="AS24" s="365" t="str">
        <f>IF(AS23="","",VLOOKUP(AS23,'[1]シフト記号表（従来型・ユニット型共通）'!$C$6:$L$47,10,FALSE))</f>
        <v/>
      </c>
      <c r="AT24" s="365" t="str">
        <f>IF(AT23="","",VLOOKUP(AT23,'[1]シフト記号表（従来型・ユニット型共通）'!$C$6:$L$47,10,FALSE))</f>
        <v/>
      </c>
      <c r="AU24" s="365" t="str">
        <f>IF(AU23="","",VLOOKUP(AU23,'[1]シフト記号表（従来型・ユニット型共通）'!$C$6:$L$47,10,FALSE))</f>
        <v/>
      </c>
      <c r="AV24" s="365" t="str">
        <f>IF(AV23="","",VLOOKUP(AV23,'[1]シフト記号表（従来型・ユニット型共通）'!$C$6:$L$47,10,FALSE))</f>
        <v/>
      </c>
      <c r="AW24" s="365" t="str">
        <f>IF(AW23="","",VLOOKUP(AW23,'[1]シフト記号表（従来型・ユニット型共通）'!$C$6:$L$47,10,FALSE))</f>
        <v/>
      </c>
      <c r="AX24" s="366" t="str">
        <f>IF(AX23="","",VLOOKUP(AX23,'[1]シフト記号表（従来型・ユニット型共通）'!$C$6:$L$47,10,FALSE))</f>
        <v/>
      </c>
      <c r="AY24" s="364" t="str">
        <f>IF(AY23="","",VLOOKUP(AY23,'[1]シフト記号表（従来型・ユニット型共通）'!$C$6:$L$47,10,FALSE))</f>
        <v/>
      </c>
      <c r="AZ24" s="365" t="str">
        <f>IF(AZ23="","",VLOOKUP(AZ23,'[1]シフト記号表（従来型・ユニット型共通）'!$C$6:$L$47,10,FALSE))</f>
        <v/>
      </c>
      <c r="BA24" s="365" t="str">
        <f>IF(BA23="","",VLOOKUP(BA23,'[1]シフト記号表（従来型・ユニット型共通）'!$C$6:$L$47,10,FALSE))</f>
        <v/>
      </c>
      <c r="BB24" s="607">
        <f>IF($BE$3="４週",SUM(W24:AX24),IF($BE$3="暦月",SUM(W24:BA24),""))</f>
        <v>0</v>
      </c>
      <c r="BC24" s="608"/>
      <c r="BD24" s="609">
        <f>IF($BE$3="４週",BB24/4,IF($BE$3="暦月",(BB24/($BE$8/7)),""))</f>
        <v>0</v>
      </c>
      <c r="BE24" s="608"/>
      <c r="BF24" s="604"/>
      <c r="BG24" s="605"/>
      <c r="BH24" s="605"/>
      <c r="BI24" s="605"/>
      <c r="BJ24" s="606"/>
    </row>
    <row r="25" spans="2:62" ht="20.25" customHeight="1" x14ac:dyDescent="0.45">
      <c r="B25" s="574">
        <f>B23+1</f>
        <v>5</v>
      </c>
      <c r="C25" s="576"/>
      <c r="D25" s="577"/>
      <c r="E25" s="359"/>
      <c r="F25" s="360"/>
      <c r="G25" s="359"/>
      <c r="H25" s="360"/>
      <c r="I25" s="580"/>
      <c r="J25" s="581"/>
      <c r="K25" s="584"/>
      <c r="L25" s="585"/>
      <c r="M25" s="585"/>
      <c r="N25" s="577"/>
      <c r="O25" s="588"/>
      <c r="P25" s="589"/>
      <c r="Q25" s="589"/>
      <c r="R25" s="589"/>
      <c r="S25" s="590"/>
      <c r="T25" s="369" t="s">
        <v>260</v>
      </c>
      <c r="U25" s="370"/>
      <c r="V25" s="371"/>
      <c r="W25" s="372"/>
      <c r="X25" s="373"/>
      <c r="Y25" s="373"/>
      <c r="Z25" s="373"/>
      <c r="AA25" s="373"/>
      <c r="AB25" s="373"/>
      <c r="AC25" s="374"/>
      <c r="AD25" s="372"/>
      <c r="AE25" s="373"/>
      <c r="AF25" s="373"/>
      <c r="AG25" s="373"/>
      <c r="AH25" s="373"/>
      <c r="AI25" s="373"/>
      <c r="AJ25" s="374"/>
      <c r="AK25" s="372"/>
      <c r="AL25" s="373"/>
      <c r="AM25" s="373"/>
      <c r="AN25" s="373"/>
      <c r="AO25" s="373"/>
      <c r="AP25" s="373"/>
      <c r="AQ25" s="374"/>
      <c r="AR25" s="372"/>
      <c r="AS25" s="373"/>
      <c r="AT25" s="373"/>
      <c r="AU25" s="373"/>
      <c r="AV25" s="373"/>
      <c r="AW25" s="373"/>
      <c r="AX25" s="374"/>
      <c r="AY25" s="372"/>
      <c r="AZ25" s="373"/>
      <c r="BA25" s="375"/>
      <c r="BB25" s="594"/>
      <c r="BC25" s="595"/>
      <c r="BD25" s="556"/>
      <c r="BE25" s="557"/>
      <c r="BF25" s="558"/>
      <c r="BG25" s="559"/>
      <c r="BH25" s="559"/>
      <c r="BI25" s="559"/>
      <c r="BJ25" s="560"/>
    </row>
    <row r="26" spans="2:62" ht="20.25" customHeight="1" x14ac:dyDescent="0.45">
      <c r="B26" s="597"/>
      <c r="C26" s="610"/>
      <c r="D26" s="611"/>
      <c r="E26" s="359"/>
      <c r="F26" s="360">
        <f>C25</f>
        <v>0</v>
      </c>
      <c r="G26" s="359"/>
      <c r="H26" s="360">
        <f>I25</f>
        <v>0</v>
      </c>
      <c r="I26" s="612"/>
      <c r="J26" s="613"/>
      <c r="K26" s="614"/>
      <c r="L26" s="615"/>
      <c r="M26" s="615"/>
      <c r="N26" s="611"/>
      <c r="O26" s="588"/>
      <c r="P26" s="589"/>
      <c r="Q26" s="589"/>
      <c r="R26" s="589"/>
      <c r="S26" s="590"/>
      <c r="T26" s="376" t="s">
        <v>261</v>
      </c>
      <c r="U26" s="377"/>
      <c r="V26" s="378"/>
      <c r="W26" s="364" t="str">
        <f>IF(W25="","",VLOOKUP(W25,'[1]シフト記号表（従来型・ユニット型共通）'!$C$6:$L$47,10,FALSE))</f>
        <v/>
      </c>
      <c r="X26" s="365" t="str">
        <f>IF(X25="","",VLOOKUP(X25,'[1]シフト記号表（従来型・ユニット型共通）'!$C$6:$L$47,10,FALSE))</f>
        <v/>
      </c>
      <c r="Y26" s="365" t="str">
        <f>IF(Y25="","",VLOOKUP(Y25,'[1]シフト記号表（従来型・ユニット型共通）'!$C$6:$L$47,10,FALSE))</f>
        <v/>
      </c>
      <c r="Z26" s="365" t="str">
        <f>IF(Z25="","",VLOOKUP(Z25,'[1]シフト記号表（従来型・ユニット型共通）'!$C$6:$L$47,10,FALSE))</f>
        <v/>
      </c>
      <c r="AA26" s="365" t="str">
        <f>IF(AA25="","",VLOOKUP(AA25,'[1]シフト記号表（従来型・ユニット型共通）'!$C$6:$L$47,10,FALSE))</f>
        <v/>
      </c>
      <c r="AB26" s="365" t="str">
        <f>IF(AB25="","",VLOOKUP(AB25,'[1]シフト記号表（従来型・ユニット型共通）'!$C$6:$L$47,10,FALSE))</f>
        <v/>
      </c>
      <c r="AC26" s="366" t="str">
        <f>IF(AC25="","",VLOOKUP(AC25,'[1]シフト記号表（従来型・ユニット型共通）'!$C$6:$L$47,10,FALSE))</f>
        <v/>
      </c>
      <c r="AD26" s="364" t="str">
        <f>IF(AD25="","",VLOOKUP(AD25,'[1]シフト記号表（従来型・ユニット型共通）'!$C$6:$L$47,10,FALSE))</f>
        <v/>
      </c>
      <c r="AE26" s="365" t="str">
        <f>IF(AE25="","",VLOOKUP(AE25,'[1]シフト記号表（従来型・ユニット型共通）'!$C$6:$L$47,10,FALSE))</f>
        <v/>
      </c>
      <c r="AF26" s="365" t="str">
        <f>IF(AF25="","",VLOOKUP(AF25,'[1]シフト記号表（従来型・ユニット型共通）'!$C$6:$L$47,10,FALSE))</f>
        <v/>
      </c>
      <c r="AG26" s="365" t="str">
        <f>IF(AG25="","",VLOOKUP(AG25,'[1]シフト記号表（従来型・ユニット型共通）'!$C$6:$L$47,10,FALSE))</f>
        <v/>
      </c>
      <c r="AH26" s="365" t="str">
        <f>IF(AH25="","",VLOOKUP(AH25,'[1]シフト記号表（従来型・ユニット型共通）'!$C$6:$L$47,10,FALSE))</f>
        <v/>
      </c>
      <c r="AI26" s="365" t="str">
        <f>IF(AI25="","",VLOOKUP(AI25,'[1]シフト記号表（従来型・ユニット型共通）'!$C$6:$L$47,10,FALSE))</f>
        <v/>
      </c>
      <c r="AJ26" s="366" t="str">
        <f>IF(AJ25="","",VLOOKUP(AJ25,'[1]シフト記号表（従来型・ユニット型共通）'!$C$6:$L$47,10,FALSE))</f>
        <v/>
      </c>
      <c r="AK26" s="364" t="str">
        <f>IF(AK25="","",VLOOKUP(AK25,'[1]シフト記号表（従来型・ユニット型共通）'!$C$6:$L$47,10,FALSE))</f>
        <v/>
      </c>
      <c r="AL26" s="365" t="str">
        <f>IF(AL25="","",VLOOKUP(AL25,'[1]シフト記号表（従来型・ユニット型共通）'!$C$6:$L$47,10,FALSE))</f>
        <v/>
      </c>
      <c r="AM26" s="365" t="str">
        <f>IF(AM25="","",VLOOKUP(AM25,'[1]シフト記号表（従来型・ユニット型共通）'!$C$6:$L$47,10,FALSE))</f>
        <v/>
      </c>
      <c r="AN26" s="365" t="str">
        <f>IF(AN25="","",VLOOKUP(AN25,'[1]シフト記号表（従来型・ユニット型共通）'!$C$6:$L$47,10,FALSE))</f>
        <v/>
      </c>
      <c r="AO26" s="365" t="str">
        <f>IF(AO25="","",VLOOKUP(AO25,'[1]シフト記号表（従来型・ユニット型共通）'!$C$6:$L$47,10,FALSE))</f>
        <v/>
      </c>
      <c r="AP26" s="365" t="str">
        <f>IF(AP25="","",VLOOKUP(AP25,'[1]シフト記号表（従来型・ユニット型共通）'!$C$6:$L$47,10,FALSE))</f>
        <v/>
      </c>
      <c r="AQ26" s="366" t="str">
        <f>IF(AQ25="","",VLOOKUP(AQ25,'[1]シフト記号表（従来型・ユニット型共通）'!$C$6:$L$47,10,FALSE))</f>
        <v/>
      </c>
      <c r="AR26" s="364" t="str">
        <f>IF(AR25="","",VLOOKUP(AR25,'[1]シフト記号表（従来型・ユニット型共通）'!$C$6:$L$47,10,FALSE))</f>
        <v/>
      </c>
      <c r="AS26" s="365" t="str">
        <f>IF(AS25="","",VLOOKUP(AS25,'[1]シフト記号表（従来型・ユニット型共通）'!$C$6:$L$47,10,FALSE))</f>
        <v/>
      </c>
      <c r="AT26" s="365" t="str">
        <f>IF(AT25="","",VLOOKUP(AT25,'[1]シフト記号表（従来型・ユニット型共通）'!$C$6:$L$47,10,FALSE))</f>
        <v/>
      </c>
      <c r="AU26" s="365" t="str">
        <f>IF(AU25="","",VLOOKUP(AU25,'[1]シフト記号表（従来型・ユニット型共通）'!$C$6:$L$47,10,FALSE))</f>
        <v/>
      </c>
      <c r="AV26" s="365" t="str">
        <f>IF(AV25="","",VLOOKUP(AV25,'[1]シフト記号表（従来型・ユニット型共通）'!$C$6:$L$47,10,FALSE))</f>
        <v/>
      </c>
      <c r="AW26" s="365" t="str">
        <f>IF(AW25="","",VLOOKUP(AW25,'[1]シフト記号表（従来型・ユニット型共通）'!$C$6:$L$47,10,FALSE))</f>
        <v/>
      </c>
      <c r="AX26" s="366" t="str">
        <f>IF(AX25="","",VLOOKUP(AX25,'[1]シフト記号表（従来型・ユニット型共通）'!$C$6:$L$47,10,FALSE))</f>
        <v/>
      </c>
      <c r="AY26" s="364" t="str">
        <f>IF(AY25="","",VLOOKUP(AY25,'[1]シフト記号表（従来型・ユニット型共通）'!$C$6:$L$47,10,FALSE))</f>
        <v/>
      </c>
      <c r="AZ26" s="365" t="str">
        <f>IF(AZ25="","",VLOOKUP(AZ25,'[1]シフト記号表（従来型・ユニット型共通）'!$C$6:$L$47,10,FALSE))</f>
        <v/>
      </c>
      <c r="BA26" s="365" t="str">
        <f>IF(BA25="","",VLOOKUP(BA25,'[1]シフト記号表（従来型・ユニット型共通）'!$C$6:$L$47,10,FALSE))</f>
        <v/>
      </c>
      <c r="BB26" s="607">
        <f>IF($BE$3="４週",SUM(W26:AX26),IF($BE$3="暦月",SUM(W26:BA26),""))</f>
        <v>0</v>
      </c>
      <c r="BC26" s="608"/>
      <c r="BD26" s="609">
        <f>IF($BE$3="４週",BB26/4,IF($BE$3="暦月",(BB26/($BE$8/7)),""))</f>
        <v>0</v>
      </c>
      <c r="BE26" s="608"/>
      <c r="BF26" s="604"/>
      <c r="BG26" s="605"/>
      <c r="BH26" s="605"/>
      <c r="BI26" s="605"/>
      <c r="BJ26" s="606"/>
    </row>
    <row r="27" spans="2:62" ht="20.25" customHeight="1" x14ac:dyDescent="0.45">
      <c r="B27" s="574">
        <f>B25+1</f>
        <v>6</v>
      </c>
      <c r="C27" s="576"/>
      <c r="D27" s="577"/>
      <c r="E27" s="359"/>
      <c r="F27" s="360"/>
      <c r="G27" s="359"/>
      <c r="H27" s="360"/>
      <c r="I27" s="580"/>
      <c r="J27" s="581"/>
      <c r="K27" s="584"/>
      <c r="L27" s="585"/>
      <c r="M27" s="585"/>
      <c r="N27" s="577"/>
      <c r="O27" s="588"/>
      <c r="P27" s="589"/>
      <c r="Q27" s="589"/>
      <c r="R27" s="589"/>
      <c r="S27" s="590"/>
      <c r="T27" s="379" t="s">
        <v>260</v>
      </c>
      <c r="U27" s="380"/>
      <c r="V27" s="381"/>
      <c r="W27" s="372"/>
      <c r="X27" s="373"/>
      <c r="Y27" s="373"/>
      <c r="Z27" s="373"/>
      <c r="AA27" s="373"/>
      <c r="AB27" s="373"/>
      <c r="AC27" s="374"/>
      <c r="AD27" s="372"/>
      <c r="AE27" s="373"/>
      <c r="AF27" s="373"/>
      <c r="AG27" s="373"/>
      <c r="AH27" s="373"/>
      <c r="AI27" s="373"/>
      <c r="AJ27" s="374"/>
      <c r="AK27" s="372"/>
      <c r="AL27" s="373"/>
      <c r="AM27" s="373"/>
      <c r="AN27" s="373"/>
      <c r="AO27" s="373"/>
      <c r="AP27" s="373"/>
      <c r="AQ27" s="374"/>
      <c r="AR27" s="372"/>
      <c r="AS27" s="373"/>
      <c r="AT27" s="373"/>
      <c r="AU27" s="373"/>
      <c r="AV27" s="373"/>
      <c r="AW27" s="373"/>
      <c r="AX27" s="374"/>
      <c r="AY27" s="372"/>
      <c r="AZ27" s="373"/>
      <c r="BA27" s="375"/>
      <c r="BB27" s="594"/>
      <c r="BC27" s="595"/>
      <c r="BD27" s="556"/>
      <c r="BE27" s="557"/>
      <c r="BF27" s="558"/>
      <c r="BG27" s="559"/>
      <c r="BH27" s="559"/>
      <c r="BI27" s="559"/>
      <c r="BJ27" s="560"/>
    </row>
    <row r="28" spans="2:62" ht="20.25" customHeight="1" x14ac:dyDescent="0.45">
      <c r="B28" s="597"/>
      <c r="C28" s="610"/>
      <c r="D28" s="611"/>
      <c r="E28" s="359"/>
      <c r="F28" s="360">
        <f>C27</f>
        <v>0</v>
      </c>
      <c r="G28" s="359"/>
      <c r="H28" s="360">
        <f>I27</f>
        <v>0</v>
      </c>
      <c r="I28" s="612"/>
      <c r="J28" s="613"/>
      <c r="K28" s="614"/>
      <c r="L28" s="615"/>
      <c r="M28" s="615"/>
      <c r="N28" s="611"/>
      <c r="O28" s="588"/>
      <c r="P28" s="589"/>
      <c r="Q28" s="589"/>
      <c r="R28" s="589"/>
      <c r="S28" s="590"/>
      <c r="T28" s="361" t="s">
        <v>261</v>
      </c>
      <c r="U28" s="362"/>
      <c r="V28" s="363"/>
      <c r="W28" s="364" t="str">
        <f>IF(W27="","",VLOOKUP(W27,'[1]シフト記号表（従来型・ユニット型共通）'!$C$6:$L$47,10,FALSE))</f>
        <v/>
      </c>
      <c r="X28" s="365" t="str">
        <f>IF(X27="","",VLOOKUP(X27,'[1]シフト記号表（従来型・ユニット型共通）'!$C$6:$L$47,10,FALSE))</f>
        <v/>
      </c>
      <c r="Y28" s="365" t="str">
        <f>IF(Y27="","",VLOOKUP(Y27,'[1]シフト記号表（従来型・ユニット型共通）'!$C$6:$L$47,10,FALSE))</f>
        <v/>
      </c>
      <c r="Z28" s="365" t="str">
        <f>IF(Z27="","",VLOOKUP(Z27,'[1]シフト記号表（従来型・ユニット型共通）'!$C$6:$L$47,10,FALSE))</f>
        <v/>
      </c>
      <c r="AA28" s="365" t="str">
        <f>IF(AA27="","",VLOOKUP(AA27,'[1]シフト記号表（従来型・ユニット型共通）'!$C$6:$L$47,10,FALSE))</f>
        <v/>
      </c>
      <c r="AB28" s="365" t="str">
        <f>IF(AB27="","",VLOOKUP(AB27,'[1]シフト記号表（従来型・ユニット型共通）'!$C$6:$L$47,10,FALSE))</f>
        <v/>
      </c>
      <c r="AC28" s="366" t="str">
        <f>IF(AC27="","",VLOOKUP(AC27,'[1]シフト記号表（従来型・ユニット型共通）'!$C$6:$L$47,10,FALSE))</f>
        <v/>
      </c>
      <c r="AD28" s="364" t="str">
        <f>IF(AD27="","",VLOOKUP(AD27,'[1]シフト記号表（従来型・ユニット型共通）'!$C$6:$L$47,10,FALSE))</f>
        <v/>
      </c>
      <c r="AE28" s="365" t="str">
        <f>IF(AE27="","",VLOOKUP(AE27,'[1]シフト記号表（従来型・ユニット型共通）'!$C$6:$L$47,10,FALSE))</f>
        <v/>
      </c>
      <c r="AF28" s="365" t="str">
        <f>IF(AF27="","",VLOOKUP(AF27,'[1]シフト記号表（従来型・ユニット型共通）'!$C$6:$L$47,10,FALSE))</f>
        <v/>
      </c>
      <c r="AG28" s="365" t="str">
        <f>IF(AG27="","",VLOOKUP(AG27,'[1]シフト記号表（従来型・ユニット型共通）'!$C$6:$L$47,10,FALSE))</f>
        <v/>
      </c>
      <c r="AH28" s="365" t="str">
        <f>IF(AH27="","",VLOOKUP(AH27,'[1]シフト記号表（従来型・ユニット型共通）'!$C$6:$L$47,10,FALSE))</f>
        <v/>
      </c>
      <c r="AI28" s="365" t="str">
        <f>IF(AI27="","",VLOOKUP(AI27,'[1]シフト記号表（従来型・ユニット型共通）'!$C$6:$L$47,10,FALSE))</f>
        <v/>
      </c>
      <c r="AJ28" s="366" t="str">
        <f>IF(AJ27="","",VLOOKUP(AJ27,'[1]シフト記号表（従来型・ユニット型共通）'!$C$6:$L$47,10,FALSE))</f>
        <v/>
      </c>
      <c r="AK28" s="364" t="str">
        <f>IF(AK27="","",VLOOKUP(AK27,'[1]シフト記号表（従来型・ユニット型共通）'!$C$6:$L$47,10,FALSE))</f>
        <v/>
      </c>
      <c r="AL28" s="365" t="str">
        <f>IF(AL27="","",VLOOKUP(AL27,'[1]シフト記号表（従来型・ユニット型共通）'!$C$6:$L$47,10,FALSE))</f>
        <v/>
      </c>
      <c r="AM28" s="365" t="str">
        <f>IF(AM27="","",VLOOKUP(AM27,'[1]シフト記号表（従来型・ユニット型共通）'!$C$6:$L$47,10,FALSE))</f>
        <v/>
      </c>
      <c r="AN28" s="365" t="str">
        <f>IF(AN27="","",VLOOKUP(AN27,'[1]シフト記号表（従来型・ユニット型共通）'!$C$6:$L$47,10,FALSE))</f>
        <v/>
      </c>
      <c r="AO28" s="365" t="str">
        <f>IF(AO27="","",VLOOKUP(AO27,'[1]シフト記号表（従来型・ユニット型共通）'!$C$6:$L$47,10,FALSE))</f>
        <v/>
      </c>
      <c r="AP28" s="365" t="str">
        <f>IF(AP27="","",VLOOKUP(AP27,'[1]シフト記号表（従来型・ユニット型共通）'!$C$6:$L$47,10,FALSE))</f>
        <v/>
      </c>
      <c r="AQ28" s="366" t="str">
        <f>IF(AQ27="","",VLOOKUP(AQ27,'[1]シフト記号表（従来型・ユニット型共通）'!$C$6:$L$47,10,FALSE))</f>
        <v/>
      </c>
      <c r="AR28" s="364" t="str">
        <f>IF(AR27="","",VLOOKUP(AR27,'[1]シフト記号表（従来型・ユニット型共通）'!$C$6:$L$47,10,FALSE))</f>
        <v/>
      </c>
      <c r="AS28" s="365" t="str">
        <f>IF(AS27="","",VLOOKUP(AS27,'[1]シフト記号表（従来型・ユニット型共通）'!$C$6:$L$47,10,FALSE))</f>
        <v/>
      </c>
      <c r="AT28" s="365" t="str">
        <f>IF(AT27="","",VLOOKUP(AT27,'[1]シフト記号表（従来型・ユニット型共通）'!$C$6:$L$47,10,FALSE))</f>
        <v/>
      </c>
      <c r="AU28" s="365" t="str">
        <f>IF(AU27="","",VLOOKUP(AU27,'[1]シフト記号表（従来型・ユニット型共通）'!$C$6:$L$47,10,FALSE))</f>
        <v/>
      </c>
      <c r="AV28" s="365" t="str">
        <f>IF(AV27="","",VLOOKUP(AV27,'[1]シフト記号表（従来型・ユニット型共通）'!$C$6:$L$47,10,FALSE))</f>
        <v/>
      </c>
      <c r="AW28" s="365" t="str">
        <f>IF(AW27="","",VLOOKUP(AW27,'[1]シフト記号表（従来型・ユニット型共通）'!$C$6:$L$47,10,FALSE))</f>
        <v/>
      </c>
      <c r="AX28" s="366" t="str">
        <f>IF(AX27="","",VLOOKUP(AX27,'[1]シフト記号表（従来型・ユニット型共通）'!$C$6:$L$47,10,FALSE))</f>
        <v/>
      </c>
      <c r="AY28" s="364" t="str">
        <f>IF(AY27="","",VLOOKUP(AY27,'[1]シフト記号表（従来型・ユニット型共通）'!$C$6:$L$47,10,FALSE))</f>
        <v/>
      </c>
      <c r="AZ28" s="365" t="str">
        <f>IF(AZ27="","",VLOOKUP(AZ27,'[1]シフト記号表（従来型・ユニット型共通）'!$C$6:$L$47,10,FALSE))</f>
        <v/>
      </c>
      <c r="BA28" s="365" t="str">
        <f>IF(BA27="","",VLOOKUP(BA27,'[1]シフト記号表（従来型・ユニット型共通）'!$C$6:$L$47,10,FALSE))</f>
        <v/>
      </c>
      <c r="BB28" s="607">
        <f>IF($BE$3="４週",SUM(W28:AX28),IF($BE$3="暦月",SUM(W28:BA28),""))</f>
        <v>0</v>
      </c>
      <c r="BC28" s="608"/>
      <c r="BD28" s="609">
        <f>IF($BE$3="４週",BB28/4,IF($BE$3="暦月",(BB28/($BE$8/7)),""))</f>
        <v>0</v>
      </c>
      <c r="BE28" s="608"/>
      <c r="BF28" s="604"/>
      <c r="BG28" s="605"/>
      <c r="BH28" s="605"/>
      <c r="BI28" s="605"/>
      <c r="BJ28" s="606"/>
    </row>
    <row r="29" spans="2:62" ht="20.25" customHeight="1" x14ac:dyDescent="0.45">
      <c r="B29" s="574">
        <f>B27+1</f>
        <v>7</v>
      </c>
      <c r="C29" s="576"/>
      <c r="D29" s="577"/>
      <c r="E29" s="359"/>
      <c r="F29" s="360"/>
      <c r="G29" s="359"/>
      <c r="H29" s="360"/>
      <c r="I29" s="580"/>
      <c r="J29" s="581"/>
      <c r="K29" s="584"/>
      <c r="L29" s="585"/>
      <c r="M29" s="585"/>
      <c r="N29" s="577"/>
      <c r="O29" s="588"/>
      <c r="P29" s="589"/>
      <c r="Q29" s="589"/>
      <c r="R29" s="589"/>
      <c r="S29" s="590"/>
      <c r="T29" s="369" t="s">
        <v>260</v>
      </c>
      <c r="U29" s="370"/>
      <c r="V29" s="371"/>
      <c r="W29" s="372"/>
      <c r="X29" s="373"/>
      <c r="Y29" s="373"/>
      <c r="Z29" s="373"/>
      <c r="AA29" s="373"/>
      <c r="AB29" s="373"/>
      <c r="AC29" s="374"/>
      <c r="AD29" s="372"/>
      <c r="AE29" s="373"/>
      <c r="AF29" s="373"/>
      <c r="AG29" s="373"/>
      <c r="AH29" s="373"/>
      <c r="AI29" s="373"/>
      <c r="AJ29" s="374"/>
      <c r="AK29" s="372"/>
      <c r="AL29" s="373"/>
      <c r="AM29" s="373"/>
      <c r="AN29" s="373"/>
      <c r="AO29" s="373"/>
      <c r="AP29" s="373"/>
      <c r="AQ29" s="374"/>
      <c r="AR29" s="372"/>
      <c r="AS29" s="373"/>
      <c r="AT29" s="373"/>
      <c r="AU29" s="373"/>
      <c r="AV29" s="373"/>
      <c r="AW29" s="373"/>
      <c r="AX29" s="374"/>
      <c r="AY29" s="372"/>
      <c r="AZ29" s="373"/>
      <c r="BA29" s="375"/>
      <c r="BB29" s="594"/>
      <c r="BC29" s="595"/>
      <c r="BD29" s="556"/>
      <c r="BE29" s="557"/>
      <c r="BF29" s="558"/>
      <c r="BG29" s="559"/>
      <c r="BH29" s="559"/>
      <c r="BI29" s="559"/>
      <c r="BJ29" s="560"/>
    </row>
    <row r="30" spans="2:62" ht="20.25" customHeight="1" x14ac:dyDescent="0.45">
      <c r="B30" s="597"/>
      <c r="C30" s="610"/>
      <c r="D30" s="611"/>
      <c r="E30" s="359"/>
      <c r="F30" s="360">
        <f>C29</f>
        <v>0</v>
      </c>
      <c r="G30" s="359"/>
      <c r="H30" s="360">
        <f>I29</f>
        <v>0</v>
      </c>
      <c r="I30" s="612"/>
      <c r="J30" s="613"/>
      <c r="K30" s="614"/>
      <c r="L30" s="615"/>
      <c r="M30" s="615"/>
      <c r="N30" s="611"/>
      <c r="O30" s="588"/>
      <c r="P30" s="589"/>
      <c r="Q30" s="589"/>
      <c r="R30" s="589"/>
      <c r="S30" s="590"/>
      <c r="T30" s="361" t="s">
        <v>261</v>
      </c>
      <c r="U30" s="362"/>
      <c r="V30" s="363"/>
      <c r="W30" s="364" t="str">
        <f>IF(W29="","",VLOOKUP(W29,'[1]シフト記号表（従来型・ユニット型共通）'!$C$6:$L$47,10,FALSE))</f>
        <v/>
      </c>
      <c r="X30" s="365" t="str">
        <f>IF(X29="","",VLOOKUP(X29,'[1]シフト記号表（従来型・ユニット型共通）'!$C$6:$L$47,10,FALSE))</f>
        <v/>
      </c>
      <c r="Y30" s="365" t="str">
        <f>IF(Y29="","",VLOOKUP(Y29,'[1]シフト記号表（従来型・ユニット型共通）'!$C$6:$L$47,10,FALSE))</f>
        <v/>
      </c>
      <c r="Z30" s="365" t="str">
        <f>IF(Z29="","",VLOOKUP(Z29,'[1]シフト記号表（従来型・ユニット型共通）'!$C$6:$L$47,10,FALSE))</f>
        <v/>
      </c>
      <c r="AA30" s="365" t="str">
        <f>IF(AA29="","",VLOOKUP(AA29,'[1]シフト記号表（従来型・ユニット型共通）'!$C$6:$L$47,10,FALSE))</f>
        <v/>
      </c>
      <c r="AB30" s="365" t="str">
        <f>IF(AB29="","",VLOOKUP(AB29,'[1]シフト記号表（従来型・ユニット型共通）'!$C$6:$L$47,10,FALSE))</f>
        <v/>
      </c>
      <c r="AC30" s="366" t="str">
        <f>IF(AC29="","",VLOOKUP(AC29,'[1]シフト記号表（従来型・ユニット型共通）'!$C$6:$L$47,10,FALSE))</f>
        <v/>
      </c>
      <c r="AD30" s="364" t="str">
        <f>IF(AD29="","",VLOOKUP(AD29,'[1]シフト記号表（従来型・ユニット型共通）'!$C$6:$L$47,10,FALSE))</f>
        <v/>
      </c>
      <c r="AE30" s="365" t="str">
        <f>IF(AE29="","",VLOOKUP(AE29,'[1]シフト記号表（従来型・ユニット型共通）'!$C$6:$L$47,10,FALSE))</f>
        <v/>
      </c>
      <c r="AF30" s="365" t="str">
        <f>IF(AF29="","",VLOOKUP(AF29,'[1]シフト記号表（従来型・ユニット型共通）'!$C$6:$L$47,10,FALSE))</f>
        <v/>
      </c>
      <c r="AG30" s="365" t="str">
        <f>IF(AG29="","",VLOOKUP(AG29,'[1]シフト記号表（従来型・ユニット型共通）'!$C$6:$L$47,10,FALSE))</f>
        <v/>
      </c>
      <c r="AH30" s="365" t="str">
        <f>IF(AH29="","",VLOOKUP(AH29,'[1]シフト記号表（従来型・ユニット型共通）'!$C$6:$L$47,10,FALSE))</f>
        <v/>
      </c>
      <c r="AI30" s="365" t="str">
        <f>IF(AI29="","",VLOOKUP(AI29,'[1]シフト記号表（従来型・ユニット型共通）'!$C$6:$L$47,10,FALSE))</f>
        <v/>
      </c>
      <c r="AJ30" s="366" t="str">
        <f>IF(AJ29="","",VLOOKUP(AJ29,'[1]シフト記号表（従来型・ユニット型共通）'!$C$6:$L$47,10,FALSE))</f>
        <v/>
      </c>
      <c r="AK30" s="364" t="str">
        <f>IF(AK29="","",VLOOKUP(AK29,'[1]シフト記号表（従来型・ユニット型共通）'!$C$6:$L$47,10,FALSE))</f>
        <v/>
      </c>
      <c r="AL30" s="365" t="str">
        <f>IF(AL29="","",VLOOKUP(AL29,'[1]シフト記号表（従来型・ユニット型共通）'!$C$6:$L$47,10,FALSE))</f>
        <v/>
      </c>
      <c r="AM30" s="365" t="str">
        <f>IF(AM29="","",VLOOKUP(AM29,'[1]シフト記号表（従来型・ユニット型共通）'!$C$6:$L$47,10,FALSE))</f>
        <v/>
      </c>
      <c r="AN30" s="365" t="str">
        <f>IF(AN29="","",VLOOKUP(AN29,'[1]シフト記号表（従来型・ユニット型共通）'!$C$6:$L$47,10,FALSE))</f>
        <v/>
      </c>
      <c r="AO30" s="365" t="str">
        <f>IF(AO29="","",VLOOKUP(AO29,'[1]シフト記号表（従来型・ユニット型共通）'!$C$6:$L$47,10,FALSE))</f>
        <v/>
      </c>
      <c r="AP30" s="365" t="str">
        <f>IF(AP29="","",VLOOKUP(AP29,'[1]シフト記号表（従来型・ユニット型共通）'!$C$6:$L$47,10,FALSE))</f>
        <v/>
      </c>
      <c r="AQ30" s="366" t="str">
        <f>IF(AQ29="","",VLOOKUP(AQ29,'[1]シフト記号表（従来型・ユニット型共通）'!$C$6:$L$47,10,FALSE))</f>
        <v/>
      </c>
      <c r="AR30" s="364" t="str">
        <f>IF(AR29="","",VLOOKUP(AR29,'[1]シフト記号表（従来型・ユニット型共通）'!$C$6:$L$47,10,FALSE))</f>
        <v/>
      </c>
      <c r="AS30" s="365" t="str">
        <f>IF(AS29="","",VLOOKUP(AS29,'[1]シフト記号表（従来型・ユニット型共通）'!$C$6:$L$47,10,FALSE))</f>
        <v/>
      </c>
      <c r="AT30" s="365" t="str">
        <f>IF(AT29="","",VLOOKUP(AT29,'[1]シフト記号表（従来型・ユニット型共通）'!$C$6:$L$47,10,FALSE))</f>
        <v/>
      </c>
      <c r="AU30" s="365" t="str">
        <f>IF(AU29="","",VLOOKUP(AU29,'[1]シフト記号表（従来型・ユニット型共通）'!$C$6:$L$47,10,FALSE))</f>
        <v/>
      </c>
      <c r="AV30" s="365" t="str">
        <f>IF(AV29="","",VLOOKUP(AV29,'[1]シフト記号表（従来型・ユニット型共通）'!$C$6:$L$47,10,FALSE))</f>
        <v/>
      </c>
      <c r="AW30" s="365" t="str">
        <f>IF(AW29="","",VLOOKUP(AW29,'[1]シフト記号表（従来型・ユニット型共通）'!$C$6:$L$47,10,FALSE))</f>
        <v/>
      </c>
      <c r="AX30" s="366" t="str">
        <f>IF(AX29="","",VLOOKUP(AX29,'[1]シフト記号表（従来型・ユニット型共通）'!$C$6:$L$47,10,FALSE))</f>
        <v/>
      </c>
      <c r="AY30" s="364" t="str">
        <f>IF(AY29="","",VLOOKUP(AY29,'[1]シフト記号表（従来型・ユニット型共通）'!$C$6:$L$47,10,FALSE))</f>
        <v/>
      </c>
      <c r="AZ30" s="365" t="str">
        <f>IF(AZ29="","",VLOOKUP(AZ29,'[1]シフト記号表（従来型・ユニット型共通）'!$C$6:$L$47,10,FALSE))</f>
        <v/>
      </c>
      <c r="BA30" s="365" t="str">
        <f>IF(BA29="","",VLOOKUP(BA29,'[1]シフト記号表（従来型・ユニット型共通）'!$C$6:$L$47,10,FALSE))</f>
        <v/>
      </c>
      <c r="BB30" s="607">
        <f>IF($BE$3="４週",SUM(W30:AX30),IF($BE$3="暦月",SUM(W30:BA30),""))</f>
        <v>0</v>
      </c>
      <c r="BC30" s="608"/>
      <c r="BD30" s="609">
        <f>IF($BE$3="４週",BB30/4,IF($BE$3="暦月",(BB30/($BE$8/7)),""))</f>
        <v>0</v>
      </c>
      <c r="BE30" s="608"/>
      <c r="BF30" s="604"/>
      <c r="BG30" s="605"/>
      <c r="BH30" s="605"/>
      <c r="BI30" s="605"/>
      <c r="BJ30" s="606"/>
    </row>
    <row r="31" spans="2:62" ht="20.25" customHeight="1" x14ac:dyDescent="0.45">
      <c r="B31" s="574">
        <f>B29+1</f>
        <v>8</v>
      </c>
      <c r="C31" s="576"/>
      <c r="D31" s="577"/>
      <c r="E31" s="359"/>
      <c r="F31" s="360"/>
      <c r="G31" s="359"/>
      <c r="H31" s="360"/>
      <c r="I31" s="580"/>
      <c r="J31" s="581"/>
      <c r="K31" s="584"/>
      <c r="L31" s="585"/>
      <c r="M31" s="585"/>
      <c r="N31" s="577"/>
      <c r="O31" s="588"/>
      <c r="P31" s="589"/>
      <c r="Q31" s="589"/>
      <c r="R31" s="589"/>
      <c r="S31" s="590"/>
      <c r="T31" s="369" t="s">
        <v>260</v>
      </c>
      <c r="U31" s="370"/>
      <c r="V31" s="371"/>
      <c r="W31" s="372"/>
      <c r="X31" s="373"/>
      <c r="Y31" s="373"/>
      <c r="Z31" s="373"/>
      <c r="AA31" s="373"/>
      <c r="AB31" s="373"/>
      <c r="AC31" s="374"/>
      <c r="AD31" s="372"/>
      <c r="AE31" s="373"/>
      <c r="AF31" s="373"/>
      <c r="AG31" s="373"/>
      <c r="AH31" s="373"/>
      <c r="AI31" s="373"/>
      <c r="AJ31" s="374"/>
      <c r="AK31" s="372"/>
      <c r="AL31" s="373"/>
      <c r="AM31" s="373"/>
      <c r="AN31" s="373"/>
      <c r="AO31" s="373"/>
      <c r="AP31" s="373"/>
      <c r="AQ31" s="374"/>
      <c r="AR31" s="372"/>
      <c r="AS31" s="373"/>
      <c r="AT31" s="373"/>
      <c r="AU31" s="373"/>
      <c r="AV31" s="373"/>
      <c r="AW31" s="373"/>
      <c r="AX31" s="374"/>
      <c r="AY31" s="372"/>
      <c r="AZ31" s="373"/>
      <c r="BA31" s="375"/>
      <c r="BB31" s="594"/>
      <c r="BC31" s="595"/>
      <c r="BD31" s="556"/>
      <c r="BE31" s="557"/>
      <c r="BF31" s="558"/>
      <c r="BG31" s="559"/>
      <c r="BH31" s="559"/>
      <c r="BI31" s="559"/>
      <c r="BJ31" s="560"/>
    </row>
    <row r="32" spans="2:62" ht="20.25" customHeight="1" x14ac:dyDescent="0.45">
      <c r="B32" s="597"/>
      <c r="C32" s="610"/>
      <c r="D32" s="611"/>
      <c r="E32" s="359"/>
      <c r="F32" s="360">
        <f>C31</f>
        <v>0</v>
      </c>
      <c r="G32" s="359"/>
      <c r="H32" s="360">
        <f>I31</f>
        <v>0</v>
      </c>
      <c r="I32" s="612"/>
      <c r="J32" s="613"/>
      <c r="K32" s="614"/>
      <c r="L32" s="615"/>
      <c r="M32" s="615"/>
      <c r="N32" s="611"/>
      <c r="O32" s="588"/>
      <c r="P32" s="589"/>
      <c r="Q32" s="589"/>
      <c r="R32" s="589"/>
      <c r="S32" s="590"/>
      <c r="T32" s="361" t="s">
        <v>261</v>
      </c>
      <c r="U32" s="362"/>
      <c r="V32" s="363"/>
      <c r="W32" s="364" t="str">
        <f>IF(W31="","",VLOOKUP(W31,'[1]シフト記号表（従来型・ユニット型共通）'!$C$6:$L$47,10,FALSE))</f>
        <v/>
      </c>
      <c r="X32" s="365" t="str">
        <f>IF(X31="","",VLOOKUP(X31,'[1]シフト記号表（従来型・ユニット型共通）'!$C$6:$L$47,10,FALSE))</f>
        <v/>
      </c>
      <c r="Y32" s="365" t="str">
        <f>IF(Y31="","",VLOOKUP(Y31,'[1]シフト記号表（従来型・ユニット型共通）'!$C$6:$L$47,10,FALSE))</f>
        <v/>
      </c>
      <c r="Z32" s="365" t="str">
        <f>IF(Z31="","",VLOOKUP(Z31,'[1]シフト記号表（従来型・ユニット型共通）'!$C$6:$L$47,10,FALSE))</f>
        <v/>
      </c>
      <c r="AA32" s="365" t="str">
        <f>IF(AA31="","",VLOOKUP(AA31,'[1]シフト記号表（従来型・ユニット型共通）'!$C$6:$L$47,10,FALSE))</f>
        <v/>
      </c>
      <c r="AB32" s="365" t="str">
        <f>IF(AB31="","",VLOOKUP(AB31,'[1]シフト記号表（従来型・ユニット型共通）'!$C$6:$L$47,10,FALSE))</f>
        <v/>
      </c>
      <c r="AC32" s="366" t="str">
        <f>IF(AC31="","",VLOOKUP(AC31,'[1]シフト記号表（従来型・ユニット型共通）'!$C$6:$L$47,10,FALSE))</f>
        <v/>
      </c>
      <c r="AD32" s="364" t="str">
        <f>IF(AD31="","",VLOOKUP(AD31,'[1]シフト記号表（従来型・ユニット型共通）'!$C$6:$L$47,10,FALSE))</f>
        <v/>
      </c>
      <c r="AE32" s="365" t="str">
        <f>IF(AE31="","",VLOOKUP(AE31,'[1]シフト記号表（従来型・ユニット型共通）'!$C$6:$L$47,10,FALSE))</f>
        <v/>
      </c>
      <c r="AF32" s="365" t="str">
        <f>IF(AF31="","",VLOOKUP(AF31,'[1]シフト記号表（従来型・ユニット型共通）'!$C$6:$L$47,10,FALSE))</f>
        <v/>
      </c>
      <c r="AG32" s="365" t="str">
        <f>IF(AG31="","",VLOOKUP(AG31,'[1]シフト記号表（従来型・ユニット型共通）'!$C$6:$L$47,10,FALSE))</f>
        <v/>
      </c>
      <c r="AH32" s="365" t="str">
        <f>IF(AH31="","",VLOOKUP(AH31,'[1]シフト記号表（従来型・ユニット型共通）'!$C$6:$L$47,10,FALSE))</f>
        <v/>
      </c>
      <c r="AI32" s="365" t="str">
        <f>IF(AI31="","",VLOOKUP(AI31,'[1]シフト記号表（従来型・ユニット型共通）'!$C$6:$L$47,10,FALSE))</f>
        <v/>
      </c>
      <c r="AJ32" s="366" t="str">
        <f>IF(AJ31="","",VLOOKUP(AJ31,'[1]シフト記号表（従来型・ユニット型共通）'!$C$6:$L$47,10,FALSE))</f>
        <v/>
      </c>
      <c r="AK32" s="364" t="str">
        <f>IF(AK31="","",VLOOKUP(AK31,'[1]シフト記号表（従来型・ユニット型共通）'!$C$6:$L$47,10,FALSE))</f>
        <v/>
      </c>
      <c r="AL32" s="365" t="str">
        <f>IF(AL31="","",VLOOKUP(AL31,'[1]シフト記号表（従来型・ユニット型共通）'!$C$6:$L$47,10,FALSE))</f>
        <v/>
      </c>
      <c r="AM32" s="365" t="str">
        <f>IF(AM31="","",VLOOKUP(AM31,'[1]シフト記号表（従来型・ユニット型共通）'!$C$6:$L$47,10,FALSE))</f>
        <v/>
      </c>
      <c r="AN32" s="365" t="str">
        <f>IF(AN31="","",VLOOKUP(AN31,'[1]シフト記号表（従来型・ユニット型共通）'!$C$6:$L$47,10,FALSE))</f>
        <v/>
      </c>
      <c r="AO32" s="365" t="str">
        <f>IF(AO31="","",VLOOKUP(AO31,'[1]シフト記号表（従来型・ユニット型共通）'!$C$6:$L$47,10,FALSE))</f>
        <v/>
      </c>
      <c r="AP32" s="365" t="str">
        <f>IF(AP31="","",VLOOKUP(AP31,'[1]シフト記号表（従来型・ユニット型共通）'!$C$6:$L$47,10,FALSE))</f>
        <v/>
      </c>
      <c r="AQ32" s="366" t="str">
        <f>IF(AQ31="","",VLOOKUP(AQ31,'[1]シフト記号表（従来型・ユニット型共通）'!$C$6:$L$47,10,FALSE))</f>
        <v/>
      </c>
      <c r="AR32" s="364" t="str">
        <f>IF(AR31="","",VLOOKUP(AR31,'[1]シフト記号表（従来型・ユニット型共通）'!$C$6:$L$47,10,FALSE))</f>
        <v/>
      </c>
      <c r="AS32" s="365" t="str">
        <f>IF(AS31="","",VLOOKUP(AS31,'[1]シフト記号表（従来型・ユニット型共通）'!$C$6:$L$47,10,FALSE))</f>
        <v/>
      </c>
      <c r="AT32" s="365" t="str">
        <f>IF(AT31="","",VLOOKUP(AT31,'[1]シフト記号表（従来型・ユニット型共通）'!$C$6:$L$47,10,FALSE))</f>
        <v/>
      </c>
      <c r="AU32" s="365" t="str">
        <f>IF(AU31="","",VLOOKUP(AU31,'[1]シフト記号表（従来型・ユニット型共通）'!$C$6:$L$47,10,FALSE))</f>
        <v/>
      </c>
      <c r="AV32" s="365" t="str">
        <f>IF(AV31="","",VLOOKUP(AV31,'[1]シフト記号表（従来型・ユニット型共通）'!$C$6:$L$47,10,FALSE))</f>
        <v/>
      </c>
      <c r="AW32" s="365" t="str">
        <f>IF(AW31="","",VLOOKUP(AW31,'[1]シフト記号表（従来型・ユニット型共通）'!$C$6:$L$47,10,FALSE))</f>
        <v/>
      </c>
      <c r="AX32" s="366" t="str">
        <f>IF(AX31="","",VLOOKUP(AX31,'[1]シフト記号表（従来型・ユニット型共通）'!$C$6:$L$47,10,FALSE))</f>
        <v/>
      </c>
      <c r="AY32" s="364" t="str">
        <f>IF(AY31="","",VLOOKUP(AY31,'[1]シフト記号表（従来型・ユニット型共通）'!$C$6:$L$47,10,FALSE))</f>
        <v/>
      </c>
      <c r="AZ32" s="365" t="str">
        <f>IF(AZ31="","",VLOOKUP(AZ31,'[1]シフト記号表（従来型・ユニット型共通）'!$C$6:$L$47,10,FALSE))</f>
        <v/>
      </c>
      <c r="BA32" s="365" t="str">
        <f>IF(BA31="","",VLOOKUP(BA31,'[1]シフト記号表（従来型・ユニット型共通）'!$C$6:$L$47,10,FALSE))</f>
        <v/>
      </c>
      <c r="BB32" s="607">
        <f>IF($BE$3="４週",SUM(W32:AX32),IF($BE$3="暦月",SUM(W32:BA32),""))</f>
        <v>0</v>
      </c>
      <c r="BC32" s="608"/>
      <c r="BD32" s="609">
        <f>IF($BE$3="４週",BB32/4,IF($BE$3="暦月",(BB32/($BE$8/7)),""))</f>
        <v>0</v>
      </c>
      <c r="BE32" s="608"/>
      <c r="BF32" s="604"/>
      <c r="BG32" s="605"/>
      <c r="BH32" s="605"/>
      <c r="BI32" s="605"/>
      <c r="BJ32" s="606"/>
    </row>
    <row r="33" spans="2:62" ht="20.25" customHeight="1" x14ac:dyDescent="0.45">
      <c r="B33" s="574">
        <f>B31+1</f>
        <v>9</v>
      </c>
      <c r="C33" s="576"/>
      <c r="D33" s="577"/>
      <c r="E33" s="359"/>
      <c r="F33" s="360"/>
      <c r="G33" s="359"/>
      <c r="H33" s="360"/>
      <c r="I33" s="580"/>
      <c r="J33" s="581"/>
      <c r="K33" s="584"/>
      <c r="L33" s="585"/>
      <c r="M33" s="585"/>
      <c r="N33" s="577"/>
      <c r="O33" s="588"/>
      <c r="P33" s="589"/>
      <c r="Q33" s="589"/>
      <c r="R33" s="589"/>
      <c r="S33" s="590"/>
      <c r="T33" s="369" t="s">
        <v>260</v>
      </c>
      <c r="U33" s="370"/>
      <c r="V33" s="371"/>
      <c r="W33" s="372"/>
      <c r="X33" s="373"/>
      <c r="Y33" s="373"/>
      <c r="Z33" s="373"/>
      <c r="AA33" s="373"/>
      <c r="AB33" s="373"/>
      <c r="AC33" s="374"/>
      <c r="AD33" s="372"/>
      <c r="AE33" s="373"/>
      <c r="AF33" s="373"/>
      <c r="AG33" s="373"/>
      <c r="AH33" s="373"/>
      <c r="AI33" s="373"/>
      <c r="AJ33" s="374"/>
      <c r="AK33" s="372"/>
      <c r="AL33" s="373"/>
      <c r="AM33" s="373"/>
      <c r="AN33" s="373"/>
      <c r="AO33" s="373"/>
      <c r="AP33" s="373"/>
      <c r="AQ33" s="374"/>
      <c r="AR33" s="372"/>
      <c r="AS33" s="373"/>
      <c r="AT33" s="373"/>
      <c r="AU33" s="373"/>
      <c r="AV33" s="373"/>
      <c r="AW33" s="373"/>
      <c r="AX33" s="374"/>
      <c r="AY33" s="372"/>
      <c r="AZ33" s="373"/>
      <c r="BA33" s="375"/>
      <c r="BB33" s="594"/>
      <c r="BC33" s="595"/>
      <c r="BD33" s="556"/>
      <c r="BE33" s="557"/>
      <c r="BF33" s="558"/>
      <c r="BG33" s="559"/>
      <c r="BH33" s="559"/>
      <c r="BI33" s="559"/>
      <c r="BJ33" s="560"/>
    </row>
    <row r="34" spans="2:62" ht="20.25" customHeight="1" x14ac:dyDescent="0.45">
      <c r="B34" s="597"/>
      <c r="C34" s="610"/>
      <c r="D34" s="611"/>
      <c r="E34" s="359"/>
      <c r="F34" s="360">
        <f>C33</f>
        <v>0</v>
      </c>
      <c r="G34" s="359"/>
      <c r="H34" s="360">
        <f>I33</f>
        <v>0</v>
      </c>
      <c r="I34" s="612"/>
      <c r="J34" s="613"/>
      <c r="K34" s="614"/>
      <c r="L34" s="615"/>
      <c r="M34" s="615"/>
      <c r="N34" s="611"/>
      <c r="O34" s="588"/>
      <c r="P34" s="589"/>
      <c r="Q34" s="589"/>
      <c r="R34" s="589"/>
      <c r="S34" s="590"/>
      <c r="T34" s="376" t="s">
        <v>261</v>
      </c>
      <c r="U34" s="377"/>
      <c r="V34" s="378"/>
      <c r="W34" s="364" t="str">
        <f>IF(W33="","",VLOOKUP(W33,'[1]シフト記号表（従来型・ユニット型共通）'!$C$6:$L$47,10,FALSE))</f>
        <v/>
      </c>
      <c r="X34" s="365" t="str">
        <f>IF(X33="","",VLOOKUP(X33,'[1]シフト記号表（従来型・ユニット型共通）'!$C$6:$L$47,10,FALSE))</f>
        <v/>
      </c>
      <c r="Y34" s="365" t="str">
        <f>IF(Y33="","",VLOOKUP(Y33,'[1]シフト記号表（従来型・ユニット型共通）'!$C$6:$L$47,10,FALSE))</f>
        <v/>
      </c>
      <c r="Z34" s="365" t="str">
        <f>IF(Z33="","",VLOOKUP(Z33,'[1]シフト記号表（従来型・ユニット型共通）'!$C$6:$L$47,10,FALSE))</f>
        <v/>
      </c>
      <c r="AA34" s="365" t="str">
        <f>IF(AA33="","",VLOOKUP(AA33,'[1]シフト記号表（従来型・ユニット型共通）'!$C$6:$L$47,10,FALSE))</f>
        <v/>
      </c>
      <c r="AB34" s="365" t="str">
        <f>IF(AB33="","",VLOOKUP(AB33,'[1]シフト記号表（従来型・ユニット型共通）'!$C$6:$L$47,10,FALSE))</f>
        <v/>
      </c>
      <c r="AC34" s="366" t="str">
        <f>IF(AC33="","",VLOOKUP(AC33,'[1]シフト記号表（従来型・ユニット型共通）'!$C$6:$L$47,10,FALSE))</f>
        <v/>
      </c>
      <c r="AD34" s="364" t="str">
        <f>IF(AD33="","",VLOOKUP(AD33,'[1]シフト記号表（従来型・ユニット型共通）'!$C$6:$L$47,10,FALSE))</f>
        <v/>
      </c>
      <c r="AE34" s="365" t="str">
        <f>IF(AE33="","",VLOOKUP(AE33,'[1]シフト記号表（従来型・ユニット型共通）'!$C$6:$L$47,10,FALSE))</f>
        <v/>
      </c>
      <c r="AF34" s="365" t="str">
        <f>IF(AF33="","",VLOOKUP(AF33,'[1]シフト記号表（従来型・ユニット型共通）'!$C$6:$L$47,10,FALSE))</f>
        <v/>
      </c>
      <c r="AG34" s="365" t="str">
        <f>IF(AG33="","",VLOOKUP(AG33,'[1]シフト記号表（従来型・ユニット型共通）'!$C$6:$L$47,10,FALSE))</f>
        <v/>
      </c>
      <c r="AH34" s="365" t="str">
        <f>IF(AH33="","",VLOOKUP(AH33,'[1]シフト記号表（従来型・ユニット型共通）'!$C$6:$L$47,10,FALSE))</f>
        <v/>
      </c>
      <c r="AI34" s="365" t="str">
        <f>IF(AI33="","",VLOOKUP(AI33,'[1]シフト記号表（従来型・ユニット型共通）'!$C$6:$L$47,10,FALSE))</f>
        <v/>
      </c>
      <c r="AJ34" s="366" t="str">
        <f>IF(AJ33="","",VLOOKUP(AJ33,'[1]シフト記号表（従来型・ユニット型共通）'!$C$6:$L$47,10,FALSE))</f>
        <v/>
      </c>
      <c r="AK34" s="364" t="str">
        <f>IF(AK33="","",VLOOKUP(AK33,'[1]シフト記号表（従来型・ユニット型共通）'!$C$6:$L$47,10,FALSE))</f>
        <v/>
      </c>
      <c r="AL34" s="365" t="str">
        <f>IF(AL33="","",VLOOKUP(AL33,'[1]シフト記号表（従来型・ユニット型共通）'!$C$6:$L$47,10,FALSE))</f>
        <v/>
      </c>
      <c r="AM34" s="365" t="str">
        <f>IF(AM33="","",VLOOKUP(AM33,'[1]シフト記号表（従来型・ユニット型共通）'!$C$6:$L$47,10,FALSE))</f>
        <v/>
      </c>
      <c r="AN34" s="365" t="str">
        <f>IF(AN33="","",VLOOKUP(AN33,'[1]シフト記号表（従来型・ユニット型共通）'!$C$6:$L$47,10,FALSE))</f>
        <v/>
      </c>
      <c r="AO34" s="365" t="str">
        <f>IF(AO33="","",VLOOKUP(AO33,'[1]シフト記号表（従来型・ユニット型共通）'!$C$6:$L$47,10,FALSE))</f>
        <v/>
      </c>
      <c r="AP34" s="365" t="str">
        <f>IF(AP33="","",VLOOKUP(AP33,'[1]シフト記号表（従来型・ユニット型共通）'!$C$6:$L$47,10,FALSE))</f>
        <v/>
      </c>
      <c r="AQ34" s="366" t="str">
        <f>IF(AQ33="","",VLOOKUP(AQ33,'[1]シフト記号表（従来型・ユニット型共通）'!$C$6:$L$47,10,FALSE))</f>
        <v/>
      </c>
      <c r="AR34" s="364" t="str">
        <f>IF(AR33="","",VLOOKUP(AR33,'[1]シフト記号表（従来型・ユニット型共通）'!$C$6:$L$47,10,FALSE))</f>
        <v/>
      </c>
      <c r="AS34" s="365" t="str">
        <f>IF(AS33="","",VLOOKUP(AS33,'[1]シフト記号表（従来型・ユニット型共通）'!$C$6:$L$47,10,FALSE))</f>
        <v/>
      </c>
      <c r="AT34" s="365" t="str">
        <f>IF(AT33="","",VLOOKUP(AT33,'[1]シフト記号表（従来型・ユニット型共通）'!$C$6:$L$47,10,FALSE))</f>
        <v/>
      </c>
      <c r="AU34" s="365" t="str">
        <f>IF(AU33="","",VLOOKUP(AU33,'[1]シフト記号表（従来型・ユニット型共通）'!$C$6:$L$47,10,FALSE))</f>
        <v/>
      </c>
      <c r="AV34" s="365" t="str">
        <f>IF(AV33="","",VLOOKUP(AV33,'[1]シフト記号表（従来型・ユニット型共通）'!$C$6:$L$47,10,FALSE))</f>
        <v/>
      </c>
      <c r="AW34" s="365" t="str">
        <f>IF(AW33="","",VLOOKUP(AW33,'[1]シフト記号表（従来型・ユニット型共通）'!$C$6:$L$47,10,FALSE))</f>
        <v/>
      </c>
      <c r="AX34" s="366" t="str">
        <f>IF(AX33="","",VLOOKUP(AX33,'[1]シフト記号表（従来型・ユニット型共通）'!$C$6:$L$47,10,FALSE))</f>
        <v/>
      </c>
      <c r="AY34" s="364" t="str">
        <f>IF(AY33="","",VLOOKUP(AY33,'[1]シフト記号表（従来型・ユニット型共通）'!$C$6:$L$47,10,FALSE))</f>
        <v/>
      </c>
      <c r="AZ34" s="365" t="str">
        <f>IF(AZ33="","",VLOOKUP(AZ33,'[1]シフト記号表（従来型・ユニット型共通）'!$C$6:$L$47,10,FALSE))</f>
        <v/>
      </c>
      <c r="BA34" s="365" t="str">
        <f>IF(BA33="","",VLOOKUP(BA33,'[1]シフト記号表（従来型・ユニット型共通）'!$C$6:$L$47,10,FALSE))</f>
        <v/>
      </c>
      <c r="BB34" s="607">
        <f>IF($BE$3="４週",SUM(W34:AX34),IF($BE$3="暦月",SUM(W34:BA34),""))</f>
        <v>0</v>
      </c>
      <c r="BC34" s="608"/>
      <c r="BD34" s="609">
        <f>IF($BE$3="４週",BB34/4,IF($BE$3="暦月",(BB34/($BE$8/7)),""))</f>
        <v>0</v>
      </c>
      <c r="BE34" s="608"/>
      <c r="BF34" s="604"/>
      <c r="BG34" s="605"/>
      <c r="BH34" s="605"/>
      <c r="BI34" s="605"/>
      <c r="BJ34" s="606"/>
    </row>
    <row r="35" spans="2:62" ht="20.25" customHeight="1" x14ac:dyDescent="0.45">
      <c r="B35" s="574">
        <f>B33+1</f>
        <v>10</v>
      </c>
      <c r="C35" s="576"/>
      <c r="D35" s="577"/>
      <c r="E35" s="359"/>
      <c r="F35" s="360"/>
      <c r="G35" s="359"/>
      <c r="H35" s="360"/>
      <c r="I35" s="580"/>
      <c r="J35" s="581"/>
      <c r="K35" s="584"/>
      <c r="L35" s="585"/>
      <c r="M35" s="585"/>
      <c r="N35" s="577"/>
      <c r="O35" s="588"/>
      <c r="P35" s="589"/>
      <c r="Q35" s="589"/>
      <c r="R35" s="589"/>
      <c r="S35" s="590"/>
      <c r="T35" s="379" t="s">
        <v>260</v>
      </c>
      <c r="U35" s="380"/>
      <c r="V35" s="381"/>
      <c r="W35" s="372"/>
      <c r="X35" s="373"/>
      <c r="Y35" s="373"/>
      <c r="Z35" s="373"/>
      <c r="AA35" s="373"/>
      <c r="AB35" s="373"/>
      <c r="AC35" s="374"/>
      <c r="AD35" s="372"/>
      <c r="AE35" s="373"/>
      <c r="AF35" s="373"/>
      <c r="AG35" s="373"/>
      <c r="AH35" s="373"/>
      <c r="AI35" s="373"/>
      <c r="AJ35" s="374"/>
      <c r="AK35" s="372"/>
      <c r="AL35" s="373"/>
      <c r="AM35" s="373"/>
      <c r="AN35" s="373"/>
      <c r="AO35" s="373"/>
      <c r="AP35" s="373"/>
      <c r="AQ35" s="374"/>
      <c r="AR35" s="372"/>
      <c r="AS35" s="373"/>
      <c r="AT35" s="373"/>
      <c r="AU35" s="373"/>
      <c r="AV35" s="373"/>
      <c r="AW35" s="373"/>
      <c r="AX35" s="374"/>
      <c r="AY35" s="372"/>
      <c r="AZ35" s="373"/>
      <c r="BA35" s="375"/>
      <c r="BB35" s="594"/>
      <c r="BC35" s="595"/>
      <c r="BD35" s="556"/>
      <c r="BE35" s="557"/>
      <c r="BF35" s="558"/>
      <c r="BG35" s="559"/>
      <c r="BH35" s="559"/>
      <c r="BI35" s="559"/>
      <c r="BJ35" s="560"/>
    </row>
    <row r="36" spans="2:62" ht="20.25" customHeight="1" x14ac:dyDescent="0.45">
      <c r="B36" s="597"/>
      <c r="C36" s="610"/>
      <c r="D36" s="611"/>
      <c r="E36" s="359"/>
      <c r="F36" s="360">
        <f>C35</f>
        <v>0</v>
      </c>
      <c r="G36" s="359"/>
      <c r="H36" s="360">
        <f>I35</f>
        <v>0</v>
      </c>
      <c r="I36" s="612"/>
      <c r="J36" s="613"/>
      <c r="K36" s="614"/>
      <c r="L36" s="615"/>
      <c r="M36" s="615"/>
      <c r="N36" s="611"/>
      <c r="O36" s="588"/>
      <c r="P36" s="589"/>
      <c r="Q36" s="589"/>
      <c r="R36" s="589"/>
      <c r="S36" s="590"/>
      <c r="T36" s="376" t="s">
        <v>261</v>
      </c>
      <c r="U36" s="377"/>
      <c r="V36" s="378"/>
      <c r="W36" s="364" t="str">
        <f>IF(W35="","",VLOOKUP(W35,'[1]シフト記号表（従来型・ユニット型共通）'!$C$6:$L$47,10,FALSE))</f>
        <v/>
      </c>
      <c r="X36" s="365" t="str">
        <f>IF(X35="","",VLOOKUP(X35,'[1]シフト記号表（従来型・ユニット型共通）'!$C$6:$L$47,10,FALSE))</f>
        <v/>
      </c>
      <c r="Y36" s="365" t="str">
        <f>IF(Y35="","",VLOOKUP(Y35,'[1]シフト記号表（従来型・ユニット型共通）'!$C$6:$L$47,10,FALSE))</f>
        <v/>
      </c>
      <c r="Z36" s="365" t="str">
        <f>IF(Z35="","",VLOOKUP(Z35,'[1]シフト記号表（従来型・ユニット型共通）'!$C$6:$L$47,10,FALSE))</f>
        <v/>
      </c>
      <c r="AA36" s="365" t="str">
        <f>IF(AA35="","",VLOOKUP(AA35,'[1]シフト記号表（従来型・ユニット型共通）'!$C$6:$L$47,10,FALSE))</f>
        <v/>
      </c>
      <c r="AB36" s="365" t="str">
        <f>IF(AB35="","",VLOOKUP(AB35,'[1]シフト記号表（従来型・ユニット型共通）'!$C$6:$L$47,10,FALSE))</f>
        <v/>
      </c>
      <c r="AC36" s="366" t="str">
        <f>IF(AC35="","",VLOOKUP(AC35,'[1]シフト記号表（従来型・ユニット型共通）'!$C$6:$L$47,10,FALSE))</f>
        <v/>
      </c>
      <c r="AD36" s="364" t="str">
        <f>IF(AD35="","",VLOOKUP(AD35,'[1]シフト記号表（従来型・ユニット型共通）'!$C$6:$L$47,10,FALSE))</f>
        <v/>
      </c>
      <c r="AE36" s="365" t="str">
        <f>IF(AE35="","",VLOOKUP(AE35,'[1]シフト記号表（従来型・ユニット型共通）'!$C$6:$L$47,10,FALSE))</f>
        <v/>
      </c>
      <c r="AF36" s="365" t="str">
        <f>IF(AF35="","",VLOOKUP(AF35,'[1]シフト記号表（従来型・ユニット型共通）'!$C$6:$L$47,10,FALSE))</f>
        <v/>
      </c>
      <c r="AG36" s="365" t="str">
        <f>IF(AG35="","",VLOOKUP(AG35,'[1]シフト記号表（従来型・ユニット型共通）'!$C$6:$L$47,10,FALSE))</f>
        <v/>
      </c>
      <c r="AH36" s="365" t="str">
        <f>IF(AH35="","",VLOOKUP(AH35,'[1]シフト記号表（従来型・ユニット型共通）'!$C$6:$L$47,10,FALSE))</f>
        <v/>
      </c>
      <c r="AI36" s="365" t="str">
        <f>IF(AI35="","",VLOOKUP(AI35,'[1]シフト記号表（従来型・ユニット型共通）'!$C$6:$L$47,10,FALSE))</f>
        <v/>
      </c>
      <c r="AJ36" s="366" t="str">
        <f>IF(AJ35="","",VLOOKUP(AJ35,'[1]シフト記号表（従来型・ユニット型共通）'!$C$6:$L$47,10,FALSE))</f>
        <v/>
      </c>
      <c r="AK36" s="364" t="str">
        <f>IF(AK35="","",VLOOKUP(AK35,'[1]シフト記号表（従来型・ユニット型共通）'!$C$6:$L$47,10,FALSE))</f>
        <v/>
      </c>
      <c r="AL36" s="365" t="str">
        <f>IF(AL35="","",VLOOKUP(AL35,'[1]シフト記号表（従来型・ユニット型共通）'!$C$6:$L$47,10,FALSE))</f>
        <v/>
      </c>
      <c r="AM36" s="365" t="str">
        <f>IF(AM35="","",VLOOKUP(AM35,'[1]シフト記号表（従来型・ユニット型共通）'!$C$6:$L$47,10,FALSE))</f>
        <v/>
      </c>
      <c r="AN36" s="365" t="str">
        <f>IF(AN35="","",VLOOKUP(AN35,'[1]シフト記号表（従来型・ユニット型共通）'!$C$6:$L$47,10,FALSE))</f>
        <v/>
      </c>
      <c r="AO36" s="365" t="str">
        <f>IF(AO35="","",VLOOKUP(AO35,'[1]シフト記号表（従来型・ユニット型共通）'!$C$6:$L$47,10,FALSE))</f>
        <v/>
      </c>
      <c r="AP36" s="365" t="str">
        <f>IF(AP35="","",VLOOKUP(AP35,'[1]シフト記号表（従来型・ユニット型共通）'!$C$6:$L$47,10,FALSE))</f>
        <v/>
      </c>
      <c r="AQ36" s="366" t="str">
        <f>IF(AQ35="","",VLOOKUP(AQ35,'[1]シフト記号表（従来型・ユニット型共通）'!$C$6:$L$47,10,FALSE))</f>
        <v/>
      </c>
      <c r="AR36" s="364" t="str">
        <f>IF(AR35="","",VLOOKUP(AR35,'[1]シフト記号表（従来型・ユニット型共通）'!$C$6:$L$47,10,FALSE))</f>
        <v/>
      </c>
      <c r="AS36" s="365" t="str">
        <f>IF(AS35="","",VLOOKUP(AS35,'[1]シフト記号表（従来型・ユニット型共通）'!$C$6:$L$47,10,FALSE))</f>
        <v/>
      </c>
      <c r="AT36" s="365" t="str">
        <f>IF(AT35="","",VLOOKUP(AT35,'[1]シフト記号表（従来型・ユニット型共通）'!$C$6:$L$47,10,FALSE))</f>
        <v/>
      </c>
      <c r="AU36" s="365" t="str">
        <f>IF(AU35="","",VLOOKUP(AU35,'[1]シフト記号表（従来型・ユニット型共通）'!$C$6:$L$47,10,FALSE))</f>
        <v/>
      </c>
      <c r="AV36" s="365" t="str">
        <f>IF(AV35="","",VLOOKUP(AV35,'[1]シフト記号表（従来型・ユニット型共通）'!$C$6:$L$47,10,FALSE))</f>
        <v/>
      </c>
      <c r="AW36" s="365" t="str">
        <f>IF(AW35="","",VLOOKUP(AW35,'[1]シフト記号表（従来型・ユニット型共通）'!$C$6:$L$47,10,FALSE))</f>
        <v/>
      </c>
      <c r="AX36" s="366" t="str">
        <f>IF(AX35="","",VLOOKUP(AX35,'[1]シフト記号表（従来型・ユニット型共通）'!$C$6:$L$47,10,FALSE))</f>
        <v/>
      </c>
      <c r="AY36" s="364" t="str">
        <f>IF(AY35="","",VLOOKUP(AY35,'[1]シフト記号表（従来型・ユニット型共通）'!$C$6:$L$47,10,FALSE))</f>
        <v/>
      </c>
      <c r="AZ36" s="365" t="str">
        <f>IF(AZ35="","",VLOOKUP(AZ35,'[1]シフト記号表（従来型・ユニット型共通）'!$C$6:$L$47,10,FALSE))</f>
        <v/>
      </c>
      <c r="BA36" s="365" t="str">
        <f>IF(BA35="","",VLOOKUP(BA35,'[1]シフト記号表（従来型・ユニット型共通）'!$C$6:$L$47,10,FALSE))</f>
        <v/>
      </c>
      <c r="BB36" s="607">
        <f>IF($BE$3="４週",SUM(W36:AX36),IF($BE$3="暦月",SUM(W36:BA36),""))</f>
        <v>0</v>
      </c>
      <c r="BC36" s="608"/>
      <c r="BD36" s="609">
        <f>IF($BE$3="４週",BB36/4,IF($BE$3="暦月",(BB36/($BE$8/7)),""))</f>
        <v>0</v>
      </c>
      <c r="BE36" s="608"/>
      <c r="BF36" s="604"/>
      <c r="BG36" s="605"/>
      <c r="BH36" s="605"/>
      <c r="BI36" s="605"/>
      <c r="BJ36" s="606"/>
    </row>
    <row r="37" spans="2:62" ht="20.25" customHeight="1" x14ac:dyDescent="0.45">
      <c r="B37" s="574">
        <f>B35+1</f>
        <v>11</v>
      </c>
      <c r="C37" s="576"/>
      <c r="D37" s="577"/>
      <c r="E37" s="359"/>
      <c r="F37" s="360"/>
      <c r="G37" s="359"/>
      <c r="H37" s="360"/>
      <c r="I37" s="580"/>
      <c r="J37" s="581"/>
      <c r="K37" s="584"/>
      <c r="L37" s="585"/>
      <c r="M37" s="585"/>
      <c r="N37" s="577"/>
      <c r="O37" s="588"/>
      <c r="P37" s="589"/>
      <c r="Q37" s="589"/>
      <c r="R37" s="589"/>
      <c r="S37" s="590"/>
      <c r="T37" s="379" t="s">
        <v>260</v>
      </c>
      <c r="U37" s="380"/>
      <c r="V37" s="381"/>
      <c r="W37" s="372"/>
      <c r="X37" s="373"/>
      <c r="Y37" s="373"/>
      <c r="Z37" s="373"/>
      <c r="AA37" s="373"/>
      <c r="AB37" s="373"/>
      <c r="AC37" s="374"/>
      <c r="AD37" s="372"/>
      <c r="AE37" s="373"/>
      <c r="AF37" s="373"/>
      <c r="AG37" s="373"/>
      <c r="AH37" s="373"/>
      <c r="AI37" s="373"/>
      <c r="AJ37" s="374"/>
      <c r="AK37" s="372"/>
      <c r="AL37" s="373"/>
      <c r="AM37" s="373"/>
      <c r="AN37" s="373"/>
      <c r="AO37" s="373"/>
      <c r="AP37" s="373"/>
      <c r="AQ37" s="374"/>
      <c r="AR37" s="372"/>
      <c r="AS37" s="373"/>
      <c r="AT37" s="373"/>
      <c r="AU37" s="373"/>
      <c r="AV37" s="373"/>
      <c r="AW37" s="373"/>
      <c r="AX37" s="374"/>
      <c r="AY37" s="372"/>
      <c r="AZ37" s="373"/>
      <c r="BA37" s="375"/>
      <c r="BB37" s="594"/>
      <c r="BC37" s="595"/>
      <c r="BD37" s="556"/>
      <c r="BE37" s="557"/>
      <c r="BF37" s="558"/>
      <c r="BG37" s="559"/>
      <c r="BH37" s="559"/>
      <c r="BI37" s="559"/>
      <c r="BJ37" s="560"/>
    </row>
    <row r="38" spans="2:62" ht="20.25" customHeight="1" x14ac:dyDescent="0.45">
      <c r="B38" s="597"/>
      <c r="C38" s="610"/>
      <c r="D38" s="611"/>
      <c r="E38" s="359"/>
      <c r="F38" s="360">
        <f>C37</f>
        <v>0</v>
      </c>
      <c r="G38" s="359"/>
      <c r="H38" s="360">
        <f>I37</f>
        <v>0</v>
      </c>
      <c r="I38" s="612"/>
      <c r="J38" s="613"/>
      <c r="K38" s="614"/>
      <c r="L38" s="615"/>
      <c r="M38" s="615"/>
      <c r="N38" s="611"/>
      <c r="O38" s="588"/>
      <c r="P38" s="589"/>
      <c r="Q38" s="589"/>
      <c r="R38" s="589"/>
      <c r="S38" s="590"/>
      <c r="T38" s="376" t="s">
        <v>261</v>
      </c>
      <c r="U38" s="377"/>
      <c r="V38" s="378"/>
      <c r="W38" s="364" t="str">
        <f>IF(W37="","",VLOOKUP(W37,'[1]シフト記号表（従来型・ユニット型共通）'!$C$6:$L$47,10,FALSE))</f>
        <v/>
      </c>
      <c r="X38" s="365" t="str">
        <f>IF(X37="","",VLOOKUP(X37,'[1]シフト記号表（従来型・ユニット型共通）'!$C$6:$L$47,10,FALSE))</f>
        <v/>
      </c>
      <c r="Y38" s="365" t="str">
        <f>IF(Y37="","",VLOOKUP(Y37,'[1]シフト記号表（従来型・ユニット型共通）'!$C$6:$L$47,10,FALSE))</f>
        <v/>
      </c>
      <c r="Z38" s="365" t="str">
        <f>IF(Z37="","",VLOOKUP(Z37,'[1]シフト記号表（従来型・ユニット型共通）'!$C$6:$L$47,10,FALSE))</f>
        <v/>
      </c>
      <c r="AA38" s="365" t="str">
        <f>IF(AA37="","",VLOOKUP(AA37,'[1]シフト記号表（従来型・ユニット型共通）'!$C$6:$L$47,10,FALSE))</f>
        <v/>
      </c>
      <c r="AB38" s="365" t="str">
        <f>IF(AB37="","",VLOOKUP(AB37,'[1]シフト記号表（従来型・ユニット型共通）'!$C$6:$L$47,10,FALSE))</f>
        <v/>
      </c>
      <c r="AC38" s="366" t="str">
        <f>IF(AC37="","",VLOOKUP(AC37,'[1]シフト記号表（従来型・ユニット型共通）'!$C$6:$L$47,10,FALSE))</f>
        <v/>
      </c>
      <c r="AD38" s="364" t="str">
        <f>IF(AD37="","",VLOOKUP(AD37,'[1]シフト記号表（従来型・ユニット型共通）'!$C$6:$L$47,10,FALSE))</f>
        <v/>
      </c>
      <c r="AE38" s="365" t="str">
        <f>IF(AE37="","",VLOOKUP(AE37,'[1]シフト記号表（従来型・ユニット型共通）'!$C$6:$L$47,10,FALSE))</f>
        <v/>
      </c>
      <c r="AF38" s="365" t="str">
        <f>IF(AF37="","",VLOOKUP(AF37,'[1]シフト記号表（従来型・ユニット型共通）'!$C$6:$L$47,10,FALSE))</f>
        <v/>
      </c>
      <c r="AG38" s="365" t="str">
        <f>IF(AG37="","",VLOOKUP(AG37,'[1]シフト記号表（従来型・ユニット型共通）'!$C$6:$L$47,10,FALSE))</f>
        <v/>
      </c>
      <c r="AH38" s="365" t="str">
        <f>IF(AH37="","",VLOOKUP(AH37,'[1]シフト記号表（従来型・ユニット型共通）'!$C$6:$L$47,10,FALSE))</f>
        <v/>
      </c>
      <c r="AI38" s="365" t="str">
        <f>IF(AI37="","",VLOOKUP(AI37,'[1]シフト記号表（従来型・ユニット型共通）'!$C$6:$L$47,10,FALSE))</f>
        <v/>
      </c>
      <c r="AJ38" s="366" t="str">
        <f>IF(AJ37="","",VLOOKUP(AJ37,'[1]シフト記号表（従来型・ユニット型共通）'!$C$6:$L$47,10,FALSE))</f>
        <v/>
      </c>
      <c r="AK38" s="364" t="str">
        <f>IF(AK37="","",VLOOKUP(AK37,'[1]シフト記号表（従来型・ユニット型共通）'!$C$6:$L$47,10,FALSE))</f>
        <v/>
      </c>
      <c r="AL38" s="365" t="str">
        <f>IF(AL37="","",VLOOKUP(AL37,'[1]シフト記号表（従来型・ユニット型共通）'!$C$6:$L$47,10,FALSE))</f>
        <v/>
      </c>
      <c r="AM38" s="365" t="str">
        <f>IF(AM37="","",VLOOKUP(AM37,'[1]シフト記号表（従来型・ユニット型共通）'!$C$6:$L$47,10,FALSE))</f>
        <v/>
      </c>
      <c r="AN38" s="365" t="str">
        <f>IF(AN37="","",VLOOKUP(AN37,'[1]シフト記号表（従来型・ユニット型共通）'!$C$6:$L$47,10,FALSE))</f>
        <v/>
      </c>
      <c r="AO38" s="365" t="str">
        <f>IF(AO37="","",VLOOKUP(AO37,'[1]シフト記号表（従来型・ユニット型共通）'!$C$6:$L$47,10,FALSE))</f>
        <v/>
      </c>
      <c r="AP38" s="365" t="str">
        <f>IF(AP37="","",VLOOKUP(AP37,'[1]シフト記号表（従来型・ユニット型共通）'!$C$6:$L$47,10,FALSE))</f>
        <v/>
      </c>
      <c r="AQ38" s="366" t="str">
        <f>IF(AQ37="","",VLOOKUP(AQ37,'[1]シフト記号表（従来型・ユニット型共通）'!$C$6:$L$47,10,FALSE))</f>
        <v/>
      </c>
      <c r="AR38" s="364" t="str">
        <f>IF(AR37="","",VLOOKUP(AR37,'[1]シフト記号表（従来型・ユニット型共通）'!$C$6:$L$47,10,FALSE))</f>
        <v/>
      </c>
      <c r="AS38" s="365" t="str">
        <f>IF(AS37="","",VLOOKUP(AS37,'[1]シフト記号表（従来型・ユニット型共通）'!$C$6:$L$47,10,FALSE))</f>
        <v/>
      </c>
      <c r="AT38" s="365" t="str">
        <f>IF(AT37="","",VLOOKUP(AT37,'[1]シフト記号表（従来型・ユニット型共通）'!$C$6:$L$47,10,FALSE))</f>
        <v/>
      </c>
      <c r="AU38" s="365" t="str">
        <f>IF(AU37="","",VLOOKUP(AU37,'[1]シフト記号表（従来型・ユニット型共通）'!$C$6:$L$47,10,FALSE))</f>
        <v/>
      </c>
      <c r="AV38" s="365" t="str">
        <f>IF(AV37="","",VLOOKUP(AV37,'[1]シフト記号表（従来型・ユニット型共通）'!$C$6:$L$47,10,FALSE))</f>
        <v/>
      </c>
      <c r="AW38" s="365" t="str">
        <f>IF(AW37="","",VLOOKUP(AW37,'[1]シフト記号表（従来型・ユニット型共通）'!$C$6:$L$47,10,FALSE))</f>
        <v/>
      </c>
      <c r="AX38" s="366" t="str">
        <f>IF(AX37="","",VLOOKUP(AX37,'[1]シフト記号表（従来型・ユニット型共通）'!$C$6:$L$47,10,FALSE))</f>
        <v/>
      </c>
      <c r="AY38" s="364" t="str">
        <f>IF(AY37="","",VLOOKUP(AY37,'[1]シフト記号表（従来型・ユニット型共通）'!$C$6:$L$47,10,FALSE))</f>
        <v/>
      </c>
      <c r="AZ38" s="365" t="str">
        <f>IF(AZ37="","",VLOOKUP(AZ37,'[1]シフト記号表（従来型・ユニット型共通）'!$C$6:$L$47,10,FALSE))</f>
        <v/>
      </c>
      <c r="BA38" s="365" t="str">
        <f>IF(BA37="","",VLOOKUP(BA37,'[1]シフト記号表（従来型・ユニット型共通）'!$C$6:$L$47,10,FALSE))</f>
        <v/>
      </c>
      <c r="BB38" s="607">
        <f>IF($BE$3="４週",SUM(W38:AX38),IF($BE$3="暦月",SUM(W38:BA38),""))</f>
        <v>0</v>
      </c>
      <c r="BC38" s="608"/>
      <c r="BD38" s="609">
        <f>IF($BE$3="４週",BB38/4,IF($BE$3="暦月",(BB38/($BE$8/7)),""))</f>
        <v>0</v>
      </c>
      <c r="BE38" s="608"/>
      <c r="BF38" s="604"/>
      <c r="BG38" s="605"/>
      <c r="BH38" s="605"/>
      <c r="BI38" s="605"/>
      <c r="BJ38" s="606"/>
    </row>
    <row r="39" spans="2:62" ht="20.25" customHeight="1" x14ac:dyDescent="0.45">
      <c r="B39" s="574">
        <f>B37+1</f>
        <v>12</v>
      </c>
      <c r="C39" s="576"/>
      <c r="D39" s="577"/>
      <c r="E39" s="359"/>
      <c r="F39" s="360"/>
      <c r="G39" s="359"/>
      <c r="H39" s="360"/>
      <c r="I39" s="580"/>
      <c r="J39" s="581"/>
      <c r="K39" s="584"/>
      <c r="L39" s="585"/>
      <c r="M39" s="585"/>
      <c r="N39" s="577"/>
      <c r="O39" s="588"/>
      <c r="P39" s="589"/>
      <c r="Q39" s="589"/>
      <c r="R39" s="589"/>
      <c r="S39" s="590"/>
      <c r="T39" s="379" t="s">
        <v>260</v>
      </c>
      <c r="U39" s="380"/>
      <c r="V39" s="381"/>
      <c r="W39" s="372"/>
      <c r="X39" s="373"/>
      <c r="Y39" s="373"/>
      <c r="Z39" s="373"/>
      <c r="AA39" s="373"/>
      <c r="AB39" s="373"/>
      <c r="AC39" s="374"/>
      <c r="AD39" s="372"/>
      <c r="AE39" s="373"/>
      <c r="AF39" s="373"/>
      <c r="AG39" s="373"/>
      <c r="AH39" s="373"/>
      <c r="AI39" s="373"/>
      <c r="AJ39" s="374"/>
      <c r="AK39" s="372"/>
      <c r="AL39" s="373"/>
      <c r="AM39" s="373"/>
      <c r="AN39" s="373"/>
      <c r="AO39" s="373"/>
      <c r="AP39" s="373"/>
      <c r="AQ39" s="374"/>
      <c r="AR39" s="372"/>
      <c r="AS39" s="373"/>
      <c r="AT39" s="373"/>
      <c r="AU39" s="373"/>
      <c r="AV39" s="373"/>
      <c r="AW39" s="373"/>
      <c r="AX39" s="374"/>
      <c r="AY39" s="372"/>
      <c r="AZ39" s="373"/>
      <c r="BA39" s="375"/>
      <c r="BB39" s="594"/>
      <c r="BC39" s="595"/>
      <c r="BD39" s="556"/>
      <c r="BE39" s="557"/>
      <c r="BF39" s="558"/>
      <c r="BG39" s="559"/>
      <c r="BH39" s="559"/>
      <c r="BI39" s="559"/>
      <c r="BJ39" s="560"/>
    </row>
    <row r="40" spans="2:62" ht="20.25" customHeight="1" x14ac:dyDescent="0.45">
      <c r="B40" s="597"/>
      <c r="C40" s="610"/>
      <c r="D40" s="611"/>
      <c r="E40" s="359"/>
      <c r="F40" s="360">
        <f>C39</f>
        <v>0</v>
      </c>
      <c r="G40" s="359"/>
      <c r="H40" s="360">
        <f>I39</f>
        <v>0</v>
      </c>
      <c r="I40" s="612"/>
      <c r="J40" s="613"/>
      <c r="K40" s="614"/>
      <c r="L40" s="615"/>
      <c r="M40" s="615"/>
      <c r="N40" s="611"/>
      <c r="O40" s="588"/>
      <c r="P40" s="589"/>
      <c r="Q40" s="589"/>
      <c r="R40" s="589"/>
      <c r="S40" s="590"/>
      <c r="T40" s="376" t="s">
        <v>261</v>
      </c>
      <c r="U40" s="377"/>
      <c r="V40" s="378"/>
      <c r="W40" s="364" t="str">
        <f>IF(W39="","",VLOOKUP(W39,'[1]シフト記号表（従来型・ユニット型共通）'!$C$6:$L$47,10,FALSE))</f>
        <v/>
      </c>
      <c r="X40" s="365" t="str">
        <f>IF(X39="","",VLOOKUP(X39,'[1]シフト記号表（従来型・ユニット型共通）'!$C$6:$L$47,10,FALSE))</f>
        <v/>
      </c>
      <c r="Y40" s="365" t="str">
        <f>IF(Y39="","",VLOOKUP(Y39,'[1]シフト記号表（従来型・ユニット型共通）'!$C$6:$L$47,10,FALSE))</f>
        <v/>
      </c>
      <c r="Z40" s="365" t="str">
        <f>IF(Z39="","",VLOOKUP(Z39,'[1]シフト記号表（従来型・ユニット型共通）'!$C$6:$L$47,10,FALSE))</f>
        <v/>
      </c>
      <c r="AA40" s="365" t="str">
        <f>IF(AA39="","",VLOOKUP(AA39,'[1]シフト記号表（従来型・ユニット型共通）'!$C$6:$L$47,10,FALSE))</f>
        <v/>
      </c>
      <c r="AB40" s="365" t="str">
        <f>IF(AB39="","",VLOOKUP(AB39,'[1]シフト記号表（従来型・ユニット型共通）'!$C$6:$L$47,10,FALSE))</f>
        <v/>
      </c>
      <c r="AC40" s="366" t="str">
        <f>IF(AC39="","",VLOOKUP(AC39,'[1]シフト記号表（従来型・ユニット型共通）'!$C$6:$L$47,10,FALSE))</f>
        <v/>
      </c>
      <c r="AD40" s="364" t="str">
        <f>IF(AD39="","",VLOOKUP(AD39,'[1]シフト記号表（従来型・ユニット型共通）'!$C$6:$L$47,10,FALSE))</f>
        <v/>
      </c>
      <c r="AE40" s="365" t="str">
        <f>IF(AE39="","",VLOOKUP(AE39,'[1]シフト記号表（従来型・ユニット型共通）'!$C$6:$L$47,10,FALSE))</f>
        <v/>
      </c>
      <c r="AF40" s="365" t="str">
        <f>IF(AF39="","",VLOOKUP(AF39,'[1]シフト記号表（従来型・ユニット型共通）'!$C$6:$L$47,10,FALSE))</f>
        <v/>
      </c>
      <c r="AG40" s="365" t="str">
        <f>IF(AG39="","",VLOOKUP(AG39,'[1]シフト記号表（従来型・ユニット型共通）'!$C$6:$L$47,10,FALSE))</f>
        <v/>
      </c>
      <c r="AH40" s="365" t="str">
        <f>IF(AH39="","",VLOOKUP(AH39,'[1]シフト記号表（従来型・ユニット型共通）'!$C$6:$L$47,10,FALSE))</f>
        <v/>
      </c>
      <c r="AI40" s="365" t="str">
        <f>IF(AI39="","",VLOOKUP(AI39,'[1]シフト記号表（従来型・ユニット型共通）'!$C$6:$L$47,10,FALSE))</f>
        <v/>
      </c>
      <c r="AJ40" s="366" t="str">
        <f>IF(AJ39="","",VLOOKUP(AJ39,'[1]シフト記号表（従来型・ユニット型共通）'!$C$6:$L$47,10,FALSE))</f>
        <v/>
      </c>
      <c r="AK40" s="364" t="str">
        <f>IF(AK39="","",VLOOKUP(AK39,'[1]シフト記号表（従来型・ユニット型共通）'!$C$6:$L$47,10,FALSE))</f>
        <v/>
      </c>
      <c r="AL40" s="365" t="str">
        <f>IF(AL39="","",VLOOKUP(AL39,'[1]シフト記号表（従来型・ユニット型共通）'!$C$6:$L$47,10,FALSE))</f>
        <v/>
      </c>
      <c r="AM40" s="365" t="str">
        <f>IF(AM39="","",VLOOKUP(AM39,'[1]シフト記号表（従来型・ユニット型共通）'!$C$6:$L$47,10,FALSE))</f>
        <v/>
      </c>
      <c r="AN40" s="365" t="str">
        <f>IF(AN39="","",VLOOKUP(AN39,'[1]シフト記号表（従来型・ユニット型共通）'!$C$6:$L$47,10,FALSE))</f>
        <v/>
      </c>
      <c r="AO40" s="365" t="str">
        <f>IF(AO39="","",VLOOKUP(AO39,'[1]シフト記号表（従来型・ユニット型共通）'!$C$6:$L$47,10,FALSE))</f>
        <v/>
      </c>
      <c r="AP40" s="365" t="str">
        <f>IF(AP39="","",VLOOKUP(AP39,'[1]シフト記号表（従来型・ユニット型共通）'!$C$6:$L$47,10,FALSE))</f>
        <v/>
      </c>
      <c r="AQ40" s="366" t="str">
        <f>IF(AQ39="","",VLOOKUP(AQ39,'[1]シフト記号表（従来型・ユニット型共通）'!$C$6:$L$47,10,FALSE))</f>
        <v/>
      </c>
      <c r="AR40" s="364" t="str">
        <f>IF(AR39="","",VLOOKUP(AR39,'[1]シフト記号表（従来型・ユニット型共通）'!$C$6:$L$47,10,FALSE))</f>
        <v/>
      </c>
      <c r="AS40" s="365" t="str">
        <f>IF(AS39="","",VLOOKUP(AS39,'[1]シフト記号表（従来型・ユニット型共通）'!$C$6:$L$47,10,FALSE))</f>
        <v/>
      </c>
      <c r="AT40" s="365" t="str">
        <f>IF(AT39="","",VLOOKUP(AT39,'[1]シフト記号表（従来型・ユニット型共通）'!$C$6:$L$47,10,FALSE))</f>
        <v/>
      </c>
      <c r="AU40" s="365" t="str">
        <f>IF(AU39="","",VLOOKUP(AU39,'[1]シフト記号表（従来型・ユニット型共通）'!$C$6:$L$47,10,FALSE))</f>
        <v/>
      </c>
      <c r="AV40" s="365" t="str">
        <f>IF(AV39="","",VLOOKUP(AV39,'[1]シフト記号表（従来型・ユニット型共通）'!$C$6:$L$47,10,FALSE))</f>
        <v/>
      </c>
      <c r="AW40" s="365" t="str">
        <f>IF(AW39="","",VLOOKUP(AW39,'[1]シフト記号表（従来型・ユニット型共通）'!$C$6:$L$47,10,FALSE))</f>
        <v/>
      </c>
      <c r="AX40" s="366" t="str">
        <f>IF(AX39="","",VLOOKUP(AX39,'[1]シフト記号表（従来型・ユニット型共通）'!$C$6:$L$47,10,FALSE))</f>
        <v/>
      </c>
      <c r="AY40" s="364" t="str">
        <f>IF(AY39="","",VLOOKUP(AY39,'[1]シフト記号表（従来型・ユニット型共通）'!$C$6:$L$47,10,FALSE))</f>
        <v/>
      </c>
      <c r="AZ40" s="365" t="str">
        <f>IF(AZ39="","",VLOOKUP(AZ39,'[1]シフト記号表（従来型・ユニット型共通）'!$C$6:$L$47,10,FALSE))</f>
        <v/>
      </c>
      <c r="BA40" s="365" t="str">
        <f>IF(BA39="","",VLOOKUP(BA39,'[1]シフト記号表（従来型・ユニット型共通）'!$C$6:$L$47,10,FALSE))</f>
        <v/>
      </c>
      <c r="BB40" s="607">
        <f>IF($BE$3="４週",SUM(W40:AX40),IF($BE$3="暦月",SUM(W40:BA40),""))</f>
        <v>0</v>
      </c>
      <c r="BC40" s="608"/>
      <c r="BD40" s="609">
        <f>IF($BE$3="４週",BB40/4,IF($BE$3="暦月",(BB40/($BE$8/7)),""))</f>
        <v>0</v>
      </c>
      <c r="BE40" s="608"/>
      <c r="BF40" s="604"/>
      <c r="BG40" s="605"/>
      <c r="BH40" s="605"/>
      <c r="BI40" s="605"/>
      <c r="BJ40" s="606"/>
    </row>
    <row r="41" spans="2:62" ht="20.25" customHeight="1" x14ac:dyDescent="0.45">
      <c r="B41" s="574">
        <f>B39+1</f>
        <v>13</v>
      </c>
      <c r="C41" s="576"/>
      <c r="D41" s="577"/>
      <c r="E41" s="359"/>
      <c r="F41" s="360"/>
      <c r="G41" s="359"/>
      <c r="H41" s="360"/>
      <c r="I41" s="580"/>
      <c r="J41" s="581"/>
      <c r="K41" s="584"/>
      <c r="L41" s="585"/>
      <c r="M41" s="585"/>
      <c r="N41" s="577"/>
      <c r="O41" s="588"/>
      <c r="P41" s="589"/>
      <c r="Q41" s="589"/>
      <c r="R41" s="589"/>
      <c r="S41" s="590"/>
      <c r="T41" s="379" t="s">
        <v>260</v>
      </c>
      <c r="U41" s="380"/>
      <c r="V41" s="381"/>
      <c r="W41" s="372"/>
      <c r="X41" s="373"/>
      <c r="Y41" s="373"/>
      <c r="Z41" s="373"/>
      <c r="AA41" s="373"/>
      <c r="AB41" s="373"/>
      <c r="AC41" s="374"/>
      <c r="AD41" s="372"/>
      <c r="AE41" s="373"/>
      <c r="AF41" s="373"/>
      <c r="AG41" s="373"/>
      <c r="AH41" s="373"/>
      <c r="AI41" s="373"/>
      <c r="AJ41" s="374"/>
      <c r="AK41" s="372"/>
      <c r="AL41" s="373"/>
      <c r="AM41" s="373"/>
      <c r="AN41" s="373"/>
      <c r="AO41" s="373"/>
      <c r="AP41" s="373"/>
      <c r="AQ41" s="374"/>
      <c r="AR41" s="372"/>
      <c r="AS41" s="373"/>
      <c r="AT41" s="373"/>
      <c r="AU41" s="373"/>
      <c r="AV41" s="373"/>
      <c r="AW41" s="373"/>
      <c r="AX41" s="374"/>
      <c r="AY41" s="372"/>
      <c r="AZ41" s="373"/>
      <c r="BA41" s="375"/>
      <c r="BB41" s="594"/>
      <c r="BC41" s="595"/>
      <c r="BD41" s="556"/>
      <c r="BE41" s="557"/>
      <c r="BF41" s="558"/>
      <c r="BG41" s="559"/>
      <c r="BH41" s="559"/>
      <c r="BI41" s="559"/>
      <c r="BJ41" s="560"/>
    </row>
    <row r="42" spans="2:62" ht="20.25" customHeight="1" x14ac:dyDescent="0.45">
      <c r="B42" s="597"/>
      <c r="C42" s="610"/>
      <c r="D42" s="611"/>
      <c r="E42" s="359"/>
      <c r="F42" s="360">
        <f>C41</f>
        <v>0</v>
      </c>
      <c r="G42" s="359"/>
      <c r="H42" s="360">
        <f>I41</f>
        <v>0</v>
      </c>
      <c r="I42" s="612"/>
      <c r="J42" s="613"/>
      <c r="K42" s="614"/>
      <c r="L42" s="615"/>
      <c r="M42" s="615"/>
      <c r="N42" s="611"/>
      <c r="O42" s="588"/>
      <c r="P42" s="589"/>
      <c r="Q42" s="589"/>
      <c r="R42" s="589"/>
      <c r="S42" s="590"/>
      <c r="T42" s="376" t="s">
        <v>261</v>
      </c>
      <c r="U42" s="377"/>
      <c r="V42" s="378"/>
      <c r="W42" s="364" t="str">
        <f>IF(W41="","",VLOOKUP(W41,'[1]シフト記号表（従来型・ユニット型共通）'!$C$6:$L$47,10,FALSE))</f>
        <v/>
      </c>
      <c r="X42" s="365" t="str">
        <f>IF(X41="","",VLOOKUP(X41,'[1]シフト記号表（従来型・ユニット型共通）'!$C$6:$L$47,10,FALSE))</f>
        <v/>
      </c>
      <c r="Y42" s="365" t="str">
        <f>IF(Y41="","",VLOOKUP(Y41,'[1]シフト記号表（従来型・ユニット型共通）'!$C$6:$L$47,10,FALSE))</f>
        <v/>
      </c>
      <c r="Z42" s="365" t="str">
        <f>IF(Z41="","",VLOOKUP(Z41,'[1]シフト記号表（従来型・ユニット型共通）'!$C$6:$L$47,10,FALSE))</f>
        <v/>
      </c>
      <c r="AA42" s="365" t="str">
        <f>IF(AA41="","",VLOOKUP(AA41,'[1]シフト記号表（従来型・ユニット型共通）'!$C$6:$L$47,10,FALSE))</f>
        <v/>
      </c>
      <c r="AB42" s="365" t="str">
        <f>IF(AB41="","",VLOOKUP(AB41,'[1]シフト記号表（従来型・ユニット型共通）'!$C$6:$L$47,10,FALSE))</f>
        <v/>
      </c>
      <c r="AC42" s="366" t="str">
        <f>IF(AC41="","",VLOOKUP(AC41,'[1]シフト記号表（従来型・ユニット型共通）'!$C$6:$L$47,10,FALSE))</f>
        <v/>
      </c>
      <c r="AD42" s="364" t="str">
        <f>IF(AD41="","",VLOOKUP(AD41,'[1]シフト記号表（従来型・ユニット型共通）'!$C$6:$L$47,10,FALSE))</f>
        <v/>
      </c>
      <c r="AE42" s="365" t="str">
        <f>IF(AE41="","",VLOOKUP(AE41,'[1]シフト記号表（従来型・ユニット型共通）'!$C$6:$L$47,10,FALSE))</f>
        <v/>
      </c>
      <c r="AF42" s="365" t="str">
        <f>IF(AF41="","",VLOOKUP(AF41,'[1]シフト記号表（従来型・ユニット型共通）'!$C$6:$L$47,10,FALSE))</f>
        <v/>
      </c>
      <c r="AG42" s="365" t="str">
        <f>IF(AG41="","",VLOOKUP(AG41,'[1]シフト記号表（従来型・ユニット型共通）'!$C$6:$L$47,10,FALSE))</f>
        <v/>
      </c>
      <c r="AH42" s="365" t="str">
        <f>IF(AH41="","",VLOOKUP(AH41,'[1]シフト記号表（従来型・ユニット型共通）'!$C$6:$L$47,10,FALSE))</f>
        <v/>
      </c>
      <c r="AI42" s="365" t="str">
        <f>IF(AI41="","",VLOOKUP(AI41,'[1]シフト記号表（従来型・ユニット型共通）'!$C$6:$L$47,10,FALSE))</f>
        <v/>
      </c>
      <c r="AJ42" s="366" t="str">
        <f>IF(AJ41="","",VLOOKUP(AJ41,'[1]シフト記号表（従来型・ユニット型共通）'!$C$6:$L$47,10,FALSE))</f>
        <v/>
      </c>
      <c r="AK42" s="364" t="str">
        <f>IF(AK41="","",VLOOKUP(AK41,'[1]シフト記号表（従来型・ユニット型共通）'!$C$6:$L$47,10,FALSE))</f>
        <v/>
      </c>
      <c r="AL42" s="365" t="str">
        <f>IF(AL41="","",VLOOKUP(AL41,'[1]シフト記号表（従来型・ユニット型共通）'!$C$6:$L$47,10,FALSE))</f>
        <v/>
      </c>
      <c r="AM42" s="365" t="str">
        <f>IF(AM41="","",VLOOKUP(AM41,'[1]シフト記号表（従来型・ユニット型共通）'!$C$6:$L$47,10,FALSE))</f>
        <v/>
      </c>
      <c r="AN42" s="365" t="str">
        <f>IF(AN41="","",VLOOKUP(AN41,'[1]シフト記号表（従来型・ユニット型共通）'!$C$6:$L$47,10,FALSE))</f>
        <v/>
      </c>
      <c r="AO42" s="365" t="str">
        <f>IF(AO41="","",VLOOKUP(AO41,'[1]シフト記号表（従来型・ユニット型共通）'!$C$6:$L$47,10,FALSE))</f>
        <v/>
      </c>
      <c r="AP42" s="365" t="str">
        <f>IF(AP41="","",VLOOKUP(AP41,'[1]シフト記号表（従来型・ユニット型共通）'!$C$6:$L$47,10,FALSE))</f>
        <v/>
      </c>
      <c r="AQ42" s="366" t="str">
        <f>IF(AQ41="","",VLOOKUP(AQ41,'[1]シフト記号表（従来型・ユニット型共通）'!$C$6:$L$47,10,FALSE))</f>
        <v/>
      </c>
      <c r="AR42" s="364" t="str">
        <f>IF(AR41="","",VLOOKUP(AR41,'[1]シフト記号表（従来型・ユニット型共通）'!$C$6:$L$47,10,FALSE))</f>
        <v/>
      </c>
      <c r="AS42" s="365" t="str">
        <f>IF(AS41="","",VLOOKUP(AS41,'[1]シフト記号表（従来型・ユニット型共通）'!$C$6:$L$47,10,FALSE))</f>
        <v/>
      </c>
      <c r="AT42" s="365" t="str">
        <f>IF(AT41="","",VLOOKUP(AT41,'[1]シフト記号表（従来型・ユニット型共通）'!$C$6:$L$47,10,FALSE))</f>
        <v/>
      </c>
      <c r="AU42" s="365" t="str">
        <f>IF(AU41="","",VLOOKUP(AU41,'[1]シフト記号表（従来型・ユニット型共通）'!$C$6:$L$47,10,FALSE))</f>
        <v/>
      </c>
      <c r="AV42" s="365" t="str">
        <f>IF(AV41="","",VLOOKUP(AV41,'[1]シフト記号表（従来型・ユニット型共通）'!$C$6:$L$47,10,FALSE))</f>
        <v/>
      </c>
      <c r="AW42" s="365" t="str">
        <f>IF(AW41="","",VLOOKUP(AW41,'[1]シフト記号表（従来型・ユニット型共通）'!$C$6:$L$47,10,FALSE))</f>
        <v/>
      </c>
      <c r="AX42" s="366" t="str">
        <f>IF(AX41="","",VLOOKUP(AX41,'[1]シフト記号表（従来型・ユニット型共通）'!$C$6:$L$47,10,FALSE))</f>
        <v/>
      </c>
      <c r="AY42" s="364" t="str">
        <f>IF(AY41="","",VLOOKUP(AY41,'[1]シフト記号表（従来型・ユニット型共通）'!$C$6:$L$47,10,FALSE))</f>
        <v/>
      </c>
      <c r="AZ42" s="365" t="str">
        <f>IF(AZ41="","",VLOOKUP(AZ41,'[1]シフト記号表（従来型・ユニット型共通）'!$C$6:$L$47,10,FALSE))</f>
        <v/>
      </c>
      <c r="BA42" s="365" t="str">
        <f>IF(BA41="","",VLOOKUP(BA41,'[1]シフト記号表（従来型・ユニット型共通）'!$C$6:$L$47,10,FALSE))</f>
        <v/>
      </c>
      <c r="BB42" s="607">
        <f>IF($BE$3="４週",SUM(W42:AX42),IF($BE$3="暦月",SUM(W42:BA42),""))</f>
        <v>0</v>
      </c>
      <c r="BC42" s="608"/>
      <c r="BD42" s="609">
        <f>IF($BE$3="４週",BB42/4,IF($BE$3="暦月",(BB42/($BE$8/7)),""))</f>
        <v>0</v>
      </c>
      <c r="BE42" s="608"/>
      <c r="BF42" s="604"/>
      <c r="BG42" s="605"/>
      <c r="BH42" s="605"/>
      <c r="BI42" s="605"/>
      <c r="BJ42" s="606"/>
    </row>
    <row r="43" spans="2:62" ht="20.25" customHeight="1" x14ac:dyDescent="0.45">
      <c r="B43" s="574">
        <f>B41+1</f>
        <v>14</v>
      </c>
      <c r="C43" s="576"/>
      <c r="D43" s="577"/>
      <c r="E43" s="359"/>
      <c r="F43" s="360"/>
      <c r="G43" s="359"/>
      <c r="H43" s="360"/>
      <c r="I43" s="580"/>
      <c r="J43" s="581"/>
      <c r="K43" s="584"/>
      <c r="L43" s="585"/>
      <c r="M43" s="585"/>
      <c r="N43" s="577"/>
      <c r="O43" s="588"/>
      <c r="P43" s="589"/>
      <c r="Q43" s="589"/>
      <c r="R43" s="589"/>
      <c r="S43" s="590"/>
      <c r="T43" s="379" t="s">
        <v>260</v>
      </c>
      <c r="U43" s="380"/>
      <c r="V43" s="381"/>
      <c r="W43" s="372"/>
      <c r="X43" s="373"/>
      <c r="Y43" s="373"/>
      <c r="Z43" s="373"/>
      <c r="AA43" s="373"/>
      <c r="AB43" s="373"/>
      <c r="AC43" s="374"/>
      <c r="AD43" s="372"/>
      <c r="AE43" s="373"/>
      <c r="AF43" s="373"/>
      <c r="AG43" s="373"/>
      <c r="AH43" s="373"/>
      <c r="AI43" s="373"/>
      <c r="AJ43" s="374"/>
      <c r="AK43" s="372"/>
      <c r="AL43" s="373"/>
      <c r="AM43" s="373"/>
      <c r="AN43" s="373"/>
      <c r="AO43" s="373"/>
      <c r="AP43" s="373"/>
      <c r="AQ43" s="374"/>
      <c r="AR43" s="372"/>
      <c r="AS43" s="373"/>
      <c r="AT43" s="373"/>
      <c r="AU43" s="373"/>
      <c r="AV43" s="373"/>
      <c r="AW43" s="373"/>
      <c r="AX43" s="374"/>
      <c r="AY43" s="372"/>
      <c r="AZ43" s="373"/>
      <c r="BA43" s="375"/>
      <c r="BB43" s="594"/>
      <c r="BC43" s="595"/>
      <c r="BD43" s="556"/>
      <c r="BE43" s="557"/>
      <c r="BF43" s="558"/>
      <c r="BG43" s="559"/>
      <c r="BH43" s="559"/>
      <c r="BI43" s="559"/>
      <c r="BJ43" s="560"/>
    </row>
    <row r="44" spans="2:62" ht="20.25" customHeight="1" x14ac:dyDescent="0.45">
      <c r="B44" s="597"/>
      <c r="C44" s="610"/>
      <c r="D44" s="611"/>
      <c r="E44" s="359"/>
      <c r="F44" s="360">
        <f>C43</f>
        <v>0</v>
      </c>
      <c r="G44" s="359"/>
      <c r="H44" s="360">
        <f>I43</f>
        <v>0</v>
      </c>
      <c r="I44" s="612"/>
      <c r="J44" s="613"/>
      <c r="K44" s="614"/>
      <c r="L44" s="615"/>
      <c r="M44" s="615"/>
      <c r="N44" s="611"/>
      <c r="O44" s="588"/>
      <c r="P44" s="589"/>
      <c r="Q44" s="589"/>
      <c r="R44" s="589"/>
      <c r="S44" s="590"/>
      <c r="T44" s="376" t="s">
        <v>261</v>
      </c>
      <c r="U44" s="377"/>
      <c r="V44" s="378"/>
      <c r="W44" s="364" t="str">
        <f>IF(W43="","",VLOOKUP(W43,'[1]シフト記号表（従来型・ユニット型共通）'!$C$6:$L$47,10,FALSE))</f>
        <v/>
      </c>
      <c r="X44" s="365" t="str">
        <f>IF(X43="","",VLOOKUP(X43,'[1]シフト記号表（従来型・ユニット型共通）'!$C$6:$L$47,10,FALSE))</f>
        <v/>
      </c>
      <c r="Y44" s="365" t="str">
        <f>IF(Y43="","",VLOOKUP(Y43,'[1]シフト記号表（従来型・ユニット型共通）'!$C$6:$L$47,10,FALSE))</f>
        <v/>
      </c>
      <c r="Z44" s="365" t="str">
        <f>IF(Z43="","",VLOOKUP(Z43,'[1]シフト記号表（従来型・ユニット型共通）'!$C$6:$L$47,10,FALSE))</f>
        <v/>
      </c>
      <c r="AA44" s="365" t="str">
        <f>IF(AA43="","",VLOOKUP(AA43,'[1]シフト記号表（従来型・ユニット型共通）'!$C$6:$L$47,10,FALSE))</f>
        <v/>
      </c>
      <c r="AB44" s="365" t="str">
        <f>IF(AB43="","",VLOOKUP(AB43,'[1]シフト記号表（従来型・ユニット型共通）'!$C$6:$L$47,10,FALSE))</f>
        <v/>
      </c>
      <c r="AC44" s="366" t="str">
        <f>IF(AC43="","",VLOOKUP(AC43,'[1]シフト記号表（従来型・ユニット型共通）'!$C$6:$L$47,10,FALSE))</f>
        <v/>
      </c>
      <c r="AD44" s="364" t="str">
        <f>IF(AD43="","",VLOOKUP(AD43,'[1]シフト記号表（従来型・ユニット型共通）'!$C$6:$L$47,10,FALSE))</f>
        <v/>
      </c>
      <c r="AE44" s="365" t="str">
        <f>IF(AE43="","",VLOOKUP(AE43,'[1]シフト記号表（従来型・ユニット型共通）'!$C$6:$L$47,10,FALSE))</f>
        <v/>
      </c>
      <c r="AF44" s="365" t="str">
        <f>IF(AF43="","",VLOOKUP(AF43,'[1]シフト記号表（従来型・ユニット型共通）'!$C$6:$L$47,10,FALSE))</f>
        <v/>
      </c>
      <c r="AG44" s="365" t="str">
        <f>IF(AG43="","",VLOOKUP(AG43,'[1]シフト記号表（従来型・ユニット型共通）'!$C$6:$L$47,10,FALSE))</f>
        <v/>
      </c>
      <c r="AH44" s="365" t="str">
        <f>IF(AH43="","",VLOOKUP(AH43,'[1]シフト記号表（従来型・ユニット型共通）'!$C$6:$L$47,10,FALSE))</f>
        <v/>
      </c>
      <c r="AI44" s="365" t="str">
        <f>IF(AI43="","",VLOOKUP(AI43,'[1]シフト記号表（従来型・ユニット型共通）'!$C$6:$L$47,10,FALSE))</f>
        <v/>
      </c>
      <c r="AJ44" s="366" t="str">
        <f>IF(AJ43="","",VLOOKUP(AJ43,'[1]シフト記号表（従来型・ユニット型共通）'!$C$6:$L$47,10,FALSE))</f>
        <v/>
      </c>
      <c r="AK44" s="364" t="str">
        <f>IF(AK43="","",VLOOKUP(AK43,'[1]シフト記号表（従来型・ユニット型共通）'!$C$6:$L$47,10,FALSE))</f>
        <v/>
      </c>
      <c r="AL44" s="365" t="str">
        <f>IF(AL43="","",VLOOKUP(AL43,'[1]シフト記号表（従来型・ユニット型共通）'!$C$6:$L$47,10,FALSE))</f>
        <v/>
      </c>
      <c r="AM44" s="365" t="str">
        <f>IF(AM43="","",VLOOKUP(AM43,'[1]シフト記号表（従来型・ユニット型共通）'!$C$6:$L$47,10,FALSE))</f>
        <v/>
      </c>
      <c r="AN44" s="365" t="str">
        <f>IF(AN43="","",VLOOKUP(AN43,'[1]シフト記号表（従来型・ユニット型共通）'!$C$6:$L$47,10,FALSE))</f>
        <v/>
      </c>
      <c r="AO44" s="365" t="str">
        <f>IF(AO43="","",VLOOKUP(AO43,'[1]シフト記号表（従来型・ユニット型共通）'!$C$6:$L$47,10,FALSE))</f>
        <v/>
      </c>
      <c r="AP44" s="365" t="str">
        <f>IF(AP43="","",VLOOKUP(AP43,'[1]シフト記号表（従来型・ユニット型共通）'!$C$6:$L$47,10,FALSE))</f>
        <v/>
      </c>
      <c r="AQ44" s="366" t="str">
        <f>IF(AQ43="","",VLOOKUP(AQ43,'[1]シフト記号表（従来型・ユニット型共通）'!$C$6:$L$47,10,FALSE))</f>
        <v/>
      </c>
      <c r="AR44" s="364" t="str">
        <f>IF(AR43="","",VLOOKUP(AR43,'[1]シフト記号表（従来型・ユニット型共通）'!$C$6:$L$47,10,FALSE))</f>
        <v/>
      </c>
      <c r="AS44" s="365" t="str">
        <f>IF(AS43="","",VLOOKUP(AS43,'[1]シフト記号表（従来型・ユニット型共通）'!$C$6:$L$47,10,FALSE))</f>
        <v/>
      </c>
      <c r="AT44" s="365" t="str">
        <f>IF(AT43="","",VLOOKUP(AT43,'[1]シフト記号表（従来型・ユニット型共通）'!$C$6:$L$47,10,FALSE))</f>
        <v/>
      </c>
      <c r="AU44" s="365" t="str">
        <f>IF(AU43="","",VLOOKUP(AU43,'[1]シフト記号表（従来型・ユニット型共通）'!$C$6:$L$47,10,FALSE))</f>
        <v/>
      </c>
      <c r="AV44" s="365" t="str">
        <f>IF(AV43="","",VLOOKUP(AV43,'[1]シフト記号表（従来型・ユニット型共通）'!$C$6:$L$47,10,FALSE))</f>
        <v/>
      </c>
      <c r="AW44" s="365" t="str">
        <f>IF(AW43="","",VLOOKUP(AW43,'[1]シフト記号表（従来型・ユニット型共通）'!$C$6:$L$47,10,FALSE))</f>
        <v/>
      </c>
      <c r="AX44" s="366" t="str">
        <f>IF(AX43="","",VLOOKUP(AX43,'[1]シフト記号表（従来型・ユニット型共通）'!$C$6:$L$47,10,FALSE))</f>
        <v/>
      </c>
      <c r="AY44" s="364" t="str">
        <f>IF(AY43="","",VLOOKUP(AY43,'[1]シフト記号表（従来型・ユニット型共通）'!$C$6:$L$47,10,FALSE))</f>
        <v/>
      </c>
      <c r="AZ44" s="365" t="str">
        <f>IF(AZ43="","",VLOOKUP(AZ43,'[1]シフト記号表（従来型・ユニット型共通）'!$C$6:$L$47,10,FALSE))</f>
        <v/>
      </c>
      <c r="BA44" s="365" t="str">
        <f>IF(BA43="","",VLOOKUP(BA43,'[1]シフト記号表（従来型・ユニット型共通）'!$C$6:$L$47,10,FALSE))</f>
        <v/>
      </c>
      <c r="BB44" s="607">
        <f>IF($BE$3="４週",SUM(W44:AX44),IF($BE$3="暦月",SUM(W44:BA44),""))</f>
        <v>0</v>
      </c>
      <c r="BC44" s="608"/>
      <c r="BD44" s="609">
        <f>IF($BE$3="４週",BB44/4,IF($BE$3="暦月",(BB44/($BE$8/7)),""))</f>
        <v>0</v>
      </c>
      <c r="BE44" s="608"/>
      <c r="BF44" s="604"/>
      <c r="BG44" s="605"/>
      <c r="BH44" s="605"/>
      <c r="BI44" s="605"/>
      <c r="BJ44" s="606"/>
    </row>
    <row r="45" spans="2:62" ht="20.25" customHeight="1" x14ac:dyDescent="0.45">
      <c r="B45" s="574">
        <f>B43+1</f>
        <v>15</v>
      </c>
      <c r="C45" s="576"/>
      <c r="D45" s="577"/>
      <c r="E45" s="359"/>
      <c r="F45" s="360"/>
      <c r="G45" s="359"/>
      <c r="H45" s="360"/>
      <c r="I45" s="580"/>
      <c r="J45" s="581"/>
      <c r="K45" s="584"/>
      <c r="L45" s="585"/>
      <c r="M45" s="585"/>
      <c r="N45" s="577"/>
      <c r="O45" s="588"/>
      <c r="P45" s="589"/>
      <c r="Q45" s="589"/>
      <c r="R45" s="589"/>
      <c r="S45" s="590"/>
      <c r="T45" s="379" t="s">
        <v>260</v>
      </c>
      <c r="U45" s="380"/>
      <c r="V45" s="381"/>
      <c r="W45" s="372"/>
      <c r="X45" s="373"/>
      <c r="Y45" s="373"/>
      <c r="Z45" s="373"/>
      <c r="AA45" s="373"/>
      <c r="AB45" s="373"/>
      <c r="AC45" s="374"/>
      <c r="AD45" s="372"/>
      <c r="AE45" s="373"/>
      <c r="AF45" s="373"/>
      <c r="AG45" s="373"/>
      <c r="AH45" s="373"/>
      <c r="AI45" s="373"/>
      <c r="AJ45" s="374"/>
      <c r="AK45" s="372"/>
      <c r="AL45" s="373"/>
      <c r="AM45" s="373"/>
      <c r="AN45" s="373"/>
      <c r="AO45" s="373"/>
      <c r="AP45" s="373"/>
      <c r="AQ45" s="374"/>
      <c r="AR45" s="372"/>
      <c r="AS45" s="373"/>
      <c r="AT45" s="373"/>
      <c r="AU45" s="373"/>
      <c r="AV45" s="373"/>
      <c r="AW45" s="373"/>
      <c r="AX45" s="374"/>
      <c r="AY45" s="372"/>
      <c r="AZ45" s="373"/>
      <c r="BA45" s="375"/>
      <c r="BB45" s="594"/>
      <c r="BC45" s="595"/>
      <c r="BD45" s="556"/>
      <c r="BE45" s="557"/>
      <c r="BF45" s="558"/>
      <c r="BG45" s="559"/>
      <c r="BH45" s="559"/>
      <c r="BI45" s="559"/>
      <c r="BJ45" s="560"/>
    </row>
    <row r="46" spans="2:62" ht="20.25" customHeight="1" x14ac:dyDescent="0.45">
      <c r="B46" s="597"/>
      <c r="C46" s="610"/>
      <c r="D46" s="611"/>
      <c r="E46" s="359"/>
      <c r="F46" s="360">
        <f>C45</f>
        <v>0</v>
      </c>
      <c r="G46" s="359"/>
      <c r="H46" s="360">
        <f>I45</f>
        <v>0</v>
      </c>
      <c r="I46" s="612"/>
      <c r="J46" s="613"/>
      <c r="K46" s="614"/>
      <c r="L46" s="615"/>
      <c r="M46" s="615"/>
      <c r="N46" s="611"/>
      <c r="O46" s="588"/>
      <c r="P46" s="589"/>
      <c r="Q46" s="589"/>
      <c r="R46" s="589"/>
      <c r="S46" s="590"/>
      <c r="T46" s="376" t="s">
        <v>261</v>
      </c>
      <c r="U46" s="377"/>
      <c r="V46" s="378"/>
      <c r="W46" s="364" t="str">
        <f>IF(W45="","",VLOOKUP(W45,'[1]シフト記号表（従来型・ユニット型共通）'!$C$6:$L$47,10,FALSE))</f>
        <v/>
      </c>
      <c r="X46" s="365" t="str">
        <f>IF(X45="","",VLOOKUP(X45,'[1]シフト記号表（従来型・ユニット型共通）'!$C$6:$L$47,10,FALSE))</f>
        <v/>
      </c>
      <c r="Y46" s="365" t="str">
        <f>IF(Y45="","",VLOOKUP(Y45,'[1]シフト記号表（従来型・ユニット型共通）'!$C$6:$L$47,10,FALSE))</f>
        <v/>
      </c>
      <c r="Z46" s="365" t="str">
        <f>IF(Z45="","",VLOOKUP(Z45,'[1]シフト記号表（従来型・ユニット型共通）'!$C$6:$L$47,10,FALSE))</f>
        <v/>
      </c>
      <c r="AA46" s="365" t="str">
        <f>IF(AA45="","",VLOOKUP(AA45,'[1]シフト記号表（従来型・ユニット型共通）'!$C$6:$L$47,10,FALSE))</f>
        <v/>
      </c>
      <c r="AB46" s="365" t="str">
        <f>IF(AB45="","",VLOOKUP(AB45,'[1]シフト記号表（従来型・ユニット型共通）'!$C$6:$L$47,10,FALSE))</f>
        <v/>
      </c>
      <c r="AC46" s="366" t="str">
        <f>IF(AC45="","",VLOOKUP(AC45,'[1]シフト記号表（従来型・ユニット型共通）'!$C$6:$L$47,10,FALSE))</f>
        <v/>
      </c>
      <c r="AD46" s="364" t="str">
        <f>IF(AD45="","",VLOOKUP(AD45,'[1]シフト記号表（従来型・ユニット型共通）'!$C$6:$L$47,10,FALSE))</f>
        <v/>
      </c>
      <c r="AE46" s="365" t="str">
        <f>IF(AE45="","",VLOOKUP(AE45,'[1]シフト記号表（従来型・ユニット型共通）'!$C$6:$L$47,10,FALSE))</f>
        <v/>
      </c>
      <c r="AF46" s="365" t="str">
        <f>IF(AF45="","",VLOOKUP(AF45,'[1]シフト記号表（従来型・ユニット型共通）'!$C$6:$L$47,10,FALSE))</f>
        <v/>
      </c>
      <c r="AG46" s="365" t="str">
        <f>IF(AG45="","",VLOOKUP(AG45,'[1]シフト記号表（従来型・ユニット型共通）'!$C$6:$L$47,10,FALSE))</f>
        <v/>
      </c>
      <c r="AH46" s="365" t="str">
        <f>IF(AH45="","",VLOOKUP(AH45,'[1]シフト記号表（従来型・ユニット型共通）'!$C$6:$L$47,10,FALSE))</f>
        <v/>
      </c>
      <c r="AI46" s="365" t="str">
        <f>IF(AI45="","",VLOOKUP(AI45,'[1]シフト記号表（従来型・ユニット型共通）'!$C$6:$L$47,10,FALSE))</f>
        <v/>
      </c>
      <c r="AJ46" s="366" t="str">
        <f>IF(AJ45="","",VLOOKUP(AJ45,'[1]シフト記号表（従来型・ユニット型共通）'!$C$6:$L$47,10,FALSE))</f>
        <v/>
      </c>
      <c r="AK46" s="364" t="str">
        <f>IF(AK45="","",VLOOKUP(AK45,'[1]シフト記号表（従来型・ユニット型共通）'!$C$6:$L$47,10,FALSE))</f>
        <v/>
      </c>
      <c r="AL46" s="365" t="str">
        <f>IF(AL45="","",VLOOKUP(AL45,'[1]シフト記号表（従来型・ユニット型共通）'!$C$6:$L$47,10,FALSE))</f>
        <v/>
      </c>
      <c r="AM46" s="365" t="str">
        <f>IF(AM45="","",VLOOKUP(AM45,'[1]シフト記号表（従来型・ユニット型共通）'!$C$6:$L$47,10,FALSE))</f>
        <v/>
      </c>
      <c r="AN46" s="365" t="str">
        <f>IF(AN45="","",VLOOKUP(AN45,'[1]シフト記号表（従来型・ユニット型共通）'!$C$6:$L$47,10,FALSE))</f>
        <v/>
      </c>
      <c r="AO46" s="365" t="str">
        <f>IF(AO45="","",VLOOKUP(AO45,'[1]シフト記号表（従来型・ユニット型共通）'!$C$6:$L$47,10,FALSE))</f>
        <v/>
      </c>
      <c r="AP46" s="365" t="str">
        <f>IF(AP45="","",VLOOKUP(AP45,'[1]シフト記号表（従来型・ユニット型共通）'!$C$6:$L$47,10,FALSE))</f>
        <v/>
      </c>
      <c r="AQ46" s="366" t="str">
        <f>IF(AQ45="","",VLOOKUP(AQ45,'[1]シフト記号表（従来型・ユニット型共通）'!$C$6:$L$47,10,FALSE))</f>
        <v/>
      </c>
      <c r="AR46" s="364" t="str">
        <f>IF(AR45="","",VLOOKUP(AR45,'[1]シフト記号表（従来型・ユニット型共通）'!$C$6:$L$47,10,FALSE))</f>
        <v/>
      </c>
      <c r="AS46" s="365" t="str">
        <f>IF(AS45="","",VLOOKUP(AS45,'[1]シフト記号表（従来型・ユニット型共通）'!$C$6:$L$47,10,FALSE))</f>
        <v/>
      </c>
      <c r="AT46" s="365" t="str">
        <f>IF(AT45="","",VLOOKUP(AT45,'[1]シフト記号表（従来型・ユニット型共通）'!$C$6:$L$47,10,FALSE))</f>
        <v/>
      </c>
      <c r="AU46" s="365" t="str">
        <f>IF(AU45="","",VLOOKUP(AU45,'[1]シフト記号表（従来型・ユニット型共通）'!$C$6:$L$47,10,FALSE))</f>
        <v/>
      </c>
      <c r="AV46" s="365" t="str">
        <f>IF(AV45="","",VLOOKUP(AV45,'[1]シフト記号表（従来型・ユニット型共通）'!$C$6:$L$47,10,FALSE))</f>
        <v/>
      </c>
      <c r="AW46" s="365" t="str">
        <f>IF(AW45="","",VLOOKUP(AW45,'[1]シフト記号表（従来型・ユニット型共通）'!$C$6:$L$47,10,FALSE))</f>
        <v/>
      </c>
      <c r="AX46" s="366" t="str">
        <f>IF(AX45="","",VLOOKUP(AX45,'[1]シフト記号表（従来型・ユニット型共通）'!$C$6:$L$47,10,FALSE))</f>
        <v/>
      </c>
      <c r="AY46" s="364" t="str">
        <f>IF(AY45="","",VLOOKUP(AY45,'[1]シフト記号表（従来型・ユニット型共通）'!$C$6:$L$47,10,FALSE))</f>
        <v/>
      </c>
      <c r="AZ46" s="365" t="str">
        <f>IF(AZ45="","",VLOOKUP(AZ45,'[1]シフト記号表（従来型・ユニット型共通）'!$C$6:$L$47,10,FALSE))</f>
        <v/>
      </c>
      <c r="BA46" s="365" t="str">
        <f>IF(BA45="","",VLOOKUP(BA45,'[1]シフト記号表（従来型・ユニット型共通）'!$C$6:$L$47,10,FALSE))</f>
        <v/>
      </c>
      <c r="BB46" s="607">
        <f>IF($BE$3="４週",SUM(W46:AX46),IF($BE$3="暦月",SUM(W46:BA46),""))</f>
        <v>0</v>
      </c>
      <c r="BC46" s="608"/>
      <c r="BD46" s="609">
        <f>IF($BE$3="４週",BB46/4,IF($BE$3="暦月",(BB46/($BE$8/7)),""))</f>
        <v>0</v>
      </c>
      <c r="BE46" s="608"/>
      <c r="BF46" s="604"/>
      <c r="BG46" s="605"/>
      <c r="BH46" s="605"/>
      <c r="BI46" s="605"/>
      <c r="BJ46" s="606"/>
    </row>
    <row r="47" spans="2:62" ht="20.25" customHeight="1" x14ac:dyDescent="0.45">
      <c r="B47" s="574">
        <f>B45+1</f>
        <v>16</v>
      </c>
      <c r="C47" s="576"/>
      <c r="D47" s="577"/>
      <c r="E47" s="359"/>
      <c r="F47" s="360"/>
      <c r="G47" s="359"/>
      <c r="H47" s="360"/>
      <c r="I47" s="580"/>
      <c r="J47" s="581"/>
      <c r="K47" s="584"/>
      <c r="L47" s="585"/>
      <c r="M47" s="585"/>
      <c r="N47" s="577"/>
      <c r="O47" s="588"/>
      <c r="P47" s="589"/>
      <c r="Q47" s="589"/>
      <c r="R47" s="589"/>
      <c r="S47" s="590"/>
      <c r="T47" s="379" t="s">
        <v>260</v>
      </c>
      <c r="U47" s="380"/>
      <c r="V47" s="381"/>
      <c r="W47" s="372"/>
      <c r="X47" s="373"/>
      <c r="Y47" s="373"/>
      <c r="Z47" s="373"/>
      <c r="AA47" s="373"/>
      <c r="AB47" s="373"/>
      <c r="AC47" s="374"/>
      <c r="AD47" s="372"/>
      <c r="AE47" s="373"/>
      <c r="AF47" s="373"/>
      <c r="AG47" s="373"/>
      <c r="AH47" s="373"/>
      <c r="AI47" s="373"/>
      <c r="AJ47" s="374"/>
      <c r="AK47" s="372"/>
      <c r="AL47" s="373"/>
      <c r="AM47" s="373"/>
      <c r="AN47" s="373"/>
      <c r="AO47" s="373"/>
      <c r="AP47" s="373"/>
      <c r="AQ47" s="374"/>
      <c r="AR47" s="372"/>
      <c r="AS47" s="373"/>
      <c r="AT47" s="373"/>
      <c r="AU47" s="373"/>
      <c r="AV47" s="373"/>
      <c r="AW47" s="373"/>
      <c r="AX47" s="374"/>
      <c r="AY47" s="372"/>
      <c r="AZ47" s="373"/>
      <c r="BA47" s="375"/>
      <c r="BB47" s="594"/>
      <c r="BC47" s="595"/>
      <c r="BD47" s="556"/>
      <c r="BE47" s="557"/>
      <c r="BF47" s="558"/>
      <c r="BG47" s="559"/>
      <c r="BH47" s="559"/>
      <c r="BI47" s="559"/>
      <c r="BJ47" s="560"/>
    </row>
    <row r="48" spans="2:62" ht="20.25" customHeight="1" x14ac:dyDescent="0.45">
      <c r="B48" s="597"/>
      <c r="C48" s="610"/>
      <c r="D48" s="611"/>
      <c r="E48" s="359"/>
      <c r="F48" s="360">
        <f>C47</f>
        <v>0</v>
      </c>
      <c r="G48" s="359"/>
      <c r="H48" s="360">
        <f>I47</f>
        <v>0</v>
      </c>
      <c r="I48" s="612"/>
      <c r="J48" s="613"/>
      <c r="K48" s="614"/>
      <c r="L48" s="615"/>
      <c r="M48" s="615"/>
      <c r="N48" s="611"/>
      <c r="O48" s="588"/>
      <c r="P48" s="589"/>
      <c r="Q48" s="589"/>
      <c r="R48" s="589"/>
      <c r="S48" s="590"/>
      <c r="T48" s="376" t="s">
        <v>261</v>
      </c>
      <c r="U48" s="377"/>
      <c r="V48" s="378"/>
      <c r="W48" s="364" t="str">
        <f>IF(W47="","",VLOOKUP(W47,'[1]シフト記号表（従来型・ユニット型共通）'!$C$6:$L$47,10,FALSE))</f>
        <v/>
      </c>
      <c r="X48" s="365" t="str">
        <f>IF(X47="","",VLOOKUP(X47,'[1]シフト記号表（従来型・ユニット型共通）'!$C$6:$L$47,10,FALSE))</f>
        <v/>
      </c>
      <c r="Y48" s="365" t="str">
        <f>IF(Y47="","",VLOOKUP(Y47,'[1]シフト記号表（従来型・ユニット型共通）'!$C$6:$L$47,10,FALSE))</f>
        <v/>
      </c>
      <c r="Z48" s="365" t="str">
        <f>IF(Z47="","",VLOOKUP(Z47,'[1]シフト記号表（従来型・ユニット型共通）'!$C$6:$L$47,10,FALSE))</f>
        <v/>
      </c>
      <c r="AA48" s="365" t="str">
        <f>IF(AA47="","",VLOOKUP(AA47,'[1]シフト記号表（従来型・ユニット型共通）'!$C$6:$L$47,10,FALSE))</f>
        <v/>
      </c>
      <c r="AB48" s="365" t="str">
        <f>IF(AB47="","",VLOOKUP(AB47,'[1]シフト記号表（従来型・ユニット型共通）'!$C$6:$L$47,10,FALSE))</f>
        <v/>
      </c>
      <c r="AC48" s="366" t="str">
        <f>IF(AC47="","",VLOOKUP(AC47,'[1]シフト記号表（従来型・ユニット型共通）'!$C$6:$L$47,10,FALSE))</f>
        <v/>
      </c>
      <c r="AD48" s="364" t="str">
        <f>IF(AD47="","",VLOOKUP(AD47,'[1]シフト記号表（従来型・ユニット型共通）'!$C$6:$L$47,10,FALSE))</f>
        <v/>
      </c>
      <c r="AE48" s="365" t="str">
        <f>IF(AE47="","",VLOOKUP(AE47,'[1]シフト記号表（従来型・ユニット型共通）'!$C$6:$L$47,10,FALSE))</f>
        <v/>
      </c>
      <c r="AF48" s="365" t="str">
        <f>IF(AF47="","",VLOOKUP(AF47,'[1]シフト記号表（従来型・ユニット型共通）'!$C$6:$L$47,10,FALSE))</f>
        <v/>
      </c>
      <c r="AG48" s="365" t="str">
        <f>IF(AG47="","",VLOOKUP(AG47,'[1]シフト記号表（従来型・ユニット型共通）'!$C$6:$L$47,10,FALSE))</f>
        <v/>
      </c>
      <c r="AH48" s="365" t="str">
        <f>IF(AH47="","",VLOOKUP(AH47,'[1]シフト記号表（従来型・ユニット型共通）'!$C$6:$L$47,10,FALSE))</f>
        <v/>
      </c>
      <c r="AI48" s="365" t="str">
        <f>IF(AI47="","",VLOOKUP(AI47,'[1]シフト記号表（従来型・ユニット型共通）'!$C$6:$L$47,10,FALSE))</f>
        <v/>
      </c>
      <c r="AJ48" s="366" t="str">
        <f>IF(AJ47="","",VLOOKUP(AJ47,'[1]シフト記号表（従来型・ユニット型共通）'!$C$6:$L$47,10,FALSE))</f>
        <v/>
      </c>
      <c r="AK48" s="364" t="str">
        <f>IF(AK47="","",VLOOKUP(AK47,'[1]シフト記号表（従来型・ユニット型共通）'!$C$6:$L$47,10,FALSE))</f>
        <v/>
      </c>
      <c r="AL48" s="365" t="str">
        <f>IF(AL47="","",VLOOKUP(AL47,'[1]シフト記号表（従来型・ユニット型共通）'!$C$6:$L$47,10,FALSE))</f>
        <v/>
      </c>
      <c r="AM48" s="365" t="str">
        <f>IF(AM47="","",VLOOKUP(AM47,'[1]シフト記号表（従来型・ユニット型共通）'!$C$6:$L$47,10,FALSE))</f>
        <v/>
      </c>
      <c r="AN48" s="365" t="str">
        <f>IF(AN47="","",VLOOKUP(AN47,'[1]シフト記号表（従来型・ユニット型共通）'!$C$6:$L$47,10,FALSE))</f>
        <v/>
      </c>
      <c r="AO48" s="365" t="str">
        <f>IF(AO47="","",VLOOKUP(AO47,'[1]シフト記号表（従来型・ユニット型共通）'!$C$6:$L$47,10,FALSE))</f>
        <v/>
      </c>
      <c r="AP48" s="365" t="str">
        <f>IF(AP47="","",VLOOKUP(AP47,'[1]シフト記号表（従来型・ユニット型共通）'!$C$6:$L$47,10,FALSE))</f>
        <v/>
      </c>
      <c r="AQ48" s="366" t="str">
        <f>IF(AQ47="","",VLOOKUP(AQ47,'[1]シフト記号表（従来型・ユニット型共通）'!$C$6:$L$47,10,FALSE))</f>
        <v/>
      </c>
      <c r="AR48" s="364" t="str">
        <f>IF(AR47="","",VLOOKUP(AR47,'[1]シフト記号表（従来型・ユニット型共通）'!$C$6:$L$47,10,FALSE))</f>
        <v/>
      </c>
      <c r="AS48" s="365" t="str">
        <f>IF(AS47="","",VLOOKUP(AS47,'[1]シフト記号表（従来型・ユニット型共通）'!$C$6:$L$47,10,FALSE))</f>
        <v/>
      </c>
      <c r="AT48" s="365" t="str">
        <f>IF(AT47="","",VLOOKUP(AT47,'[1]シフト記号表（従来型・ユニット型共通）'!$C$6:$L$47,10,FALSE))</f>
        <v/>
      </c>
      <c r="AU48" s="365" t="str">
        <f>IF(AU47="","",VLOOKUP(AU47,'[1]シフト記号表（従来型・ユニット型共通）'!$C$6:$L$47,10,FALSE))</f>
        <v/>
      </c>
      <c r="AV48" s="365" t="str">
        <f>IF(AV47="","",VLOOKUP(AV47,'[1]シフト記号表（従来型・ユニット型共通）'!$C$6:$L$47,10,FALSE))</f>
        <v/>
      </c>
      <c r="AW48" s="365" t="str">
        <f>IF(AW47="","",VLOOKUP(AW47,'[1]シフト記号表（従来型・ユニット型共通）'!$C$6:$L$47,10,FALSE))</f>
        <v/>
      </c>
      <c r="AX48" s="366" t="str">
        <f>IF(AX47="","",VLOOKUP(AX47,'[1]シフト記号表（従来型・ユニット型共通）'!$C$6:$L$47,10,FALSE))</f>
        <v/>
      </c>
      <c r="AY48" s="364" t="str">
        <f>IF(AY47="","",VLOOKUP(AY47,'[1]シフト記号表（従来型・ユニット型共通）'!$C$6:$L$47,10,FALSE))</f>
        <v/>
      </c>
      <c r="AZ48" s="365" t="str">
        <f>IF(AZ47="","",VLOOKUP(AZ47,'[1]シフト記号表（従来型・ユニット型共通）'!$C$6:$L$47,10,FALSE))</f>
        <v/>
      </c>
      <c r="BA48" s="365" t="str">
        <f>IF(BA47="","",VLOOKUP(BA47,'[1]シフト記号表（従来型・ユニット型共通）'!$C$6:$L$47,10,FALSE))</f>
        <v/>
      </c>
      <c r="BB48" s="607">
        <f>IF($BE$3="４週",SUM(W48:AX48),IF($BE$3="暦月",SUM(W48:BA48),""))</f>
        <v>0</v>
      </c>
      <c r="BC48" s="608"/>
      <c r="BD48" s="609">
        <f>IF($BE$3="４週",BB48/4,IF($BE$3="暦月",(BB48/($BE$8/7)),""))</f>
        <v>0</v>
      </c>
      <c r="BE48" s="608"/>
      <c r="BF48" s="604"/>
      <c r="BG48" s="605"/>
      <c r="BH48" s="605"/>
      <c r="BI48" s="605"/>
      <c r="BJ48" s="606"/>
    </row>
    <row r="49" spans="2:62" ht="20.25" customHeight="1" x14ac:dyDescent="0.45">
      <c r="B49" s="574">
        <f>B47+1</f>
        <v>17</v>
      </c>
      <c r="C49" s="576"/>
      <c r="D49" s="577"/>
      <c r="E49" s="359"/>
      <c r="F49" s="360"/>
      <c r="G49" s="359"/>
      <c r="H49" s="360"/>
      <c r="I49" s="580"/>
      <c r="J49" s="581"/>
      <c r="K49" s="584"/>
      <c r="L49" s="585"/>
      <c r="M49" s="585"/>
      <c r="N49" s="577"/>
      <c r="O49" s="588"/>
      <c r="P49" s="589"/>
      <c r="Q49" s="589"/>
      <c r="R49" s="589"/>
      <c r="S49" s="590"/>
      <c r="T49" s="379" t="s">
        <v>260</v>
      </c>
      <c r="U49" s="380"/>
      <c r="V49" s="381"/>
      <c r="W49" s="372"/>
      <c r="X49" s="373"/>
      <c r="Y49" s="373"/>
      <c r="Z49" s="373"/>
      <c r="AA49" s="373"/>
      <c r="AB49" s="373"/>
      <c r="AC49" s="374"/>
      <c r="AD49" s="372"/>
      <c r="AE49" s="373"/>
      <c r="AF49" s="373"/>
      <c r="AG49" s="373"/>
      <c r="AH49" s="373"/>
      <c r="AI49" s="373"/>
      <c r="AJ49" s="374"/>
      <c r="AK49" s="372"/>
      <c r="AL49" s="373"/>
      <c r="AM49" s="373"/>
      <c r="AN49" s="373"/>
      <c r="AO49" s="373"/>
      <c r="AP49" s="373"/>
      <c r="AQ49" s="374"/>
      <c r="AR49" s="372"/>
      <c r="AS49" s="373"/>
      <c r="AT49" s="373"/>
      <c r="AU49" s="373"/>
      <c r="AV49" s="373"/>
      <c r="AW49" s="373"/>
      <c r="AX49" s="374"/>
      <c r="AY49" s="372"/>
      <c r="AZ49" s="373"/>
      <c r="BA49" s="375"/>
      <c r="BB49" s="594"/>
      <c r="BC49" s="595"/>
      <c r="BD49" s="556"/>
      <c r="BE49" s="557"/>
      <c r="BF49" s="558"/>
      <c r="BG49" s="559"/>
      <c r="BH49" s="559"/>
      <c r="BI49" s="559"/>
      <c r="BJ49" s="560"/>
    </row>
    <row r="50" spans="2:62" ht="20.25" customHeight="1" x14ac:dyDescent="0.45">
      <c r="B50" s="597"/>
      <c r="C50" s="610"/>
      <c r="D50" s="611"/>
      <c r="E50" s="359"/>
      <c r="F50" s="360">
        <f>C49</f>
        <v>0</v>
      </c>
      <c r="G50" s="359"/>
      <c r="H50" s="360">
        <f>I49</f>
        <v>0</v>
      </c>
      <c r="I50" s="612"/>
      <c r="J50" s="613"/>
      <c r="K50" s="614"/>
      <c r="L50" s="615"/>
      <c r="M50" s="615"/>
      <c r="N50" s="611"/>
      <c r="O50" s="588"/>
      <c r="P50" s="589"/>
      <c r="Q50" s="589"/>
      <c r="R50" s="589"/>
      <c r="S50" s="590"/>
      <c r="T50" s="376" t="s">
        <v>261</v>
      </c>
      <c r="U50" s="377"/>
      <c r="V50" s="378"/>
      <c r="W50" s="364" t="str">
        <f>IF(W49="","",VLOOKUP(W49,'[1]シフト記号表（従来型・ユニット型共通）'!$C$6:$L$47,10,FALSE))</f>
        <v/>
      </c>
      <c r="X50" s="365" t="str">
        <f>IF(X49="","",VLOOKUP(X49,'[1]シフト記号表（従来型・ユニット型共通）'!$C$6:$L$47,10,FALSE))</f>
        <v/>
      </c>
      <c r="Y50" s="365" t="str">
        <f>IF(Y49="","",VLOOKUP(Y49,'[1]シフト記号表（従来型・ユニット型共通）'!$C$6:$L$47,10,FALSE))</f>
        <v/>
      </c>
      <c r="Z50" s="365" t="str">
        <f>IF(Z49="","",VLOOKUP(Z49,'[1]シフト記号表（従来型・ユニット型共通）'!$C$6:$L$47,10,FALSE))</f>
        <v/>
      </c>
      <c r="AA50" s="365" t="str">
        <f>IF(AA49="","",VLOOKUP(AA49,'[1]シフト記号表（従来型・ユニット型共通）'!$C$6:$L$47,10,FALSE))</f>
        <v/>
      </c>
      <c r="AB50" s="365" t="str">
        <f>IF(AB49="","",VLOOKUP(AB49,'[1]シフト記号表（従来型・ユニット型共通）'!$C$6:$L$47,10,FALSE))</f>
        <v/>
      </c>
      <c r="AC50" s="366" t="str">
        <f>IF(AC49="","",VLOOKUP(AC49,'[1]シフト記号表（従来型・ユニット型共通）'!$C$6:$L$47,10,FALSE))</f>
        <v/>
      </c>
      <c r="AD50" s="364" t="str">
        <f>IF(AD49="","",VLOOKUP(AD49,'[1]シフト記号表（従来型・ユニット型共通）'!$C$6:$L$47,10,FALSE))</f>
        <v/>
      </c>
      <c r="AE50" s="365" t="str">
        <f>IF(AE49="","",VLOOKUP(AE49,'[1]シフト記号表（従来型・ユニット型共通）'!$C$6:$L$47,10,FALSE))</f>
        <v/>
      </c>
      <c r="AF50" s="365" t="str">
        <f>IF(AF49="","",VLOOKUP(AF49,'[1]シフト記号表（従来型・ユニット型共通）'!$C$6:$L$47,10,FALSE))</f>
        <v/>
      </c>
      <c r="AG50" s="365" t="str">
        <f>IF(AG49="","",VLOOKUP(AG49,'[1]シフト記号表（従来型・ユニット型共通）'!$C$6:$L$47,10,FALSE))</f>
        <v/>
      </c>
      <c r="AH50" s="365" t="str">
        <f>IF(AH49="","",VLOOKUP(AH49,'[1]シフト記号表（従来型・ユニット型共通）'!$C$6:$L$47,10,FALSE))</f>
        <v/>
      </c>
      <c r="AI50" s="365" t="str">
        <f>IF(AI49="","",VLOOKUP(AI49,'[1]シフト記号表（従来型・ユニット型共通）'!$C$6:$L$47,10,FALSE))</f>
        <v/>
      </c>
      <c r="AJ50" s="366" t="str">
        <f>IF(AJ49="","",VLOOKUP(AJ49,'[1]シフト記号表（従来型・ユニット型共通）'!$C$6:$L$47,10,FALSE))</f>
        <v/>
      </c>
      <c r="AK50" s="364" t="str">
        <f>IF(AK49="","",VLOOKUP(AK49,'[1]シフト記号表（従来型・ユニット型共通）'!$C$6:$L$47,10,FALSE))</f>
        <v/>
      </c>
      <c r="AL50" s="365" t="str">
        <f>IF(AL49="","",VLOOKUP(AL49,'[1]シフト記号表（従来型・ユニット型共通）'!$C$6:$L$47,10,FALSE))</f>
        <v/>
      </c>
      <c r="AM50" s="365" t="str">
        <f>IF(AM49="","",VLOOKUP(AM49,'[1]シフト記号表（従来型・ユニット型共通）'!$C$6:$L$47,10,FALSE))</f>
        <v/>
      </c>
      <c r="AN50" s="365" t="str">
        <f>IF(AN49="","",VLOOKUP(AN49,'[1]シフト記号表（従来型・ユニット型共通）'!$C$6:$L$47,10,FALSE))</f>
        <v/>
      </c>
      <c r="AO50" s="365" t="str">
        <f>IF(AO49="","",VLOOKUP(AO49,'[1]シフト記号表（従来型・ユニット型共通）'!$C$6:$L$47,10,FALSE))</f>
        <v/>
      </c>
      <c r="AP50" s="365" t="str">
        <f>IF(AP49="","",VLOOKUP(AP49,'[1]シフト記号表（従来型・ユニット型共通）'!$C$6:$L$47,10,FALSE))</f>
        <v/>
      </c>
      <c r="AQ50" s="366" t="str">
        <f>IF(AQ49="","",VLOOKUP(AQ49,'[1]シフト記号表（従来型・ユニット型共通）'!$C$6:$L$47,10,FALSE))</f>
        <v/>
      </c>
      <c r="AR50" s="364" t="str">
        <f>IF(AR49="","",VLOOKUP(AR49,'[1]シフト記号表（従来型・ユニット型共通）'!$C$6:$L$47,10,FALSE))</f>
        <v/>
      </c>
      <c r="AS50" s="365" t="str">
        <f>IF(AS49="","",VLOOKUP(AS49,'[1]シフト記号表（従来型・ユニット型共通）'!$C$6:$L$47,10,FALSE))</f>
        <v/>
      </c>
      <c r="AT50" s="365" t="str">
        <f>IF(AT49="","",VLOOKUP(AT49,'[1]シフト記号表（従来型・ユニット型共通）'!$C$6:$L$47,10,FALSE))</f>
        <v/>
      </c>
      <c r="AU50" s="365" t="str">
        <f>IF(AU49="","",VLOOKUP(AU49,'[1]シフト記号表（従来型・ユニット型共通）'!$C$6:$L$47,10,FALSE))</f>
        <v/>
      </c>
      <c r="AV50" s="365" t="str">
        <f>IF(AV49="","",VLOOKUP(AV49,'[1]シフト記号表（従来型・ユニット型共通）'!$C$6:$L$47,10,FALSE))</f>
        <v/>
      </c>
      <c r="AW50" s="365" t="str">
        <f>IF(AW49="","",VLOOKUP(AW49,'[1]シフト記号表（従来型・ユニット型共通）'!$C$6:$L$47,10,FALSE))</f>
        <v/>
      </c>
      <c r="AX50" s="366" t="str">
        <f>IF(AX49="","",VLOOKUP(AX49,'[1]シフト記号表（従来型・ユニット型共通）'!$C$6:$L$47,10,FALSE))</f>
        <v/>
      </c>
      <c r="AY50" s="364" t="str">
        <f>IF(AY49="","",VLOOKUP(AY49,'[1]シフト記号表（従来型・ユニット型共通）'!$C$6:$L$47,10,FALSE))</f>
        <v/>
      </c>
      <c r="AZ50" s="365" t="str">
        <f>IF(AZ49="","",VLOOKUP(AZ49,'[1]シフト記号表（従来型・ユニット型共通）'!$C$6:$L$47,10,FALSE))</f>
        <v/>
      </c>
      <c r="BA50" s="365" t="str">
        <f>IF(BA49="","",VLOOKUP(BA49,'[1]シフト記号表（従来型・ユニット型共通）'!$C$6:$L$47,10,FALSE))</f>
        <v/>
      </c>
      <c r="BB50" s="607">
        <f>IF($BE$3="４週",SUM(W50:AX50),IF($BE$3="暦月",SUM(W50:BA50),""))</f>
        <v>0</v>
      </c>
      <c r="BC50" s="608"/>
      <c r="BD50" s="609">
        <f>IF($BE$3="４週",BB50/4,IF($BE$3="暦月",(BB50/($BE$8/7)),""))</f>
        <v>0</v>
      </c>
      <c r="BE50" s="608"/>
      <c r="BF50" s="604"/>
      <c r="BG50" s="605"/>
      <c r="BH50" s="605"/>
      <c r="BI50" s="605"/>
      <c r="BJ50" s="606"/>
    </row>
    <row r="51" spans="2:62" ht="20.25" customHeight="1" x14ac:dyDescent="0.45">
      <c r="B51" s="574">
        <f>B49+1</f>
        <v>18</v>
      </c>
      <c r="C51" s="576"/>
      <c r="D51" s="577"/>
      <c r="E51" s="359"/>
      <c r="F51" s="360"/>
      <c r="G51" s="359"/>
      <c r="H51" s="360"/>
      <c r="I51" s="580"/>
      <c r="J51" s="581"/>
      <c r="K51" s="584"/>
      <c r="L51" s="585"/>
      <c r="M51" s="585"/>
      <c r="N51" s="577"/>
      <c r="O51" s="588"/>
      <c r="P51" s="589"/>
      <c r="Q51" s="589"/>
      <c r="R51" s="589"/>
      <c r="S51" s="590"/>
      <c r="T51" s="379" t="s">
        <v>260</v>
      </c>
      <c r="U51" s="380"/>
      <c r="V51" s="381"/>
      <c r="W51" s="372"/>
      <c r="X51" s="373"/>
      <c r="Y51" s="373"/>
      <c r="Z51" s="373"/>
      <c r="AA51" s="373"/>
      <c r="AB51" s="373"/>
      <c r="AC51" s="374"/>
      <c r="AD51" s="372"/>
      <c r="AE51" s="373"/>
      <c r="AF51" s="373"/>
      <c r="AG51" s="373"/>
      <c r="AH51" s="373"/>
      <c r="AI51" s="373"/>
      <c r="AJ51" s="374"/>
      <c r="AK51" s="372"/>
      <c r="AL51" s="373"/>
      <c r="AM51" s="373"/>
      <c r="AN51" s="373"/>
      <c r="AO51" s="373"/>
      <c r="AP51" s="373"/>
      <c r="AQ51" s="374"/>
      <c r="AR51" s="372"/>
      <c r="AS51" s="373"/>
      <c r="AT51" s="373"/>
      <c r="AU51" s="373"/>
      <c r="AV51" s="373"/>
      <c r="AW51" s="373"/>
      <c r="AX51" s="374"/>
      <c r="AY51" s="372"/>
      <c r="AZ51" s="373"/>
      <c r="BA51" s="375"/>
      <c r="BB51" s="594"/>
      <c r="BC51" s="595"/>
      <c r="BD51" s="556"/>
      <c r="BE51" s="557"/>
      <c r="BF51" s="558"/>
      <c r="BG51" s="559"/>
      <c r="BH51" s="559"/>
      <c r="BI51" s="559"/>
      <c r="BJ51" s="560"/>
    </row>
    <row r="52" spans="2:62" ht="20.25" customHeight="1" x14ac:dyDescent="0.45">
      <c r="B52" s="597"/>
      <c r="C52" s="610"/>
      <c r="D52" s="611"/>
      <c r="E52" s="359"/>
      <c r="F52" s="360">
        <f>C51</f>
        <v>0</v>
      </c>
      <c r="G52" s="359"/>
      <c r="H52" s="360">
        <f>I51</f>
        <v>0</v>
      </c>
      <c r="I52" s="612"/>
      <c r="J52" s="613"/>
      <c r="K52" s="614"/>
      <c r="L52" s="615"/>
      <c r="M52" s="615"/>
      <c r="N52" s="611"/>
      <c r="O52" s="588"/>
      <c r="P52" s="589"/>
      <c r="Q52" s="589"/>
      <c r="R52" s="589"/>
      <c r="S52" s="590"/>
      <c r="T52" s="376" t="s">
        <v>261</v>
      </c>
      <c r="U52" s="377"/>
      <c r="V52" s="378"/>
      <c r="W52" s="364" t="str">
        <f>IF(W51="","",VLOOKUP(W51,'[1]シフト記号表（従来型・ユニット型共通）'!$C$6:$L$47,10,FALSE))</f>
        <v/>
      </c>
      <c r="X52" s="365" t="str">
        <f>IF(X51="","",VLOOKUP(X51,'[1]シフト記号表（従来型・ユニット型共通）'!$C$6:$L$47,10,FALSE))</f>
        <v/>
      </c>
      <c r="Y52" s="365" t="str">
        <f>IF(Y51="","",VLOOKUP(Y51,'[1]シフト記号表（従来型・ユニット型共通）'!$C$6:$L$47,10,FALSE))</f>
        <v/>
      </c>
      <c r="Z52" s="365" t="str">
        <f>IF(Z51="","",VLOOKUP(Z51,'[1]シフト記号表（従来型・ユニット型共通）'!$C$6:$L$47,10,FALSE))</f>
        <v/>
      </c>
      <c r="AA52" s="365" t="str">
        <f>IF(AA51="","",VLOOKUP(AA51,'[1]シフト記号表（従来型・ユニット型共通）'!$C$6:$L$47,10,FALSE))</f>
        <v/>
      </c>
      <c r="AB52" s="365" t="str">
        <f>IF(AB51="","",VLOOKUP(AB51,'[1]シフト記号表（従来型・ユニット型共通）'!$C$6:$L$47,10,FALSE))</f>
        <v/>
      </c>
      <c r="AC52" s="366" t="str">
        <f>IF(AC51="","",VLOOKUP(AC51,'[1]シフト記号表（従来型・ユニット型共通）'!$C$6:$L$47,10,FALSE))</f>
        <v/>
      </c>
      <c r="AD52" s="364" t="str">
        <f>IF(AD51="","",VLOOKUP(AD51,'[1]シフト記号表（従来型・ユニット型共通）'!$C$6:$L$47,10,FALSE))</f>
        <v/>
      </c>
      <c r="AE52" s="365" t="str">
        <f>IF(AE51="","",VLOOKUP(AE51,'[1]シフト記号表（従来型・ユニット型共通）'!$C$6:$L$47,10,FALSE))</f>
        <v/>
      </c>
      <c r="AF52" s="365" t="str">
        <f>IF(AF51="","",VLOOKUP(AF51,'[1]シフト記号表（従来型・ユニット型共通）'!$C$6:$L$47,10,FALSE))</f>
        <v/>
      </c>
      <c r="AG52" s="365" t="str">
        <f>IF(AG51="","",VLOOKUP(AG51,'[1]シフト記号表（従来型・ユニット型共通）'!$C$6:$L$47,10,FALSE))</f>
        <v/>
      </c>
      <c r="AH52" s="365" t="str">
        <f>IF(AH51="","",VLOOKUP(AH51,'[1]シフト記号表（従来型・ユニット型共通）'!$C$6:$L$47,10,FALSE))</f>
        <v/>
      </c>
      <c r="AI52" s="365" t="str">
        <f>IF(AI51="","",VLOOKUP(AI51,'[1]シフト記号表（従来型・ユニット型共通）'!$C$6:$L$47,10,FALSE))</f>
        <v/>
      </c>
      <c r="AJ52" s="366" t="str">
        <f>IF(AJ51="","",VLOOKUP(AJ51,'[1]シフト記号表（従来型・ユニット型共通）'!$C$6:$L$47,10,FALSE))</f>
        <v/>
      </c>
      <c r="AK52" s="364" t="str">
        <f>IF(AK51="","",VLOOKUP(AK51,'[1]シフト記号表（従来型・ユニット型共通）'!$C$6:$L$47,10,FALSE))</f>
        <v/>
      </c>
      <c r="AL52" s="365" t="str">
        <f>IF(AL51="","",VLOOKUP(AL51,'[1]シフト記号表（従来型・ユニット型共通）'!$C$6:$L$47,10,FALSE))</f>
        <v/>
      </c>
      <c r="AM52" s="365" t="str">
        <f>IF(AM51="","",VLOOKUP(AM51,'[1]シフト記号表（従来型・ユニット型共通）'!$C$6:$L$47,10,FALSE))</f>
        <v/>
      </c>
      <c r="AN52" s="365" t="str">
        <f>IF(AN51="","",VLOOKUP(AN51,'[1]シフト記号表（従来型・ユニット型共通）'!$C$6:$L$47,10,FALSE))</f>
        <v/>
      </c>
      <c r="AO52" s="365" t="str">
        <f>IF(AO51="","",VLOOKUP(AO51,'[1]シフト記号表（従来型・ユニット型共通）'!$C$6:$L$47,10,FALSE))</f>
        <v/>
      </c>
      <c r="AP52" s="365" t="str">
        <f>IF(AP51="","",VLOOKUP(AP51,'[1]シフト記号表（従来型・ユニット型共通）'!$C$6:$L$47,10,FALSE))</f>
        <v/>
      </c>
      <c r="AQ52" s="366" t="str">
        <f>IF(AQ51="","",VLOOKUP(AQ51,'[1]シフト記号表（従来型・ユニット型共通）'!$C$6:$L$47,10,FALSE))</f>
        <v/>
      </c>
      <c r="AR52" s="364" t="str">
        <f>IF(AR51="","",VLOOKUP(AR51,'[1]シフト記号表（従来型・ユニット型共通）'!$C$6:$L$47,10,FALSE))</f>
        <v/>
      </c>
      <c r="AS52" s="365" t="str">
        <f>IF(AS51="","",VLOOKUP(AS51,'[1]シフト記号表（従来型・ユニット型共通）'!$C$6:$L$47,10,FALSE))</f>
        <v/>
      </c>
      <c r="AT52" s="365" t="str">
        <f>IF(AT51="","",VLOOKUP(AT51,'[1]シフト記号表（従来型・ユニット型共通）'!$C$6:$L$47,10,FALSE))</f>
        <v/>
      </c>
      <c r="AU52" s="365" t="str">
        <f>IF(AU51="","",VLOOKUP(AU51,'[1]シフト記号表（従来型・ユニット型共通）'!$C$6:$L$47,10,FALSE))</f>
        <v/>
      </c>
      <c r="AV52" s="365" t="str">
        <f>IF(AV51="","",VLOOKUP(AV51,'[1]シフト記号表（従来型・ユニット型共通）'!$C$6:$L$47,10,FALSE))</f>
        <v/>
      </c>
      <c r="AW52" s="365" t="str">
        <f>IF(AW51="","",VLOOKUP(AW51,'[1]シフト記号表（従来型・ユニット型共通）'!$C$6:$L$47,10,FALSE))</f>
        <v/>
      </c>
      <c r="AX52" s="366" t="str">
        <f>IF(AX51="","",VLOOKUP(AX51,'[1]シフト記号表（従来型・ユニット型共通）'!$C$6:$L$47,10,FALSE))</f>
        <v/>
      </c>
      <c r="AY52" s="364" t="str">
        <f>IF(AY51="","",VLOOKUP(AY51,'[1]シフト記号表（従来型・ユニット型共通）'!$C$6:$L$47,10,FALSE))</f>
        <v/>
      </c>
      <c r="AZ52" s="365" t="str">
        <f>IF(AZ51="","",VLOOKUP(AZ51,'[1]シフト記号表（従来型・ユニット型共通）'!$C$6:$L$47,10,FALSE))</f>
        <v/>
      </c>
      <c r="BA52" s="365" t="str">
        <f>IF(BA51="","",VLOOKUP(BA51,'[1]シフト記号表（従来型・ユニット型共通）'!$C$6:$L$47,10,FALSE))</f>
        <v/>
      </c>
      <c r="BB52" s="607">
        <f>IF($BE$3="４週",SUM(W52:AX52),IF($BE$3="暦月",SUM(W52:BA52),""))</f>
        <v>0</v>
      </c>
      <c r="BC52" s="608"/>
      <c r="BD52" s="609">
        <f>IF($BE$3="４週",BB52/4,IF($BE$3="暦月",(BB52/($BE$8/7)),""))</f>
        <v>0</v>
      </c>
      <c r="BE52" s="608"/>
      <c r="BF52" s="604"/>
      <c r="BG52" s="605"/>
      <c r="BH52" s="605"/>
      <c r="BI52" s="605"/>
      <c r="BJ52" s="606"/>
    </row>
    <row r="53" spans="2:62" ht="20.25" customHeight="1" x14ac:dyDescent="0.45">
      <c r="B53" s="574">
        <f>B51+1</f>
        <v>19</v>
      </c>
      <c r="C53" s="576"/>
      <c r="D53" s="577"/>
      <c r="E53" s="367"/>
      <c r="F53" s="368"/>
      <c r="G53" s="367"/>
      <c r="H53" s="368"/>
      <c r="I53" s="580"/>
      <c r="J53" s="581"/>
      <c r="K53" s="584"/>
      <c r="L53" s="585"/>
      <c r="M53" s="585"/>
      <c r="N53" s="577"/>
      <c r="O53" s="588"/>
      <c r="P53" s="589"/>
      <c r="Q53" s="589"/>
      <c r="R53" s="589"/>
      <c r="S53" s="590"/>
      <c r="T53" s="369" t="s">
        <v>260</v>
      </c>
      <c r="U53" s="370"/>
      <c r="V53" s="371"/>
      <c r="W53" s="372"/>
      <c r="X53" s="373"/>
      <c r="Y53" s="373"/>
      <c r="Z53" s="373"/>
      <c r="AA53" s="373"/>
      <c r="AB53" s="373"/>
      <c r="AC53" s="374"/>
      <c r="AD53" s="372"/>
      <c r="AE53" s="373"/>
      <c r="AF53" s="373"/>
      <c r="AG53" s="373"/>
      <c r="AH53" s="373"/>
      <c r="AI53" s="373"/>
      <c r="AJ53" s="374"/>
      <c r="AK53" s="372"/>
      <c r="AL53" s="373"/>
      <c r="AM53" s="373"/>
      <c r="AN53" s="373"/>
      <c r="AO53" s="373"/>
      <c r="AP53" s="373"/>
      <c r="AQ53" s="374"/>
      <c r="AR53" s="372"/>
      <c r="AS53" s="373"/>
      <c r="AT53" s="373"/>
      <c r="AU53" s="373"/>
      <c r="AV53" s="373"/>
      <c r="AW53" s="373"/>
      <c r="AX53" s="374"/>
      <c r="AY53" s="372"/>
      <c r="AZ53" s="373"/>
      <c r="BA53" s="375"/>
      <c r="BB53" s="594"/>
      <c r="BC53" s="595"/>
      <c r="BD53" s="556"/>
      <c r="BE53" s="557"/>
      <c r="BF53" s="558"/>
      <c r="BG53" s="559"/>
      <c r="BH53" s="559"/>
      <c r="BI53" s="559"/>
      <c r="BJ53" s="560"/>
    </row>
    <row r="54" spans="2:62" ht="20.25" customHeight="1" x14ac:dyDescent="0.45">
      <c r="B54" s="597"/>
      <c r="C54" s="610"/>
      <c r="D54" s="611"/>
      <c r="E54" s="359"/>
      <c r="F54" s="360">
        <f>C53</f>
        <v>0</v>
      </c>
      <c r="G54" s="359"/>
      <c r="H54" s="360">
        <f>I53</f>
        <v>0</v>
      </c>
      <c r="I54" s="612"/>
      <c r="J54" s="613"/>
      <c r="K54" s="614"/>
      <c r="L54" s="615"/>
      <c r="M54" s="615"/>
      <c r="N54" s="611"/>
      <c r="O54" s="588"/>
      <c r="P54" s="589"/>
      <c r="Q54" s="589"/>
      <c r="R54" s="589"/>
      <c r="S54" s="590"/>
      <c r="T54" s="376" t="s">
        <v>261</v>
      </c>
      <c r="U54" s="362"/>
      <c r="V54" s="363"/>
      <c r="W54" s="364" t="str">
        <f>IF(W53="","",VLOOKUP(W53,'[1]シフト記号表（従来型・ユニット型共通）'!$C$6:$L$47,10,FALSE))</f>
        <v/>
      </c>
      <c r="X54" s="365" t="str">
        <f>IF(X53="","",VLOOKUP(X53,'[1]シフト記号表（従来型・ユニット型共通）'!$C$6:$L$47,10,FALSE))</f>
        <v/>
      </c>
      <c r="Y54" s="365" t="str">
        <f>IF(Y53="","",VLOOKUP(Y53,'[1]シフト記号表（従来型・ユニット型共通）'!$C$6:$L$47,10,FALSE))</f>
        <v/>
      </c>
      <c r="Z54" s="365" t="str">
        <f>IF(Z53="","",VLOOKUP(Z53,'[1]シフト記号表（従来型・ユニット型共通）'!$C$6:$L$47,10,FALSE))</f>
        <v/>
      </c>
      <c r="AA54" s="365" t="str">
        <f>IF(AA53="","",VLOOKUP(AA53,'[1]シフト記号表（従来型・ユニット型共通）'!$C$6:$L$47,10,FALSE))</f>
        <v/>
      </c>
      <c r="AB54" s="365" t="str">
        <f>IF(AB53="","",VLOOKUP(AB53,'[1]シフト記号表（従来型・ユニット型共通）'!$C$6:$L$47,10,FALSE))</f>
        <v/>
      </c>
      <c r="AC54" s="366" t="str">
        <f>IF(AC53="","",VLOOKUP(AC53,'[1]シフト記号表（従来型・ユニット型共通）'!$C$6:$L$47,10,FALSE))</f>
        <v/>
      </c>
      <c r="AD54" s="364" t="str">
        <f>IF(AD53="","",VLOOKUP(AD53,'[1]シフト記号表（従来型・ユニット型共通）'!$C$6:$L$47,10,FALSE))</f>
        <v/>
      </c>
      <c r="AE54" s="365" t="str">
        <f>IF(AE53="","",VLOOKUP(AE53,'[1]シフト記号表（従来型・ユニット型共通）'!$C$6:$L$47,10,FALSE))</f>
        <v/>
      </c>
      <c r="AF54" s="365" t="str">
        <f>IF(AF53="","",VLOOKUP(AF53,'[1]シフト記号表（従来型・ユニット型共通）'!$C$6:$L$47,10,FALSE))</f>
        <v/>
      </c>
      <c r="AG54" s="365" t="str">
        <f>IF(AG53="","",VLOOKUP(AG53,'[1]シフト記号表（従来型・ユニット型共通）'!$C$6:$L$47,10,FALSE))</f>
        <v/>
      </c>
      <c r="AH54" s="365" t="str">
        <f>IF(AH53="","",VLOOKUP(AH53,'[1]シフト記号表（従来型・ユニット型共通）'!$C$6:$L$47,10,FALSE))</f>
        <v/>
      </c>
      <c r="AI54" s="365" t="str">
        <f>IF(AI53="","",VLOOKUP(AI53,'[1]シフト記号表（従来型・ユニット型共通）'!$C$6:$L$47,10,FALSE))</f>
        <v/>
      </c>
      <c r="AJ54" s="366" t="str">
        <f>IF(AJ53="","",VLOOKUP(AJ53,'[1]シフト記号表（従来型・ユニット型共通）'!$C$6:$L$47,10,FALSE))</f>
        <v/>
      </c>
      <c r="AK54" s="364" t="str">
        <f>IF(AK53="","",VLOOKUP(AK53,'[1]シフト記号表（従来型・ユニット型共通）'!$C$6:$L$47,10,FALSE))</f>
        <v/>
      </c>
      <c r="AL54" s="365" t="str">
        <f>IF(AL53="","",VLOOKUP(AL53,'[1]シフト記号表（従来型・ユニット型共通）'!$C$6:$L$47,10,FALSE))</f>
        <v/>
      </c>
      <c r="AM54" s="365" t="str">
        <f>IF(AM53="","",VLOOKUP(AM53,'[1]シフト記号表（従来型・ユニット型共通）'!$C$6:$L$47,10,FALSE))</f>
        <v/>
      </c>
      <c r="AN54" s="365" t="str">
        <f>IF(AN53="","",VLOOKUP(AN53,'[1]シフト記号表（従来型・ユニット型共通）'!$C$6:$L$47,10,FALSE))</f>
        <v/>
      </c>
      <c r="AO54" s="365" t="str">
        <f>IF(AO53="","",VLOOKUP(AO53,'[1]シフト記号表（従来型・ユニット型共通）'!$C$6:$L$47,10,FALSE))</f>
        <v/>
      </c>
      <c r="AP54" s="365" t="str">
        <f>IF(AP53="","",VLOOKUP(AP53,'[1]シフト記号表（従来型・ユニット型共通）'!$C$6:$L$47,10,FALSE))</f>
        <v/>
      </c>
      <c r="AQ54" s="366" t="str">
        <f>IF(AQ53="","",VLOOKUP(AQ53,'[1]シフト記号表（従来型・ユニット型共通）'!$C$6:$L$47,10,FALSE))</f>
        <v/>
      </c>
      <c r="AR54" s="364" t="str">
        <f>IF(AR53="","",VLOOKUP(AR53,'[1]シフト記号表（従来型・ユニット型共通）'!$C$6:$L$47,10,FALSE))</f>
        <v/>
      </c>
      <c r="AS54" s="365" t="str">
        <f>IF(AS53="","",VLOOKUP(AS53,'[1]シフト記号表（従来型・ユニット型共通）'!$C$6:$L$47,10,FALSE))</f>
        <v/>
      </c>
      <c r="AT54" s="365" t="str">
        <f>IF(AT53="","",VLOOKUP(AT53,'[1]シフト記号表（従来型・ユニット型共通）'!$C$6:$L$47,10,FALSE))</f>
        <v/>
      </c>
      <c r="AU54" s="365" t="str">
        <f>IF(AU53="","",VLOOKUP(AU53,'[1]シフト記号表（従来型・ユニット型共通）'!$C$6:$L$47,10,FALSE))</f>
        <v/>
      </c>
      <c r="AV54" s="365" t="str">
        <f>IF(AV53="","",VLOOKUP(AV53,'[1]シフト記号表（従来型・ユニット型共通）'!$C$6:$L$47,10,FALSE))</f>
        <v/>
      </c>
      <c r="AW54" s="365" t="str">
        <f>IF(AW53="","",VLOOKUP(AW53,'[1]シフト記号表（従来型・ユニット型共通）'!$C$6:$L$47,10,FALSE))</f>
        <v/>
      </c>
      <c r="AX54" s="366" t="str">
        <f>IF(AX53="","",VLOOKUP(AX53,'[1]シフト記号表（従来型・ユニット型共通）'!$C$6:$L$47,10,FALSE))</f>
        <v/>
      </c>
      <c r="AY54" s="364" t="str">
        <f>IF(AY53="","",VLOOKUP(AY53,'[1]シフト記号表（従来型・ユニット型共通）'!$C$6:$L$47,10,FALSE))</f>
        <v/>
      </c>
      <c r="AZ54" s="365" t="str">
        <f>IF(AZ53="","",VLOOKUP(AZ53,'[1]シフト記号表（従来型・ユニット型共通）'!$C$6:$L$47,10,FALSE))</f>
        <v/>
      </c>
      <c r="BA54" s="365" t="str">
        <f>IF(BA53="","",VLOOKUP(BA53,'[1]シフト記号表（従来型・ユニット型共通）'!$C$6:$L$47,10,FALSE))</f>
        <v/>
      </c>
      <c r="BB54" s="607">
        <f>IF($BE$3="４週",SUM(W54:AX54),IF($BE$3="暦月",SUM(W54:BA54),""))</f>
        <v>0</v>
      </c>
      <c r="BC54" s="608"/>
      <c r="BD54" s="609">
        <f>IF($BE$3="４週",BB54/4,IF($BE$3="暦月",(BB54/($BE$8/7)),""))</f>
        <v>0</v>
      </c>
      <c r="BE54" s="608"/>
      <c r="BF54" s="604"/>
      <c r="BG54" s="605"/>
      <c r="BH54" s="605"/>
      <c r="BI54" s="605"/>
      <c r="BJ54" s="606"/>
    </row>
    <row r="55" spans="2:62" ht="20.25" customHeight="1" x14ac:dyDescent="0.45">
      <c r="B55" s="574">
        <f>B53+1</f>
        <v>20</v>
      </c>
      <c r="C55" s="576"/>
      <c r="D55" s="577"/>
      <c r="E55" s="367"/>
      <c r="F55" s="368"/>
      <c r="G55" s="367"/>
      <c r="H55" s="368"/>
      <c r="I55" s="580"/>
      <c r="J55" s="581"/>
      <c r="K55" s="584"/>
      <c r="L55" s="585"/>
      <c r="M55" s="585"/>
      <c r="N55" s="577"/>
      <c r="O55" s="588"/>
      <c r="P55" s="589"/>
      <c r="Q55" s="589"/>
      <c r="R55" s="589"/>
      <c r="S55" s="590"/>
      <c r="T55" s="369" t="s">
        <v>260</v>
      </c>
      <c r="U55" s="370"/>
      <c r="V55" s="371"/>
      <c r="W55" s="372"/>
      <c r="X55" s="373"/>
      <c r="Y55" s="373"/>
      <c r="Z55" s="373"/>
      <c r="AA55" s="373"/>
      <c r="AB55" s="373"/>
      <c r="AC55" s="374"/>
      <c r="AD55" s="372"/>
      <c r="AE55" s="373"/>
      <c r="AF55" s="373"/>
      <c r="AG55" s="373"/>
      <c r="AH55" s="373"/>
      <c r="AI55" s="373"/>
      <c r="AJ55" s="374"/>
      <c r="AK55" s="372"/>
      <c r="AL55" s="373"/>
      <c r="AM55" s="373"/>
      <c r="AN55" s="373"/>
      <c r="AO55" s="373"/>
      <c r="AP55" s="373"/>
      <c r="AQ55" s="374"/>
      <c r="AR55" s="372"/>
      <c r="AS55" s="373"/>
      <c r="AT55" s="373"/>
      <c r="AU55" s="373"/>
      <c r="AV55" s="373"/>
      <c r="AW55" s="373"/>
      <c r="AX55" s="374"/>
      <c r="AY55" s="372"/>
      <c r="AZ55" s="373"/>
      <c r="BA55" s="375"/>
      <c r="BB55" s="594"/>
      <c r="BC55" s="595"/>
      <c r="BD55" s="556"/>
      <c r="BE55" s="557"/>
      <c r="BF55" s="558"/>
      <c r="BG55" s="559"/>
      <c r="BH55" s="559"/>
      <c r="BI55" s="559"/>
      <c r="BJ55" s="560"/>
    </row>
    <row r="56" spans="2:62" ht="20.25" customHeight="1" x14ac:dyDescent="0.45">
      <c r="B56" s="597"/>
      <c r="C56" s="610"/>
      <c r="D56" s="611"/>
      <c r="E56" s="359"/>
      <c r="F56" s="360">
        <f>C55</f>
        <v>0</v>
      </c>
      <c r="G56" s="359"/>
      <c r="H56" s="360">
        <f>I55</f>
        <v>0</v>
      </c>
      <c r="I56" s="612"/>
      <c r="J56" s="613"/>
      <c r="K56" s="614"/>
      <c r="L56" s="615"/>
      <c r="M56" s="615"/>
      <c r="N56" s="611"/>
      <c r="O56" s="588"/>
      <c r="P56" s="589"/>
      <c r="Q56" s="589"/>
      <c r="R56" s="589"/>
      <c r="S56" s="590"/>
      <c r="T56" s="376" t="s">
        <v>261</v>
      </c>
      <c r="U56" s="377"/>
      <c r="V56" s="378"/>
      <c r="W56" s="364" t="str">
        <f>IF(W55="","",VLOOKUP(W55,'[1]シフト記号表（従来型・ユニット型共通）'!$C$6:$L$47,10,FALSE))</f>
        <v/>
      </c>
      <c r="X56" s="365" t="str">
        <f>IF(X55="","",VLOOKUP(X55,'[1]シフト記号表（従来型・ユニット型共通）'!$C$6:$L$47,10,FALSE))</f>
        <v/>
      </c>
      <c r="Y56" s="365" t="str">
        <f>IF(Y55="","",VLOOKUP(Y55,'[1]シフト記号表（従来型・ユニット型共通）'!$C$6:$L$47,10,FALSE))</f>
        <v/>
      </c>
      <c r="Z56" s="365" t="str">
        <f>IF(Z55="","",VLOOKUP(Z55,'[1]シフト記号表（従来型・ユニット型共通）'!$C$6:$L$47,10,FALSE))</f>
        <v/>
      </c>
      <c r="AA56" s="365" t="str">
        <f>IF(AA55="","",VLOOKUP(AA55,'[1]シフト記号表（従来型・ユニット型共通）'!$C$6:$L$47,10,FALSE))</f>
        <v/>
      </c>
      <c r="AB56" s="365" t="str">
        <f>IF(AB55="","",VLOOKUP(AB55,'[1]シフト記号表（従来型・ユニット型共通）'!$C$6:$L$47,10,FALSE))</f>
        <v/>
      </c>
      <c r="AC56" s="366" t="str">
        <f>IF(AC55="","",VLOOKUP(AC55,'[1]シフト記号表（従来型・ユニット型共通）'!$C$6:$L$47,10,FALSE))</f>
        <v/>
      </c>
      <c r="AD56" s="364" t="str">
        <f>IF(AD55="","",VLOOKUP(AD55,'[1]シフト記号表（従来型・ユニット型共通）'!$C$6:$L$47,10,FALSE))</f>
        <v/>
      </c>
      <c r="AE56" s="365" t="str">
        <f>IF(AE55="","",VLOOKUP(AE55,'[1]シフト記号表（従来型・ユニット型共通）'!$C$6:$L$47,10,FALSE))</f>
        <v/>
      </c>
      <c r="AF56" s="365" t="str">
        <f>IF(AF55="","",VLOOKUP(AF55,'[1]シフト記号表（従来型・ユニット型共通）'!$C$6:$L$47,10,FALSE))</f>
        <v/>
      </c>
      <c r="AG56" s="365" t="str">
        <f>IF(AG55="","",VLOOKUP(AG55,'[1]シフト記号表（従来型・ユニット型共通）'!$C$6:$L$47,10,FALSE))</f>
        <v/>
      </c>
      <c r="AH56" s="365" t="str">
        <f>IF(AH55="","",VLOOKUP(AH55,'[1]シフト記号表（従来型・ユニット型共通）'!$C$6:$L$47,10,FALSE))</f>
        <v/>
      </c>
      <c r="AI56" s="365" t="str">
        <f>IF(AI55="","",VLOOKUP(AI55,'[1]シフト記号表（従来型・ユニット型共通）'!$C$6:$L$47,10,FALSE))</f>
        <v/>
      </c>
      <c r="AJ56" s="366" t="str">
        <f>IF(AJ55="","",VLOOKUP(AJ55,'[1]シフト記号表（従来型・ユニット型共通）'!$C$6:$L$47,10,FALSE))</f>
        <v/>
      </c>
      <c r="AK56" s="364" t="str">
        <f>IF(AK55="","",VLOOKUP(AK55,'[1]シフト記号表（従来型・ユニット型共通）'!$C$6:$L$47,10,FALSE))</f>
        <v/>
      </c>
      <c r="AL56" s="365" t="str">
        <f>IF(AL55="","",VLOOKUP(AL55,'[1]シフト記号表（従来型・ユニット型共通）'!$C$6:$L$47,10,FALSE))</f>
        <v/>
      </c>
      <c r="AM56" s="365" t="str">
        <f>IF(AM55="","",VLOOKUP(AM55,'[1]シフト記号表（従来型・ユニット型共通）'!$C$6:$L$47,10,FALSE))</f>
        <v/>
      </c>
      <c r="AN56" s="365" t="str">
        <f>IF(AN55="","",VLOOKUP(AN55,'[1]シフト記号表（従来型・ユニット型共通）'!$C$6:$L$47,10,FALSE))</f>
        <v/>
      </c>
      <c r="AO56" s="365" t="str">
        <f>IF(AO55="","",VLOOKUP(AO55,'[1]シフト記号表（従来型・ユニット型共通）'!$C$6:$L$47,10,FALSE))</f>
        <v/>
      </c>
      <c r="AP56" s="365" t="str">
        <f>IF(AP55="","",VLOOKUP(AP55,'[1]シフト記号表（従来型・ユニット型共通）'!$C$6:$L$47,10,FALSE))</f>
        <v/>
      </c>
      <c r="AQ56" s="366" t="str">
        <f>IF(AQ55="","",VLOOKUP(AQ55,'[1]シフト記号表（従来型・ユニット型共通）'!$C$6:$L$47,10,FALSE))</f>
        <v/>
      </c>
      <c r="AR56" s="364" t="str">
        <f>IF(AR55="","",VLOOKUP(AR55,'[1]シフト記号表（従来型・ユニット型共通）'!$C$6:$L$47,10,FALSE))</f>
        <v/>
      </c>
      <c r="AS56" s="365" t="str">
        <f>IF(AS55="","",VLOOKUP(AS55,'[1]シフト記号表（従来型・ユニット型共通）'!$C$6:$L$47,10,FALSE))</f>
        <v/>
      </c>
      <c r="AT56" s="365" t="str">
        <f>IF(AT55="","",VLOOKUP(AT55,'[1]シフト記号表（従来型・ユニット型共通）'!$C$6:$L$47,10,FALSE))</f>
        <v/>
      </c>
      <c r="AU56" s="365" t="str">
        <f>IF(AU55="","",VLOOKUP(AU55,'[1]シフト記号表（従来型・ユニット型共通）'!$C$6:$L$47,10,FALSE))</f>
        <v/>
      </c>
      <c r="AV56" s="365" t="str">
        <f>IF(AV55="","",VLOOKUP(AV55,'[1]シフト記号表（従来型・ユニット型共通）'!$C$6:$L$47,10,FALSE))</f>
        <v/>
      </c>
      <c r="AW56" s="365" t="str">
        <f>IF(AW55="","",VLOOKUP(AW55,'[1]シフト記号表（従来型・ユニット型共通）'!$C$6:$L$47,10,FALSE))</f>
        <v/>
      </c>
      <c r="AX56" s="366" t="str">
        <f>IF(AX55="","",VLOOKUP(AX55,'[1]シフト記号表（従来型・ユニット型共通）'!$C$6:$L$47,10,FALSE))</f>
        <v/>
      </c>
      <c r="AY56" s="364" t="str">
        <f>IF(AY55="","",VLOOKUP(AY55,'[1]シフト記号表（従来型・ユニット型共通）'!$C$6:$L$47,10,FALSE))</f>
        <v/>
      </c>
      <c r="AZ56" s="365" t="str">
        <f>IF(AZ55="","",VLOOKUP(AZ55,'[1]シフト記号表（従来型・ユニット型共通）'!$C$6:$L$47,10,FALSE))</f>
        <v/>
      </c>
      <c r="BA56" s="365" t="str">
        <f>IF(BA55="","",VLOOKUP(BA55,'[1]シフト記号表（従来型・ユニット型共通）'!$C$6:$L$47,10,FALSE))</f>
        <v/>
      </c>
      <c r="BB56" s="607">
        <f>IF($BE$3="４週",SUM(W56:AX56),IF($BE$3="暦月",SUM(W56:BA56),""))</f>
        <v>0</v>
      </c>
      <c r="BC56" s="608"/>
      <c r="BD56" s="609">
        <f>IF($BE$3="４週",BB56/4,IF($BE$3="暦月",(BB56/($BE$8/7)),""))</f>
        <v>0</v>
      </c>
      <c r="BE56" s="608"/>
      <c r="BF56" s="604"/>
      <c r="BG56" s="605"/>
      <c r="BH56" s="605"/>
      <c r="BI56" s="605"/>
      <c r="BJ56" s="606"/>
    </row>
    <row r="57" spans="2:62" ht="20.25" customHeight="1" x14ac:dyDescent="0.45">
      <c r="B57" s="574">
        <f>B55+1</f>
        <v>21</v>
      </c>
      <c r="C57" s="576"/>
      <c r="D57" s="577"/>
      <c r="E57" s="359"/>
      <c r="F57" s="360"/>
      <c r="G57" s="359"/>
      <c r="H57" s="360"/>
      <c r="I57" s="580"/>
      <c r="J57" s="581"/>
      <c r="K57" s="584"/>
      <c r="L57" s="585"/>
      <c r="M57" s="585"/>
      <c r="N57" s="577"/>
      <c r="O57" s="588"/>
      <c r="P57" s="589"/>
      <c r="Q57" s="589"/>
      <c r="R57" s="589"/>
      <c r="S57" s="590"/>
      <c r="T57" s="379" t="s">
        <v>260</v>
      </c>
      <c r="U57" s="380"/>
      <c r="V57" s="381"/>
      <c r="W57" s="372"/>
      <c r="X57" s="373"/>
      <c r="Y57" s="373"/>
      <c r="Z57" s="373"/>
      <c r="AA57" s="373"/>
      <c r="AB57" s="373"/>
      <c r="AC57" s="374"/>
      <c r="AD57" s="372"/>
      <c r="AE57" s="373"/>
      <c r="AF57" s="373"/>
      <c r="AG57" s="373"/>
      <c r="AH57" s="373"/>
      <c r="AI57" s="373"/>
      <c r="AJ57" s="374"/>
      <c r="AK57" s="372"/>
      <c r="AL57" s="373"/>
      <c r="AM57" s="373"/>
      <c r="AN57" s="373"/>
      <c r="AO57" s="373"/>
      <c r="AP57" s="373"/>
      <c r="AQ57" s="374"/>
      <c r="AR57" s="372"/>
      <c r="AS57" s="373"/>
      <c r="AT57" s="373"/>
      <c r="AU57" s="373"/>
      <c r="AV57" s="373"/>
      <c r="AW57" s="373"/>
      <c r="AX57" s="374"/>
      <c r="AY57" s="372"/>
      <c r="AZ57" s="373"/>
      <c r="BA57" s="375"/>
      <c r="BB57" s="594"/>
      <c r="BC57" s="595"/>
      <c r="BD57" s="556"/>
      <c r="BE57" s="557"/>
      <c r="BF57" s="558"/>
      <c r="BG57" s="559"/>
      <c r="BH57" s="559"/>
      <c r="BI57" s="559"/>
      <c r="BJ57" s="560"/>
    </row>
    <row r="58" spans="2:62" ht="20.25" customHeight="1" x14ac:dyDescent="0.45">
      <c r="B58" s="597"/>
      <c r="C58" s="610"/>
      <c r="D58" s="611"/>
      <c r="E58" s="359"/>
      <c r="F58" s="360">
        <f>C57</f>
        <v>0</v>
      </c>
      <c r="G58" s="359"/>
      <c r="H58" s="360">
        <f>I57</f>
        <v>0</v>
      </c>
      <c r="I58" s="612"/>
      <c r="J58" s="613"/>
      <c r="K58" s="614"/>
      <c r="L58" s="615"/>
      <c r="M58" s="615"/>
      <c r="N58" s="611"/>
      <c r="O58" s="588"/>
      <c r="P58" s="589"/>
      <c r="Q58" s="589"/>
      <c r="R58" s="589"/>
      <c r="S58" s="590"/>
      <c r="T58" s="376" t="s">
        <v>261</v>
      </c>
      <c r="U58" s="377"/>
      <c r="V58" s="378"/>
      <c r="W58" s="364" t="str">
        <f>IF(W57="","",VLOOKUP(W57,'[1]シフト記号表（従来型・ユニット型共通）'!$C$6:$L$47,10,FALSE))</f>
        <v/>
      </c>
      <c r="X58" s="365" t="str">
        <f>IF(X57="","",VLOOKUP(X57,'[1]シフト記号表（従来型・ユニット型共通）'!$C$6:$L$47,10,FALSE))</f>
        <v/>
      </c>
      <c r="Y58" s="365" t="str">
        <f>IF(Y57="","",VLOOKUP(Y57,'[1]シフト記号表（従来型・ユニット型共通）'!$C$6:$L$47,10,FALSE))</f>
        <v/>
      </c>
      <c r="Z58" s="365" t="str">
        <f>IF(Z57="","",VLOOKUP(Z57,'[1]シフト記号表（従来型・ユニット型共通）'!$C$6:$L$47,10,FALSE))</f>
        <v/>
      </c>
      <c r="AA58" s="365" t="str">
        <f>IF(AA57="","",VLOOKUP(AA57,'[1]シフト記号表（従来型・ユニット型共通）'!$C$6:$L$47,10,FALSE))</f>
        <v/>
      </c>
      <c r="AB58" s="365" t="str">
        <f>IF(AB57="","",VLOOKUP(AB57,'[1]シフト記号表（従来型・ユニット型共通）'!$C$6:$L$47,10,FALSE))</f>
        <v/>
      </c>
      <c r="AC58" s="366" t="str">
        <f>IF(AC57="","",VLOOKUP(AC57,'[1]シフト記号表（従来型・ユニット型共通）'!$C$6:$L$47,10,FALSE))</f>
        <v/>
      </c>
      <c r="AD58" s="364" t="str">
        <f>IF(AD57="","",VLOOKUP(AD57,'[1]シフト記号表（従来型・ユニット型共通）'!$C$6:$L$47,10,FALSE))</f>
        <v/>
      </c>
      <c r="AE58" s="365" t="str">
        <f>IF(AE57="","",VLOOKUP(AE57,'[1]シフト記号表（従来型・ユニット型共通）'!$C$6:$L$47,10,FALSE))</f>
        <v/>
      </c>
      <c r="AF58" s="365" t="str">
        <f>IF(AF57="","",VLOOKUP(AF57,'[1]シフト記号表（従来型・ユニット型共通）'!$C$6:$L$47,10,FALSE))</f>
        <v/>
      </c>
      <c r="AG58" s="365" t="str">
        <f>IF(AG57="","",VLOOKUP(AG57,'[1]シフト記号表（従来型・ユニット型共通）'!$C$6:$L$47,10,FALSE))</f>
        <v/>
      </c>
      <c r="AH58" s="365" t="str">
        <f>IF(AH57="","",VLOOKUP(AH57,'[1]シフト記号表（従来型・ユニット型共通）'!$C$6:$L$47,10,FALSE))</f>
        <v/>
      </c>
      <c r="AI58" s="365" t="str">
        <f>IF(AI57="","",VLOOKUP(AI57,'[1]シフト記号表（従来型・ユニット型共通）'!$C$6:$L$47,10,FALSE))</f>
        <v/>
      </c>
      <c r="AJ58" s="366" t="str">
        <f>IF(AJ57="","",VLOOKUP(AJ57,'[1]シフト記号表（従来型・ユニット型共通）'!$C$6:$L$47,10,FALSE))</f>
        <v/>
      </c>
      <c r="AK58" s="364" t="str">
        <f>IF(AK57="","",VLOOKUP(AK57,'[1]シフト記号表（従来型・ユニット型共通）'!$C$6:$L$47,10,FALSE))</f>
        <v/>
      </c>
      <c r="AL58" s="365" t="str">
        <f>IF(AL57="","",VLOOKUP(AL57,'[1]シフト記号表（従来型・ユニット型共通）'!$C$6:$L$47,10,FALSE))</f>
        <v/>
      </c>
      <c r="AM58" s="365" t="str">
        <f>IF(AM57="","",VLOOKUP(AM57,'[1]シフト記号表（従来型・ユニット型共通）'!$C$6:$L$47,10,FALSE))</f>
        <v/>
      </c>
      <c r="AN58" s="365" t="str">
        <f>IF(AN57="","",VLOOKUP(AN57,'[1]シフト記号表（従来型・ユニット型共通）'!$C$6:$L$47,10,FALSE))</f>
        <v/>
      </c>
      <c r="AO58" s="365" t="str">
        <f>IF(AO57="","",VLOOKUP(AO57,'[1]シフト記号表（従来型・ユニット型共通）'!$C$6:$L$47,10,FALSE))</f>
        <v/>
      </c>
      <c r="AP58" s="365" t="str">
        <f>IF(AP57="","",VLOOKUP(AP57,'[1]シフト記号表（従来型・ユニット型共通）'!$C$6:$L$47,10,FALSE))</f>
        <v/>
      </c>
      <c r="AQ58" s="366" t="str">
        <f>IF(AQ57="","",VLOOKUP(AQ57,'[1]シフト記号表（従来型・ユニット型共通）'!$C$6:$L$47,10,FALSE))</f>
        <v/>
      </c>
      <c r="AR58" s="364" t="str">
        <f>IF(AR57="","",VLOOKUP(AR57,'[1]シフト記号表（従来型・ユニット型共通）'!$C$6:$L$47,10,FALSE))</f>
        <v/>
      </c>
      <c r="AS58" s="365" t="str">
        <f>IF(AS57="","",VLOOKUP(AS57,'[1]シフト記号表（従来型・ユニット型共通）'!$C$6:$L$47,10,FALSE))</f>
        <v/>
      </c>
      <c r="AT58" s="365" t="str">
        <f>IF(AT57="","",VLOOKUP(AT57,'[1]シフト記号表（従来型・ユニット型共通）'!$C$6:$L$47,10,FALSE))</f>
        <v/>
      </c>
      <c r="AU58" s="365" t="str">
        <f>IF(AU57="","",VLOOKUP(AU57,'[1]シフト記号表（従来型・ユニット型共通）'!$C$6:$L$47,10,FALSE))</f>
        <v/>
      </c>
      <c r="AV58" s="365" t="str">
        <f>IF(AV57="","",VLOOKUP(AV57,'[1]シフト記号表（従来型・ユニット型共通）'!$C$6:$L$47,10,FALSE))</f>
        <v/>
      </c>
      <c r="AW58" s="365" t="str">
        <f>IF(AW57="","",VLOOKUP(AW57,'[1]シフト記号表（従来型・ユニット型共通）'!$C$6:$L$47,10,FALSE))</f>
        <v/>
      </c>
      <c r="AX58" s="366" t="str">
        <f>IF(AX57="","",VLOOKUP(AX57,'[1]シフト記号表（従来型・ユニット型共通）'!$C$6:$L$47,10,FALSE))</f>
        <v/>
      </c>
      <c r="AY58" s="364" t="str">
        <f>IF(AY57="","",VLOOKUP(AY57,'[1]シフト記号表（従来型・ユニット型共通）'!$C$6:$L$47,10,FALSE))</f>
        <v/>
      </c>
      <c r="AZ58" s="365" t="str">
        <f>IF(AZ57="","",VLOOKUP(AZ57,'[1]シフト記号表（従来型・ユニット型共通）'!$C$6:$L$47,10,FALSE))</f>
        <v/>
      </c>
      <c r="BA58" s="365" t="str">
        <f>IF(BA57="","",VLOOKUP(BA57,'[1]シフト記号表（従来型・ユニット型共通）'!$C$6:$L$47,10,FALSE))</f>
        <v/>
      </c>
      <c r="BB58" s="607">
        <f>IF($BE$3="４週",SUM(W58:AX58),IF($BE$3="暦月",SUM(W58:BA58),""))</f>
        <v>0</v>
      </c>
      <c r="BC58" s="608"/>
      <c r="BD58" s="609">
        <f>IF($BE$3="４週",BB58/4,IF($BE$3="暦月",(BB58/($BE$8/7)),""))</f>
        <v>0</v>
      </c>
      <c r="BE58" s="608"/>
      <c r="BF58" s="604"/>
      <c r="BG58" s="605"/>
      <c r="BH58" s="605"/>
      <c r="BI58" s="605"/>
      <c r="BJ58" s="606"/>
    </row>
    <row r="59" spans="2:62" ht="20.25" customHeight="1" x14ac:dyDescent="0.45">
      <c r="B59" s="574">
        <f>B57+1</f>
        <v>22</v>
      </c>
      <c r="C59" s="576"/>
      <c r="D59" s="577"/>
      <c r="E59" s="359"/>
      <c r="F59" s="360"/>
      <c r="G59" s="359"/>
      <c r="H59" s="360"/>
      <c r="I59" s="580"/>
      <c r="J59" s="581"/>
      <c r="K59" s="584"/>
      <c r="L59" s="585"/>
      <c r="M59" s="585"/>
      <c r="N59" s="577"/>
      <c r="O59" s="588"/>
      <c r="P59" s="589"/>
      <c r="Q59" s="589"/>
      <c r="R59" s="589"/>
      <c r="S59" s="590"/>
      <c r="T59" s="379" t="s">
        <v>260</v>
      </c>
      <c r="U59" s="380"/>
      <c r="V59" s="381"/>
      <c r="W59" s="372"/>
      <c r="X59" s="373"/>
      <c r="Y59" s="373"/>
      <c r="Z59" s="373"/>
      <c r="AA59" s="373"/>
      <c r="AB59" s="373"/>
      <c r="AC59" s="374"/>
      <c r="AD59" s="372"/>
      <c r="AE59" s="373"/>
      <c r="AF59" s="373"/>
      <c r="AG59" s="373"/>
      <c r="AH59" s="373"/>
      <c r="AI59" s="373"/>
      <c r="AJ59" s="374"/>
      <c r="AK59" s="372"/>
      <c r="AL59" s="373"/>
      <c r="AM59" s="373"/>
      <c r="AN59" s="373"/>
      <c r="AO59" s="373"/>
      <c r="AP59" s="373"/>
      <c r="AQ59" s="374"/>
      <c r="AR59" s="372"/>
      <c r="AS59" s="373"/>
      <c r="AT59" s="373"/>
      <c r="AU59" s="373"/>
      <c r="AV59" s="373"/>
      <c r="AW59" s="373"/>
      <c r="AX59" s="374"/>
      <c r="AY59" s="372"/>
      <c r="AZ59" s="373"/>
      <c r="BA59" s="375"/>
      <c r="BB59" s="594"/>
      <c r="BC59" s="595"/>
      <c r="BD59" s="556"/>
      <c r="BE59" s="557"/>
      <c r="BF59" s="558"/>
      <c r="BG59" s="559"/>
      <c r="BH59" s="559"/>
      <c r="BI59" s="559"/>
      <c r="BJ59" s="560"/>
    </row>
    <row r="60" spans="2:62" ht="20.25" customHeight="1" x14ac:dyDescent="0.45">
      <c r="B60" s="597"/>
      <c r="C60" s="610"/>
      <c r="D60" s="611"/>
      <c r="E60" s="359"/>
      <c r="F60" s="360">
        <f>C59</f>
        <v>0</v>
      </c>
      <c r="G60" s="359"/>
      <c r="H60" s="360">
        <f>I59</f>
        <v>0</v>
      </c>
      <c r="I60" s="612"/>
      <c r="J60" s="613"/>
      <c r="K60" s="614"/>
      <c r="L60" s="615"/>
      <c r="M60" s="615"/>
      <c r="N60" s="611"/>
      <c r="O60" s="588"/>
      <c r="P60" s="589"/>
      <c r="Q60" s="589"/>
      <c r="R60" s="589"/>
      <c r="S60" s="590"/>
      <c r="T60" s="376" t="s">
        <v>261</v>
      </c>
      <c r="U60" s="377"/>
      <c r="V60" s="378"/>
      <c r="W60" s="364" t="str">
        <f>IF(W59="","",VLOOKUP(W59,'[1]シフト記号表（従来型・ユニット型共通）'!$C$6:$L$47,10,FALSE))</f>
        <v/>
      </c>
      <c r="X60" s="365" t="str">
        <f>IF(X59="","",VLOOKUP(X59,'[1]シフト記号表（従来型・ユニット型共通）'!$C$6:$L$47,10,FALSE))</f>
        <v/>
      </c>
      <c r="Y60" s="365" t="str">
        <f>IF(Y59="","",VLOOKUP(Y59,'[1]シフト記号表（従来型・ユニット型共通）'!$C$6:$L$47,10,FALSE))</f>
        <v/>
      </c>
      <c r="Z60" s="365" t="str">
        <f>IF(Z59="","",VLOOKUP(Z59,'[1]シフト記号表（従来型・ユニット型共通）'!$C$6:$L$47,10,FALSE))</f>
        <v/>
      </c>
      <c r="AA60" s="365" t="str">
        <f>IF(AA59="","",VLOOKUP(AA59,'[1]シフト記号表（従来型・ユニット型共通）'!$C$6:$L$47,10,FALSE))</f>
        <v/>
      </c>
      <c r="AB60" s="365" t="str">
        <f>IF(AB59="","",VLOOKUP(AB59,'[1]シフト記号表（従来型・ユニット型共通）'!$C$6:$L$47,10,FALSE))</f>
        <v/>
      </c>
      <c r="AC60" s="366" t="str">
        <f>IF(AC59="","",VLOOKUP(AC59,'[1]シフト記号表（従来型・ユニット型共通）'!$C$6:$L$47,10,FALSE))</f>
        <v/>
      </c>
      <c r="AD60" s="364" t="str">
        <f>IF(AD59="","",VLOOKUP(AD59,'[1]シフト記号表（従来型・ユニット型共通）'!$C$6:$L$47,10,FALSE))</f>
        <v/>
      </c>
      <c r="AE60" s="365" t="str">
        <f>IF(AE59="","",VLOOKUP(AE59,'[1]シフト記号表（従来型・ユニット型共通）'!$C$6:$L$47,10,FALSE))</f>
        <v/>
      </c>
      <c r="AF60" s="365" t="str">
        <f>IF(AF59="","",VLOOKUP(AF59,'[1]シフト記号表（従来型・ユニット型共通）'!$C$6:$L$47,10,FALSE))</f>
        <v/>
      </c>
      <c r="AG60" s="365" t="str">
        <f>IF(AG59="","",VLOOKUP(AG59,'[1]シフト記号表（従来型・ユニット型共通）'!$C$6:$L$47,10,FALSE))</f>
        <v/>
      </c>
      <c r="AH60" s="365" t="str">
        <f>IF(AH59="","",VLOOKUP(AH59,'[1]シフト記号表（従来型・ユニット型共通）'!$C$6:$L$47,10,FALSE))</f>
        <v/>
      </c>
      <c r="AI60" s="365" t="str">
        <f>IF(AI59="","",VLOOKUP(AI59,'[1]シフト記号表（従来型・ユニット型共通）'!$C$6:$L$47,10,FALSE))</f>
        <v/>
      </c>
      <c r="AJ60" s="366" t="str">
        <f>IF(AJ59="","",VLOOKUP(AJ59,'[1]シフト記号表（従来型・ユニット型共通）'!$C$6:$L$47,10,FALSE))</f>
        <v/>
      </c>
      <c r="AK60" s="364" t="str">
        <f>IF(AK59="","",VLOOKUP(AK59,'[1]シフト記号表（従来型・ユニット型共通）'!$C$6:$L$47,10,FALSE))</f>
        <v/>
      </c>
      <c r="AL60" s="365" t="str">
        <f>IF(AL59="","",VLOOKUP(AL59,'[1]シフト記号表（従来型・ユニット型共通）'!$C$6:$L$47,10,FALSE))</f>
        <v/>
      </c>
      <c r="AM60" s="365" t="str">
        <f>IF(AM59="","",VLOOKUP(AM59,'[1]シフト記号表（従来型・ユニット型共通）'!$C$6:$L$47,10,FALSE))</f>
        <v/>
      </c>
      <c r="AN60" s="365" t="str">
        <f>IF(AN59="","",VLOOKUP(AN59,'[1]シフト記号表（従来型・ユニット型共通）'!$C$6:$L$47,10,FALSE))</f>
        <v/>
      </c>
      <c r="AO60" s="365" t="str">
        <f>IF(AO59="","",VLOOKUP(AO59,'[1]シフト記号表（従来型・ユニット型共通）'!$C$6:$L$47,10,FALSE))</f>
        <v/>
      </c>
      <c r="AP60" s="365" t="str">
        <f>IF(AP59="","",VLOOKUP(AP59,'[1]シフト記号表（従来型・ユニット型共通）'!$C$6:$L$47,10,FALSE))</f>
        <v/>
      </c>
      <c r="AQ60" s="366" t="str">
        <f>IF(AQ59="","",VLOOKUP(AQ59,'[1]シフト記号表（従来型・ユニット型共通）'!$C$6:$L$47,10,FALSE))</f>
        <v/>
      </c>
      <c r="AR60" s="364" t="str">
        <f>IF(AR59="","",VLOOKUP(AR59,'[1]シフト記号表（従来型・ユニット型共通）'!$C$6:$L$47,10,FALSE))</f>
        <v/>
      </c>
      <c r="AS60" s="365" t="str">
        <f>IF(AS59="","",VLOOKUP(AS59,'[1]シフト記号表（従来型・ユニット型共通）'!$C$6:$L$47,10,FALSE))</f>
        <v/>
      </c>
      <c r="AT60" s="365" t="str">
        <f>IF(AT59="","",VLOOKUP(AT59,'[1]シフト記号表（従来型・ユニット型共通）'!$C$6:$L$47,10,FALSE))</f>
        <v/>
      </c>
      <c r="AU60" s="365" t="str">
        <f>IF(AU59="","",VLOOKUP(AU59,'[1]シフト記号表（従来型・ユニット型共通）'!$C$6:$L$47,10,FALSE))</f>
        <v/>
      </c>
      <c r="AV60" s="365" t="str">
        <f>IF(AV59="","",VLOOKUP(AV59,'[1]シフト記号表（従来型・ユニット型共通）'!$C$6:$L$47,10,FALSE))</f>
        <v/>
      </c>
      <c r="AW60" s="365" t="str">
        <f>IF(AW59="","",VLOOKUP(AW59,'[1]シフト記号表（従来型・ユニット型共通）'!$C$6:$L$47,10,FALSE))</f>
        <v/>
      </c>
      <c r="AX60" s="366" t="str">
        <f>IF(AX59="","",VLOOKUP(AX59,'[1]シフト記号表（従来型・ユニット型共通）'!$C$6:$L$47,10,FALSE))</f>
        <v/>
      </c>
      <c r="AY60" s="364" t="str">
        <f>IF(AY59="","",VLOOKUP(AY59,'[1]シフト記号表（従来型・ユニット型共通）'!$C$6:$L$47,10,FALSE))</f>
        <v/>
      </c>
      <c r="AZ60" s="365" t="str">
        <f>IF(AZ59="","",VLOOKUP(AZ59,'[1]シフト記号表（従来型・ユニット型共通）'!$C$6:$L$47,10,FALSE))</f>
        <v/>
      </c>
      <c r="BA60" s="365" t="str">
        <f>IF(BA59="","",VLOOKUP(BA59,'[1]シフト記号表（従来型・ユニット型共通）'!$C$6:$L$47,10,FALSE))</f>
        <v/>
      </c>
      <c r="BB60" s="607">
        <f>IF($BE$3="４週",SUM(W60:AX60),IF($BE$3="暦月",SUM(W60:BA60),""))</f>
        <v>0</v>
      </c>
      <c r="BC60" s="608"/>
      <c r="BD60" s="609">
        <f>IF($BE$3="４週",BB60/4,IF($BE$3="暦月",(BB60/($BE$8/7)),""))</f>
        <v>0</v>
      </c>
      <c r="BE60" s="608"/>
      <c r="BF60" s="604"/>
      <c r="BG60" s="605"/>
      <c r="BH60" s="605"/>
      <c r="BI60" s="605"/>
      <c r="BJ60" s="606"/>
    </row>
    <row r="61" spans="2:62" ht="20.25" customHeight="1" x14ac:dyDescent="0.45">
      <c r="B61" s="574">
        <f>B59+1</f>
        <v>23</v>
      </c>
      <c r="C61" s="576"/>
      <c r="D61" s="577"/>
      <c r="E61" s="359"/>
      <c r="F61" s="360"/>
      <c r="G61" s="359"/>
      <c r="H61" s="360"/>
      <c r="I61" s="580"/>
      <c r="J61" s="581"/>
      <c r="K61" s="584"/>
      <c r="L61" s="585"/>
      <c r="M61" s="585"/>
      <c r="N61" s="577"/>
      <c r="O61" s="588"/>
      <c r="P61" s="589"/>
      <c r="Q61" s="589"/>
      <c r="R61" s="589"/>
      <c r="S61" s="590"/>
      <c r="T61" s="379" t="s">
        <v>260</v>
      </c>
      <c r="U61" s="380"/>
      <c r="V61" s="381"/>
      <c r="W61" s="372"/>
      <c r="X61" s="373"/>
      <c r="Y61" s="373"/>
      <c r="Z61" s="373"/>
      <c r="AA61" s="373"/>
      <c r="AB61" s="373"/>
      <c r="AC61" s="374"/>
      <c r="AD61" s="372"/>
      <c r="AE61" s="373"/>
      <c r="AF61" s="373"/>
      <c r="AG61" s="373"/>
      <c r="AH61" s="373"/>
      <c r="AI61" s="373"/>
      <c r="AJ61" s="374"/>
      <c r="AK61" s="372"/>
      <c r="AL61" s="373"/>
      <c r="AM61" s="373"/>
      <c r="AN61" s="373"/>
      <c r="AO61" s="373"/>
      <c r="AP61" s="373"/>
      <c r="AQ61" s="374"/>
      <c r="AR61" s="372"/>
      <c r="AS61" s="373"/>
      <c r="AT61" s="373"/>
      <c r="AU61" s="373"/>
      <c r="AV61" s="373"/>
      <c r="AW61" s="373"/>
      <c r="AX61" s="374"/>
      <c r="AY61" s="372"/>
      <c r="AZ61" s="373"/>
      <c r="BA61" s="375"/>
      <c r="BB61" s="594"/>
      <c r="BC61" s="595"/>
      <c r="BD61" s="556"/>
      <c r="BE61" s="557"/>
      <c r="BF61" s="558"/>
      <c r="BG61" s="559"/>
      <c r="BH61" s="559"/>
      <c r="BI61" s="559"/>
      <c r="BJ61" s="560"/>
    </row>
    <row r="62" spans="2:62" ht="20.25" customHeight="1" x14ac:dyDescent="0.45">
      <c r="B62" s="597"/>
      <c r="C62" s="610"/>
      <c r="D62" s="611"/>
      <c r="E62" s="359"/>
      <c r="F62" s="360">
        <f>C61</f>
        <v>0</v>
      </c>
      <c r="G62" s="359"/>
      <c r="H62" s="360">
        <f>I61</f>
        <v>0</v>
      </c>
      <c r="I62" s="612"/>
      <c r="J62" s="613"/>
      <c r="K62" s="614"/>
      <c r="L62" s="615"/>
      <c r="M62" s="615"/>
      <c r="N62" s="611"/>
      <c r="O62" s="588"/>
      <c r="P62" s="589"/>
      <c r="Q62" s="589"/>
      <c r="R62" s="589"/>
      <c r="S62" s="590"/>
      <c r="T62" s="376" t="s">
        <v>261</v>
      </c>
      <c r="U62" s="377"/>
      <c r="V62" s="378"/>
      <c r="W62" s="364" t="str">
        <f>IF(W61="","",VLOOKUP(W61,'[1]シフト記号表（従来型・ユニット型共通）'!$C$6:$L$47,10,FALSE))</f>
        <v/>
      </c>
      <c r="X62" s="365" t="str">
        <f>IF(X61="","",VLOOKUP(X61,'[1]シフト記号表（従来型・ユニット型共通）'!$C$6:$L$47,10,FALSE))</f>
        <v/>
      </c>
      <c r="Y62" s="365" t="str">
        <f>IF(Y61="","",VLOOKUP(Y61,'[1]シフト記号表（従来型・ユニット型共通）'!$C$6:$L$47,10,FALSE))</f>
        <v/>
      </c>
      <c r="Z62" s="365" t="str">
        <f>IF(Z61="","",VLOOKUP(Z61,'[1]シフト記号表（従来型・ユニット型共通）'!$C$6:$L$47,10,FALSE))</f>
        <v/>
      </c>
      <c r="AA62" s="365" t="str">
        <f>IF(AA61="","",VLOOKUP(AA61,'[1]シフト記号表（従来型・ユニット型共通）'!$C$6:$L$47,10,FALSE))</f>
        <v/>
      </c>
      <c r="AB62" s="365" t="str">
        <f>IF(AB61="","",VLOOKUP(AB61,'[1]シフト記号表（従来型・ユニット型共通）'!$C$6:$L$47,10,FALSE))</f>
        <v/>
      </c>
      <c r="AC62" s="366" t="str">
        <f>IF(AC61="","",VLOOKUP(AC61,'[1]シフト記号表（従来型・ユニット型共通）'!$C$6:$L$47,10,FALSE))</f>
        <v/>
      </c>
      <c r="AD62" s="364" t="str">
        <f>IF(AD61="","",VLOOKUP(AD61,'[1]シフト記号表（従来型・ユニット型共通）'!$C$6:$L$47,10,FALSE))</f>
        <v/>
      </c>
      <c r="AE62" s="365" t="str">
        <f>IF(AE61="","",VLOOKUP(AE61,'[1]シフト記号表（従来型・ユニット型共通）'!$C$6:$L$47,10,FALSE))</f>
        <v/>
      </c>
      <c r="AF62" s="365" t="str">
        <f>IF(AF61="","",VLOOKUP(AF61,'[1]シフト記号表（従来型・ユニット型共通）'!$C$6:$L$47,10,FALSE))</f>
        <v/>
      </c>
      <c r="AG62" s="365" t="str">
        <f>IF(AG61="","",VLOOKUP(AG61,'[1]シフト記号表（従来型・ユニット型共通）'!$C$6:$L$47,10,FALSE))</f>
        <v/>
      </c>
      <c r="AH62" s="365" t="str">
        <f>IF(AH61="","",VLOOKUP(AH61,'[1]シフト記号表（従来型・ユニット型共通）'!$C$6:$L$47,10,FALSE))</f>
        <v/>
      </c>
      <c r="AI62" s="365" t="str">
        <f>IF(AI61="","",VLOOKUP(AI61,'[1]シフト記号表（従来型・ユニット型共通）'!$C$6:$L$47,10,FALSE))</f>
        <v/>
      </c>
      <c r="AJ62" s="366" t="str">
        <f>IF(AJ61="","",VLOOKUP(AJ61,'[1]シフト記号表（従来型・ユニット型共通）'!$C$6:$L$47,10,FALSE))</f>
        <v/>
      </c>
      <c r="AK62" s="364" t="str">
        <f>IF(AK61="","",VLOOKUP(AK61,'[1]シフト記号表（従来型・ユニット型共通）'!$C$6:$L$47,10,FALSE))</f>
        <v/>
      </c>
      <c r="AL62" s="365" t="str">
        <f>IF(AL61="","",VLOOKUP(AL61,'[1]シフト記号表（従来型・ユニット型共通）'!$C$6:$L$47,10,FALSE))</f>
        <v/>
      </c>
      <c r="AM62" s="365" t="str">
        <f>IF(AM61="","",VLOOKUP(AM61,'[1]シフト記号表（従来型・ユニット型共通）'!$C$6:$L$47,10,FALSE))</f>
        <v/>
      </c>
      <c r="AN62" s="365" t="str">
        <f>IF(AN61="","",VLOOKUP(AN61,'[1]シフト記号表（従来型・ユニット型共通）'!$C$6:$L$47,10,FALSE))</f>
        <v/>
      </c>
      <c r="AO62" s="365" t="str">
        <f>IF(AO61="","",VLOOKUP(AO61,'[1]シフト記号表（従来型・ユニット型共通）'!$C$6:$L$47,10,FALSE))</f>
        <v/>
      </c>
      <c r="AP62" s="365" t="str">
        <f>IF(AP61="","",VLOOKUP(AP61,'[1]シフト記号表（従来型・ユニット型共通）'!$C$6:$L$47,10,FALSE))</f>
        <v/>
      </c>
      <c r="AQ62" s="366" t="str">
        <f>IF(AQ61="","",VLOOKUP(AQ61,'[1]シフト記号表（従来型・ユニット型共通）'!$C$6:$L$47,10,FALSE))</f>
        <v/>
      </c>
      <c r="AR62" s="364" t="str">
        <f>IF(AR61="","",VLOOKUP(AR61,'[1]シフト記号表（従来型・ユニット型共通）'!$C$6:$L$47,10,FALSE))</f>
        <v/>
      </c>
      <c r="AS62" s="365" t="str">
        <f>IF(AS61="","",VLOOKUP(AS61,'[1]シフト記号表（従来型・ユニット型共通）'!$C$6:$L$47,10,FALSE))</f>
        <v/>
      </c>
      <c r="AT62" s="365" t="str">
        <f>IF(AT61="","",VLOOKUP(AT61,'[1]シフト記号表（従来型・ユニット型共通）'!$C$6:$L$47,10,FALSE))</f>
        <v/>
      </c>
      <c r="AU62" s="365" t="str">
        <f>IF(AU61="","",VLOOKUP(AU61,'[1]シフト記号表（従来型・ユニット型共通）'!$C$6:$L$47,10,FALSE))</f>
        <v/>
      </c>
      <c r="AV62" s="365" t="str">
        <f>IF(AV61="","",VLOOKUP(AV61,'[1]シフト記号表（従来型・ユニット型共通）'!$C$6:$L$47,10,FALSE))</f>
        <v/>
      </c>
      <c r="AW62" s="365" t="str">
        <f>IF(AW61="","",VLOOKUP(AW61,'[1]シフト記号表（従来型・ユニット型共通）'!$C$6:$L$47,10,FALSE))</f>
        <v/>
      </c>
      <c r="AX62" s="366" t="str">
        <f>IF(AX61="","",VLOOKUP(AX61,'[1]シフト記号表（従来型・ユニット型共通）'!$C$6:$L$47,10,FALSE))</f>
        <v/>
      </c>
      <c r="AY62" s="364" t="str">
        <f>IF(AY61="","",VLOOKUP(AY61,'[1]シフト記号表（従来型・ユニット型共通）'!$C$6:$L$47,10,FALSE))</f>
        <v/>
      </c>
      <c r="AZ62" s="365" t="str">
        <f>IF(AZ61="","",VLOOKUP(AZ61,'[1]シフト記号表（従来型・ユニット型共通）'!$C$6:$L$47,10,FALSE))</f>
        <v/>
      </c>
      <c r="BA62" s="365" t="str">
        <f>IF(BA61="","",VLOOKUP(BA61,'[1]シフト記号表（従来型・ユニット型共通）'!$C$6:$L$47,10,FALSE))</f>
        <v/>
      </c>
      <c r="BB62" s="607">
        <f>IF($BE$3="４週",SUM(W62:AX62),IF($BE$3="暦月",SUM(W62:BA62),""))</f>
        <v>0</v>
      </c>
      <c r="BC62" s="608"/>
      <c r="BD62" s="609">
        <f>IF($BE$3="４週",BB62/4,IF($BE$3="暦月",(BB62/($BE$8/7)),""))</f>
        <v>0</v>
      </c>
      <c r="BE62" s="608"/>
      <c r="BF62" s="604"/>
      <c r="BG62" s="605"/>
      <c r="BH62" s="605"/>
      <c r="BI62" s="605"/>
      <c r="BJ62" s="606"/>
    </row>
    <row r="63" spans="2:62" ht="20.25" customHeight="1" x14ac:dyDescent="0.45">
      <c r="B63" s="574">
        <f>B61+1</f>
        <v>24</v>
      </c>
      <c r="C63" s="576"/>
      <c r="D63" s="577"/>
      <c r="E63" s="359"/>
      <c r="F63" s="360"/>
      <c r="G63" s="359"/>
      <c r="H63" s="360"/>
      <c r="I63" s="580"/>
      <c r="J63" s="581"/>
      <c r="K63" s="584"/>
      <c r="L63" s="585"/>
      <c r="M63" s="585"/>
      <c r="N63" s="577"/>
      <c r="O63" s="588"/>
      <c r="P63" s="589"/>
      <c r="Q63" s="589"/>
      <c r="R63" s="589"/>
      <c r="S63" s="590"/>
      <c r="T63" s="379" t="s">
        <v>260</v>
      </c>
      <c r="U63" s="380"/>
      <c r="V63" s="381"/>
      <c r="W63" s="372"/>
      <c r="X63" s="373"/>
      <c r="Y63" s="373"/>
      <c r="Z63" s="373"/>
      <c r="AA63" s="373"/>
      <c r="AB63" s="373"/>
      <c r="AC63" s="374"/>
      <c r="AD63" s="372"/>
      <c r="AE63" s="373"/>
      <c r="AF63" s="373"/>
      <c r="AG63" s="373"/>
      <c r="AH63" s="373"/>
      <c r="AI63" s="373"/>
      <c r="AJ63" s="374"/>
      <c r="AK63" s="372"/>
      <c r="AL63" s="373"/>
      <c r="AM63" s="373"/>
      <c r="AN63" s="373"/>
      <c r="AO63" s="373"/>
      <c r="AP63" s="373"/>
      <c r="AQ63" s="374"/>
      <c r="AR63" s="372"/>
      <c r="AS63" s="373"/>
      <c r="AT63" s="373"/>
      <c r="AU63" s="373"/>
      <c r="AV63" s="373"/>
      <c r="AW63" s="373"/>
      <c r="AX63" s="374"/>
      <c r="AY63" s="372"/>
      <c r="AZ63" s="373"/>
      <c r="BA63" s="375"/>
      <c r="BB63" s="594"/>
      <c r="BC63" s="595"/>
      <c r="BD63" s="556"/>
      <c r="BE63" s="557"/>
      <c r="BF63" s="558"/>
      <c r="BG63" s="559"/>
      <c r="BH63" s="559"/>
      <c r="BI63" s="559"/>
      <c r="BJ63" s="560"/>
    </row>
    <row r="64" spans="2:62" ht="20.25" customHeight="1" x14ac:dyDescent="0.45">
      <c r="B64" s="597"/>
      <c r="C64" s="610"/>
      <c r="D64" s="611"/>
      <c r="E64" s="359"/>
      <c r="F64" s="360">
        <f>C63</f>
        <v>0</v>
      </c>
      <c r="G64" s="359"/>
      <c r="H64" s="360">
        <f>I63</f>
        <v>0</v>
      </c>
      <c r="I64" s="612"/>
      <c r="J64" s="613"/>
      <c r="K64" s="614"/>
      <c r="L64" s="615"/>
      <c r="M64" s="615"/>
      <c r="N64" s="611"/>
      <c r="O64" s="588"/>
      <c r="P64" s="589"/>
      <c r="Q64" s="589"/>
      <c r="R64" s="589"/>
      <c r="S64" s="590"/>
      <c r="T64" s="376" t="s">
        <v>261</v>
      </c>
      <c r="U64" s="377"/>
      <c r="V64" s="378"/>
      <c r="W64" s="364" t="str">
        <f>IF(W63="","",VLOOKUP(W63,'[1]シフト記号表（従来型・ユニット型共通）'!$C$6:$L$47,10,FALSE))</f>
        <v/>
      </c>
      <c r="X64" s="365" t="str">
        <f>IF(X63="","",VLOOKUP(X63,'[1]シフト記号表（従来型・ユニット型共通）'!$C$6:$L$47,10,FALSE))</f>
        <v/>
      </c>
      <c r="Y64" s="365" t="str">
        <f>IF(Y63="","",VLOOKUP(Y63,'[1]シフト記号表（従来型・ユニット型共通）'!$C$6:$L$47,10,FALSE))</f>
        <v/>
      </c>
      <c r="Z64" s="365" t="str">
        <f>IF(Z63="","",VLOOKUP(Z63,'[1]シフト記号表（従来型・ユニット型共通）'!$C$6:$L$47,10,FALSE))</f>
        <v/>
      </c>
      <c r="AA64" s="365" t="str">
        <f>IF(AA63="","",VLOOKUP(AA63,'[1]シフト記号表（従来型・ユニット型共通）'!$C$6:$L$47,10,FALSE))</f>
        <v/>
      </c>
      <c r="AB64" s="365" t="str">
        <f>IF(AB63="","",VLOOKUP(AB63,'[1]シフト記号表（従来型・ユニット型共通）'!$C$6:$L$47,10,FALSE))</f>
        <v/>
      </c>
      <c r="AC64" s="366" t="str">
        <f>IF(AC63="","",VLOOKUP(AC63,'[1]シフト記号表（従来型・ユニット型共通）'!$C$6:$L$47,10,FALSE))</f>
        <v/>
      </c>
      <c r="AD64" s="364" t="str">
        <f>IF(AD63="","",VLOOKUP(AD63,'[1]シフト記号表（従来型・ユニット型共通）'!$C$6:$L$47,10,FALSE))</f>
        <v/>
      </c>
      <c r="AE64" s="365" t="str">
        <f>IF(AE63="","",VLOOKUP(AE63,'[1]シフト記号表（従来型・ユニット型共通）'!$C$6:$L$47,10,FALSE))</f>
        <v/>
      </c>
      <c r="AF64" s="365" t="str">
        <f>IF(AF63="","",VLOOKUP(AF63,'[1]シフト記号表（従来型・ユニット型共通）'!$C$6:$L$47,10,FALSE))</f>
        <v/>
      </c>
      <c r="AG64" s="365" t="str">
        <f>IF(AG63="","",VLOOKUP(AG63,'[1]シフト記号表（従来型・ユニット型共通）'!$C$6:$L$47,10,FALSE))</f>
        <v/>
      </c>
      <c r="AH64" s="365" t="str">
        <f>IF(AH63="","",VLOOKUP(AH63,'[1]シフト記号表（従来型・ユニット型共通）'!$C$6:$L$47,10,FALSE))</f>
        <v/>
      </c>
      <c r="AI64" s="365" t="str">
        <f>IF(AI63="","",VLOOKUP(AI63,'[1]シフト記号表（従来型・ユニット型共通）'!$C$6:$L$47,10,FALSE))</f>
        <v/>
      </c>
      <c r="AJ64" s="366" t="str">
        <f>IF(AJ63="","",VLOOKUP(AJ63,'[1]シフト記号表（従来型・ユニット型共通）'!$C$6:$L$47,10,FALSE))</f>
        <v/>
      </c>
      <c r="AK64" s="364" t="str">
        <f>IF(AK63="","",VLOOKUP(AK63,'[1]シフト記号表（従来型・ユニット型共通）'!$C$6:$L$47,10,FALSE))</f>
        <v/>
      </c>
      <c r="AL64" s="365" t="str">
        <f>IF(AL63="","",VLOOKUP(AL63,'[1]シフト記号表（従来型・ユニット型共通）'!$C$6:$L$47,10,FALSE))</f>
        <v/>
      </c>
      <c r="AM64" s="365" t="str">
        <f>IF(AM63="","",VLOOKUP(AM63,'[1]シフト記号表（従来型・ユニット型共通）'!$C$6:$L$47,10,FALSE))</f>
        <v/>
      </c>
      <c r="AN64" s="365" t="str">
        <f>IF(AN63="","",VLOOKUP(AN63,'[1]シフト記号表（従来型・ユニット型共通）'!$C$6:$L$47,10,FALSE))</f>
        <v/>
      </c>
      <c r="AO64" s="365" t="str">
        <f>IF(AO63="","",VLOOKUP(AO63,'[1]シフト記号表（従来型・ユニット型共通）'!$C$6:$L$47,10,FALSE))</f>
        <v/>
      </c>
      <c r="AP64" s="365" t="str">
        <f>IF(AP63="","",VLOOKUP(AP63,'[1]シフト記号表（従来型・ユニット型共通）'!$C$6:$L$47,10,FALSE))</f>
        <v/>
      </c>
      <c r="AQ64" s="366" t="str">
        <f>IF(AQ63="","",VLOOKUP(AQ63,'[1]シフト記号表（従来型・ユニット型共通）'!$C$6:$L$47,10,FALSE))</f>
        <v/>
      </c>
      <c r="AR64" s="364" t="str">
        <f>IF(AR63="","",VLOOKUP(AR63,'[1]シフト記号表（従来型・ユニット型共通）'!$C$6:$L$47,10,FALSE))</f>
        <v/>
      </c>
      <c r="AS64" s="365" t="str">
        <f>IF(AS63="","",VLOOKUP(AS63,'[1]シフト記号表（従来型・ユニット型共通）'!$C$6:$L$47,10,FALSE))</f>
        <v/>
      </c>
      <c r="AT64" s="365" t="str">
        <f>IF(AT63="","",VLOOKUP(AT63,'[1]シフト記号表（従来型・ユニット型共通）'!$C$6:$L$47,10,FALSE))</f>
        <v/>
      </c>
      <c r="AU64" s="365" t="str">
        <f>IF(AU63="","",VLOOKUP(AU63,'[1]シフト記号表（従来型・ユニット型共通）'!$C$6:$L$47,10,FALSE))</f>
        <v/>
      </c>
      <c r="AV64" s="365" t="str">
        <f>IF(AV63="","",VLOOKUP(AV63,'[1]シフト記号表（従来型・ユニット型共通）'!$C$6:$L$47,10,FALSE))</f>
        <v/>
      </c>
      <c r="AW64" s="365" t="str">
        <f>IF(AW63="","",VLOOKUP(AW63,'[1]シフト記号表（従来型・ユニット型共通）'!$C$6:$L$47,10,FALSE))</f>
        <v/>
      </c>
      <c r="AX64" s="366" t="str">
        <f>IF(AX63="","",VLOOKUP(AX63,'[1]シフト記号表（従来型・ユニット型共通）'!$C$6:$L$47,10,FALSE))</f>
        <v/>
      </c>
      <c r="AY64" s="364" t="str">
        <f>IF(AY63="","",VLOOKUP(AY63,'[1]シフト記号表（従来型・ユニット型共通）'!$C$6:$L$47,10,FALSE))</f>
        <v/>
      </c>
      <c r="AZ64" s="365" t="str">
        <f>IF(AZ63="","",VLOOKUP(AZ63,'[1]シフト記号表（従来型・ユニット型共通）'!$C$6:$L$47,10,FALSE))</f>
        <v/>
      </c>
      <c r="BA64" s="365" t="str">
        <f>IF(BA63="","",VLOOKUP(BA63,'[1]シフト記号表（従来型・ユニット型共通）'!$C$6:$L$47,10,FALSE))</f>
        <v/>
      </c>
      <c r="BB64" s="607">
        <f>IF($BE$3="４週",SUM(W64:AX64),IF($BE$3="暦月",SUM(W64:BA64),""))</f>
        <v>0</v>
      </c>
      <c r="BC64" s="608"/>
      <c r="BD64" s="609">
        <f>IF($BE$3="４週",BB64/4,IF($BE$3="暦月",(BB64/($BE$8/7)),""))</f>
        <v>0</v>
      </c>
      <c r="BE64" s="608"/>
      <c r="BF64" s="604"/>
      <c r="BG64" s="605"/>
      <c r="BH64" s="605"/>
      <c r="BI64" s="605"/>
      <c r="BJ64" s="606"/>
    </row>
    <row r="65" spans="2:62" ht="20.25" customHeight="1" x14ac:dyDescent="0.45">
      <c r="B65" s="574">
        <f>B63+1</f>
        <v>25</v>
      </c>
      <c r="C65" s="576"/>
      <c r="D65" s="577"/>
      <c r="E65" s="359"/>
      <c r="F65" s="360"/>
      <c r="G65" s="359"/>
      <c r="H65" s="360"/>
      <c r="I65" s="580"/>
      <c r="J65" s="581"/>
      <c r="K65" s="584"/>
      <c r="L65" s="585"/>
      <c r="M65" s="585"/>
      <c r="N65" s="577"/>
      <c r="O65" s="588"/>
      <c r="P65" s="589"/>
      <c r="Q65" s="589"/>
      <c r="R65" s="589"/>
      <c r="S65" s="590"/>
      <c r="T65" s="379" t="s">
        <v>260</v>
      </c>
      <c r="U65" s="380"/>
      <c r="V65" s="381"/>
      <c r="W65" s="372"/>
      <c r="X65" s="373"/>
      <c r="Y65" s="373"/>
      <c r="Z65" s="373"/>
      <c r="AA65" s="373"/>
      <c r="AB65" s="373"/>
      <c r="AC65" s="374"/>
      <c r="AD65" s="372"/>
      <c r="AE65" s="373"/>
      <c r="AF65" s="373"/>
      <c r="AG65" s="373"/>
      <c r="AH65" s="373"/>
      <c r="AI65" s="373"/>
      <c r="AJ65" s="374"/>
      <c r="AK65" s="372"/>
      <c r="AL65" s="373"/>
      <c r="AM65" s="373"/>
      <c r="AN65" s="373"/>
      <c r="AO65" s="373"/>
      <c r="AP65" s="373"/>
      <c r="AQ65" s="374"/>
      <c r="AR65" s="372"/>
      <c r="AS65" s="373"/>
      <c r="AT65" s="373"/>
      <c r="AU65" s="373"/>
      <c r="AV65" s="373"/>
      <c r="AW65" s="373"/>
      <c r="AX65" s="374"/>
      <c r="AY65" s="372"/>
      <c r="AZ65" s="373"/>
      <c r="BA65" s="375"/>
      <c r="BB65" s="594"/>
      <c r="BC65" s="595"/>
      <c r="BD65" s="556"/>
      <c r="BE65" s="557"/>
      <c r="BF65" s="558"/>
      <c r="BG65" s="559"/>
      <c r="BH65" s="559"/>
      <c r="BI65" s="559"/>
      <c r="BJ65" s="560"/>
    </row>
    <row r="66" spans="2:62" ht="20.25" customHeight="1" x14ac:dyDescent="0.45">
      <c r="B66" s="597"/>
      <c r="C66" s="610"/>
      <c r="D66" s="611"/>
      <c r="E66" s="359"/>
      <c r="F66" s="360">
        <f>C65</f>
        <v>0</v>
      </c>
      <c r="G66" s="359"/>
      <c r="H66" s="360">
        <f>I65</f>
        <v>0</v>
      </c>
      <c r="I66" s="612"/>
      <c r="J66" s="613"/>
      <c r="K66" s="614"/>
      <c r="L66" s="615"/>
      <c r="M66" s="615"/>
      <c r="N66" s="611"/>
      <c r="O66" s="588"/>
      <c r="P66" s="589"/>
      <c r="Q66" s="589"/>
      <c r="R66" s="589"/>
      <c r="S66" s="590"/>
      <c r="T66" s="376" t="s">
        <v>261</v>
      </c>
      <c r="U66" s="377"/>
      <c r="V66" s="378"/>
      <c r="W66" s="364" t="str">
        <f>IF(W65="","",VLOOKUP(W65,'[1]シフト記号表（従来型・ユニット型共通）'!$C$6:$L$47,10,FALSE))</f>
        <v/>
      </c>
      <c r="X66" s="365" t="str">
        <f>IF(X65="","",VLOOKUP(X65,'[1]シフト記号表（従来型・ユニット型共通）'!$C$6:$L$47,10,FALSE))</f>
        <v/>
      </c>
      <c r="Y66" s="365" t="str">
        <f>IF(Y65="","",VLOOKUP(Y65,'[1]シフト記号表（従来型・ユニット型共通）'!$C$6:$L$47,10,FALSE))</f>
        <v/>
      </c>
      <c r="Z66" s="365" t="str">
        <f>IF(Z65="","",VLOOKUP(Z65,'[1]シフト記号表（従来型・ユニット型共通）'!$C$6:$L$47,10,FALSE))</f>
        <v/>
      </c>
      <c r="AA66" s="365" t="str">
        <f>IF(AA65="","",VLOOKUP(AA65,'[1]シフト記号表（従来型・ユニット型共通）'!$C$6:$L$47,10,FALSE))</f>
        <v/>
      </c>
      <c r="AB66" s="365" t="str">
        <f>IF(AB65="","",VLOOKUP(AB65,'[1]シフト記号表（従来型・ユニット型共通）'!$C$6:$L$47,10,FALSE))</f>
        <v/>
      </c>
      <c r="AC66" s="366" t="str">
        <f>IF(AC65="","",VLOOKUP(AC65,'[1]シフト記号表（従来型・ユニット型共通）'!$C$6:$L$47,10,FALSE))</f>
        <v/>
      </c>
      <c r="AD66" s="364" t="str">
        <f>IF(AD65="","",VLOOKUP(AD65,'[1]シフト記号表（従来型・ユニット型共通）'!$C$6:$L$47,10,FALSE))</f>
        <v/>
      </c>
      <c r="AE66" s="365" t="str">
        <f>IF(AE65="","",VLOOKUP(AE65,'[1]シフト記号表（従来型・ユニット型共通）'!$C$6:$L$47,10,FALSE))</f>
        <v/>
      </c>
      <c r="AF66" s="365" t="str">
        <f>IF(AF65="","",VLOOKUP(AF65,'[1]シフト記号表（従来型・ユニット型共通）'!$C$6:$L$47,10,FALSE))</f>
        <v/>
      </c>
      <c r="AG66" s="365" t="str">
        <f>IF(AG65="","",VLOOKUP(AG65,'[1]シフト記号表（従来型・ユニット型共通）'!$C$6:$L$47,10,FALSE))</f>
        <v/>
      </c>
      <c r="AH66" s="365" t="str">
        <f>IF(AH65="","",VLOOKUP(AH65,'[1]シフト記号表（従来型・ユニット型共通）'!$C$6:$L$47,10,FALSE))</f>
        <v/>
      </c>
      <c r="AI66" s="365" t="str">
        <f>IF(AI65="","",VLOOKUP(AI65,'[1]シフト記号表（従来型・ユニット型共通）'!$C$6:$L$47,10,FALSE))</f>
        <v/>
      </c>
      <c r="AJ66" s="366" t="str">
        <f>IF(AJ65="","",VLOOKUP(AJ65,'[1]シフト記号表（従来型・ユニット型共通）'!$C$6:$L$47,10,FALSE))</f>
        <v/>
      </c>
      <c r="AK66" s="364" t="str">
        <f>IF(AK65="","",VLOOKUP(AK65,'[1]シフト記号表（従来型・ユニット型共通）'!$C$6:$L$47,10,FALSE))</f>
        <v/>
      </c>
      <c r="AL66" s="365" t="str">
        <f>IF(AL65="","",VLOOKUP(AL65,'[1]シフト記号表（従来型・ユニット型共通）'!$C$6:$L$47,10,FALSE))</f>
        <v/>
      </c>
      <c r="AM66" s="365" t="str">
        <f>IF(AM65="","",VLOOKUP(AM65,'[1]シフト記号表（従来型・ユニット型共通）'!$C$6:$L$47,10,FALSE))</f>
        <v/>
      </c>
      <c r="AN66" s="365" t="str">
        <f>IF(AN65="","",VLOOKUP(AN65,'[1]シフト記号表（従来型・ユニット型共通）'!$C$6:$L$47,10,FALSE))</f>
        <v/>
      </c>
      <c r="AO66" s="365" t="str">
        <f>IF(AO65="","",VLOOKUP(AO65,'[1]シフト記号表（従来型・ユニット型共通）'!$C$6:$L$47,10,FALSE))</f>
        <v/>
      </c>
      <c r="AP66" s="365" t="str">
        <f>IF(AP65="","",VLOOKUP(AP65,'[1]シフト記号表（従来型・ユニット型共通）'!$C$6:$L$47,10,FALSE))</f>
        <v/>
      </c>
      <c r="AQ66" s="366" t="str">
        <f>IF(AQ65="","",VLOOKUP(AQ65,'[1]シフト記号表（従来型・ユニット型共通）'!$C$6:$L$47,10,FALSE))</f>
        <v/>
      </c>
      <c r="AR66" s="364" t="str">
        <f>IF(AR65="","",VLOOKUP(AR65,'[1]シフト記号表（従来型・ユニット型共通）'!$C$6:$L$47,10,FALSE))</f>
        <v/>
      </c>
      <c r="AS66" s="365" t="str">
        <f>IF(AS65="","",VLOOKUP(AS65,'[1]シフト記号表（従来型・ユニット型共通）'!$C$6:$L$47,10,FALSE))</f>
        <v/>
      </c>
      <c r="AT66" s="365" t="str">
        <f>IF(AT65="","",VLOOKUP(AT65,'[1]シフト記号表（従来型・ユニット型共通）'!$C$6:$L$47,10,FALSE))</f>
        <v/>
      </c>
      <c r="AU66" s="365" t="str">
        <f>IF(AU65="","",VLOOKUP(AU65,'[1]シフト記号表（従来型・ユニット型共通）'!$C$6:$L$47,10,FALSE))</f>
        <v/>
      </c>
      <c r="AV66" s="365" t="str">
        <f>IF(AV65="","",VLOOKUP(AV65,'[1]シフト記号表（従来型・ユニット型共通）'!$C$6:$L$47,10,FALSE))</f>
        <v/>
      </c>
      <c r="AW66" s="365" t="str">
        <f>IF(AW65="","",VLOOKUP(AW65,'[1]シフト記号表（従来型・ユニット型共通）'!$C$6:$L$47,10,FALSE))</f>
        <v/>
      </c>
      <c r="AX66" s="366" t="str">
        <f>IF(AX65="","",VLOOKUP(AX65,'[1]シフト記号表（従来型・ユニット型共通）'!$C$6:$L$47,10,FALSE))</f>
        <v/>
      </c>
      <c r="AY66" s="364" t="str">
        <f>IF(AY65="","",VLOOKUP(AY65,'[1]シフト記号表（従来型・ユニット型共通）'!$C$6:$L$47,10,FALSE))</f>
        <v/>
      </c>
      <c r="AZ66" s="365" t="str">
        <f>IF(AZ65="","",VLOOKUP(AZ65,'[1]シフト記号表（従来型・ユニット型共通）'!$C$6:$L$47,10,FALSE))</f>
        <v/>
      </c>
      <c r="BA66" s="365" t="str">
        <f>IF(BA65="","",VLOOKUP(BA65,'[1]シフト記号表（従来型・ユニット型共通）'!$C$6:$L$47,10,FALSE))</f>
        <v/>
      </c>
      <c r="BB66" s="607">
        <f>IF($BE$3="４週",SUM(W66:AX66),IF($BE$3="暦月",SUM(W66:BA66),""))</f>
        <v>0</v>
      </c>
      <c r="BC66" s="608"/>
      <c r="BD66" s="609">
        <f>IF($BE$3="４週",BB66/4,IF($BE$3="暦月",(BB66/($BE$8/7)),""))</f>
        <v>0</v>
      </c>
      <c r="BE66" s="608"/>
      <c r="BF66" s="604"/>
      <c r="BG66" s="605"/>
      <c r="BH66" s="605"/>
      <c r="BI66" s="605"/>
      <c r="BJ66" s="606"/>
    </row>
    <row r="67" spans="2:62" ht="20.25" customHeight="1" x14ac:dyDescent="0.45">
      <c r="B67" s="574">
        <f>B65+1</f>
        <v>26</v>
      </c>
      <c r="C67" s="576"/>
      <c r="D67" s="577"/>
      <c r="E67" s="359"/>
      <c r="F67" s="360"/>
      <c r="G67" s="359"/>
      <c r="H67" s="360"/>
      <c r="I67" s="580"/>
      <c r="J67" s="581"/>
      <c r="K67" s="584"/>
      <c r="L67" s="585"/>
      <c r="M67" s="585"/>
      <c r="N67" s="577"/>
      <c r="O67" s="588"/>
      <c r="P67" s="589"/>
      <c r="Q67" s="589"/>
      <c r="R67" s="589"/>
      <c r="S67" s="590"/>
      <c r="T67" s="379" t="s">
        <v>260</v>
      </c>
      <c r="U67" s="380"/>
      <c r="V67" s="381"/>
      <c r="W67" s="372"/>
      <c r="X67" s="373"/>
      <c r="Y67" s="373"/>
      <c r="Z67" s="373"/>
      <c r="AA67" s="373"/>
      <c r="AB67" s="373"/>
      <c r="AC67" s="374"/>
      <c r="AD67" s="372"/>
      <c r="AE67" s="373"/>
      <c r="AF67" s="373"/>
      <c r="AG67" s="373"/>
      <c r="AH67" s="373"/>
      <c r="AI67" s="373"/>
      <c r="AJ67" s="374"/>
      <c r="AK67" s="372"/>
      <c r="AL67" s="373"/>
      <c r="AM67" s="373"/>
      <c r="AN67" s="373"/>
      <c r="AO67" s="373"/>
      <c r="AP67" s="373"/>
      <c r="AQ67" s="374"/>
      <c r="AR67" s="372"/>
      <c r="AS67" s="373"/>
      <c r="AT67" s="373"/>
      <c r="AU67" s="373"/>
      <c r="AV67" s="373"/>
      <c r="AW67" s="373"/>
      <c r="AX67" s="374"/>
      <c r="AY67" s="372"/>
      <c r="AZ67" s="373"/>
      <c r="BA67" s="375"/>
      <c r="BB67" s="594"/>
      <c r="BC67" s="595"/>
      <c r="BD67" s="556"/>
      <c r="BE67" s="557"/>
      <c r="BF67" s="558"/>
      <c r="BG67" s="559"/>
      <c r="BH67" s="559"/>
      <c r="BI67" s="559"/>
      <c r="BJ67" s="560"/>
    </row>
    <row r="68" spans="2:62" ht="20.25" customHeight="1" x14ac:dyDescent="0.45">
      <c r="B68" s="597"/>
      <c r="C68" s="610"/>
      <c r="D68" s="611"/>
      <c r="E68" s="359"/>
      <c r="F68" s="360">
        <f>C67</f>
        <v>0</v>
      </c>
      <c r="G68" s="359"/>
      <c r="H68" s="360">
        <f>I67</f>
        <v>0</v>
      </c>
      <c r="I68" s="612"/>
      <c r="J68" s="613"/>
      <c r="K68" s="614"/>
      <c r="L68" s="615"/>
      <c r="M68" s="615"/>
      <c r="N68" s="611"/>
      <c r="O68" s="588"/>
      <c r="P68" s="589"/>
      <c r="Q68" s="589"/>
      <c r="R68" s="589"/>
      <c r="S68" s="590"/>
      <c r="T68" s="376" t="s">
        <v>261</v>
      </c>
      <c r="U68" s="377"/>
      <c r="V68" s="378"/>
      <c r="W68" s="364" t="str">
        <f>IF(W67="","",VLOOKUP(W67,'[1]シフト記号表（従来型・ユニット型共通）'!$C$6:$L$47,10,FALSE))</f>
        <v/>
      </c>
      <c r="X68" s="365" t="str">
        <f>IF(X67="","",VLOOKUP(X67,'[1]シフト記号表（従来型・ユニット型共通）'!$C$6:$L$47,10,FALSE))</f>
        <v/>
      </c>
      <c r="Y68" s="365" t="str">
        <f>IF(Y67="","",VLOOKUP(Y67,'[1]シフト記号表（従来型・ユニット型共通）'!$C$6:$L$47,10,FALSE))</f>
        <v/>
      </c>
      <c r="Z68" s="365" t="str">
        <f>IF(Z67="","",VLOOKUP(Z67,'[1]シフト記号表（従来型・ユニット型共通）'!$C$6:$L$47,10,FALSE))</f>
        <v/>
      </c>
      <c r="AA68" s="365" t="str">
        <f>IF(AA67="","",VLOOKUP(AA67,'[1]シフト記号表（従来型・ユニット型共通）'!$C$6:$L$47,10,FALSE))</f>
        <v/>
      </c>
      <c r="AB68" s="365" t="str">
        <f>IF(AB67="","",VLOOKUP(AB67,'[1]シフト記号表（従来型・ユニット型共通）'!$C$6:$L$47,10,FALSE))</f>
        <v/>
      </c>
      <c r="AC68" s="366" t="str">
        <f>IF(AC67="","",VLOOKUP(AC67,'[1]シフト記号表（従来型・ユニット型共通）'!$C$6:$L$47,10,FALSE))</f>
        <v/>
      </c>
      <c r="AD68" s="364" t="str">
        <f>IF(AD67="","",VLOOKUP(AD67,'[1]シフト記号表（従来型・ユニット型共通）'!$C$6:$L$47,10,FALSE))</f>
        <v/>
      </c>
      <c r="AE68" s="365" t="str">
        <f>IF(AE67="","",VLOOKUP(AE67,'[1]シフト記号表（従来型・ユニット型共通）'!$C$6:$L$47,10,FALSE))</f>
        <v/>
      </c>
      <c r="AF68" s="365" t="str">
        <f>IF(AF67="","",VLOOKUP(AF67,'[1]シフト記号表（従来型・ユニット型共通）'!$C$6:$L$47,10,FALSE))</f>
        <v/>
      </c>
      <c r="AG68" s="365" t="str">
        <f>IF(AG67="","",VLOOKUP(AG67,'[1]シフト記号表（従来型・ユニット型共通）'!$C$6:$L$47,10,FALSE))</f>
        <v/>
      </c>
      <c r="AH68" s="365" t="str">
        <f>IF(AH67="","",VLOOKUP(AH67,'[1]シフト記号表（従来型・ユニット型共通）'!$C$6:$L$47,10,FALSE))</f>
        <v/>
      </c>
      <c r="AI68" s="365" t="str">
        <f>IF(AI67="","",VLOOKUP(AI67,'[1]シフト記号表（従来型・ユニット型共通）'!$C$6:$L$47,10,FALSE))</f>
        <v/>
      </c>
      <c r="AJ68" s="366" t="str">
        <f>IF(AJ67="","",VLOOKUP(AJ67,'[1]シフト記号表（従来型・ユニット型共通）'!$C$6:$L$47,10,FALSE))</f>
        <v/>
      </c>
      <c r="AK68" s="364" t="str">
        <f>IF(AK67="","",VLOOKUP(AK67,'[1]シフト記号表（従来型・ユニット型共通）'!$C$6:$L$47,10,FALSE))</f>
        <v/>
      </c>
      <c r="AL68" s="365" t="str">
        <f>IF(AL67="","",VLOOKUP(AL67,'[1]シフト記号表（従来型・ユニット型共通）'!$C$6:$L$47,10,FALSE))</f>
        <v/>
      </c>
      <c r="AM68" s="365" t="str">
        <f>IF(AM67="","",VLOOKUP(AM67,'[1]シフト記号表（従来型・ユニット型共通）'!$C$6:$L$47,10,FALSE))</f>
        <v/>
      </c>
      <c r="AN68" s="365" t="str">
        <f>IF(AN67="","",VLOOKUP(AN67,'[1]シフト記号表（従来型・ユニット型共通）'!$C$6:$L$47,10,FALSE))</f>
        <v/>
      </c>
      <c r="AO68" s="365" t="str">
        <f>IF(AO67="","",VLOOKUP(AO67,'[1]シフト記号表（従来型・ユニット型共通）'!$C$6:$L$47,10,FALSE))</f>
        <v/>
      </c>
      <c r="AP68" s="365" t="str">
        <f>IF(AP67="","",VLOOKUP(AP67,'[1]シフト記号表（従来型・ユニット型共通）'!$C$6:$L$47,10,FALSE))</f>
        <v/>
      </c>
      <c r="AQ68" s="366" t="str">
        <f>IF(AQ67="","",VLOOKUP(AQ67,'[1]シフト記号表（従来型・ユニット型共通）'!$C$6:$L$47,10,FALSE))</f>
        <v/>
      </c>
      <c r="AR68" s="364" t="str">
        <f>IF(AR67="","",VLOOKUP(AR67,'[1]シフト記号表（従来型・ユニット型共通）'!$C$6:$L$47,10,FALSE))</f>
        <v/>
      </c>
      <c r="AS68" s="365" t="str">
        <f>IF(AS67="","",VLOOKUP(AS67,'[1]シフト記号表（従来型・ユニット型共通）'!$C$6:$L$47,10,FALSE))</f>
        <v/>
      </c>
      <c r="AT68" s="365" t="str">
        <f>IF(AT67="","",VLOOKUP(AT67,'[1]シフト記号表（従来型・ユニット型共通）'!$C$6:$L$47,10,FALSE))</f>
        <v/>
      </c>
      <c r="AU68" s="365" t="str">
        <f>IF(AU67="","",VLOOKUP(AU67,'[1]シフト記号表（従来型・ユニット型共通）'!$C$6:$L$47,10,FALSE))</f>
        <v/>
      </c>
      <c r="AV68" s="365" t="str">
        <f>IF(AV67="","",VLOOKUP(AV67,'[1]シフト記号表（従来型・ユニット型共通）'!$C$6:$L$47,10,FALSE))</f>
        <v/>
      </c>
      <c r="AW68" s="365" t="str">
        <f>IF(AW67="","",VLOOKUP(AW67,'[1]シフト記号表（従来型・ユニット型共通）'!$C$6:$L$47,10,FALSE))</f>
        <v/>
      </c>
      <c r="AX68" s="366" t="str">
        <f>IF(AX67="","",VLOOKUP(AX67,'[1]シフト記号表（従来型・ユニット型共通）'!$C$6:$L$47,10,FALSE))</f>
        <v/>
      </c>
      <c r="AY68" s="364" t="str">
        <f>IF(AY67="","",VLOOKUP(AY67,'[1]シフト記号表（従来型・ユニット型共通）'!$C$6:$L$47,10,FALSE))</f>
        <v/>
      </c>
      <c r="AZ68" s="365" t="str">
        <f>IF(AZ67="","",VLOOKUP(AZ67,'[1]シフト記号表（従来型・ユニット型共通）'!$C$6:$L$47,10,FALSE))</f>
        <v/>
      </c>
      <c r="BA68" s="365" t="str">
        <f>IF(BA67="","",VLOOKUP(BA67,'[1]シフト記号表（従来型・ユニット型共通）'!$C$6:$L$47,10,FALSE))</f>
        <v/>
      </c>
      <c r="BB68" s="607">
        <f>IF($BE$3="４週",SUM(W68:AX68),IF($BE$3="暦月",SUM(W68:BA68),""))</f>
        <v>0</v>
      </c>
      <c r="BC68" s="608"/>
      <c r="BD68" s="609">
        <f>IF($BE$3="４週",BB68/4,IF($BE$3="暦月",(BB68/($BE$8/7)),""))</f>
        <v>0</v>
      </c>
      <c r="BE68" s="608"/>
      <c r="BF68" s="604"/>
      <c r="BG68" s="605"/>
      <c r="BH68" s="605"/>
      <c r="BI68" s="605"/>
      <c r="BJ68" s="606"/>
    </row>
    <row r="69" spans="2:62" ht="20.25" customHeight="1" x14ac:dyDescent="0.45">
      <c r="B69" s="574">
        <f>B67+1</f>
        <v>27</v>
      </c>
      <c r="C69" s="576"/>
      <c r="D69" s="577"/>
      <c r="E69" s="359"/>
      <c r="F69" s="360"/>
      <c r="G69" s="359"/>
      <c r="H69" s="360"/>
      <c r="I69" s="580"/>
      <c r="J69" s="581"/>
      <c r="K69" s="584"/>
      <c r="L69" s="585"/>
      <c r="M69" s="585"/>
      <c r="N69" s="577"/>
      <c r="O69" s="588"/>
      <c r="P69" s="589"/>
      <c r="Q69" s="589"/>
      <c r="R69" s="589"/>
      <c r="S69" s="590"/>
      <c r="T69" s="379" t="s">
        <v>260</v>
      </c>
      <c r="U69" s="380"/>
      <c r="V69" s="381"/>
      <c r="W69" s="372"/>
      <c r="X69" s="373"/>
      <c r="Y69" s="373"/>
      <c r="Z69" s="373"/>
      <c r="AA69" s="373"/>
      <c r="AB69" s="373"/>
      <c r="AC69" s="374"/>
      <c r="AD69" s="372"/>
      <c r="AE69" s="373"/>
      <c r="AF69" s="373"/>
      <c r="AG69" s="373"/>
      <c r="AH69" s="373"/>
      <c r="AI69" s="373"/>
      <c r="AJ69" s="374"/>
      <c r="AK69" s="372"/>
      <c r="AL69" s="373"/>
      <c r="AM69" s="373"/>
      <c r="AN69" s="373"/>
      <c r="AO69" s="373"/>
      <c r="AP69" s="373"/>
      <c r="AQ69" s="374"/>
      <c r="AR69" s="372"/>
      <c r="AS69" s="373"/>
      <c r="AT69" s="373"/>
      <c r="AU69" s="373"/>
      <c r="AV69" s="373"/>
      <c r="AW69" s="373"/>
      <c r="AX69" s="374"/>
      <c r="AY69" s="372"/>
      <c r="AZ69" s="373"/>
      <c r="BA69" s="375"/>
      <c r="BB69" s="594"/>
      <c r="BC69" s="595"/>
      <c r="BD69" s="556"/>
      <c r="BE69" s="557"/>
      <c r="BF69" s="558"/>
      <c r="BG69" s="559"/>
      <c r="BH69" s="559"/>
      <c r="BI69" s="559"/>
      <c r="BJ69" s="560"/>
    </row>
    <row r="70" spans="2:62" ht="20.25" customHeight="1" x14ac:dyDescent="0.45">
      <c r="B70" s="597"/>
      <c r="C70" s="610"/>
      <c r="D70" s="611"/>
      <c r="E70" s="359"/>
      <c r="F70" s="360">
        <f>C69</f>
        <v>0</v>
      </c>
      <c r="G70" s="359"/>
      <c r="H70" s="360">
        <f>I69</f>
        <v>0</v>
      </c>
      <c r="I70" s="612"/>
      <c r="J70" s="613"/>
      <c r="K70" s="614"/>
      <c r="L70" s="615"/>
      <c r="M70" s="615"/>
      <c r="N70" s="611"/>
      <c r="O70" s="588"/>
      <c r="P70" s="589"/>
      <c r="Q70" s="589"/>
      <c r="R70" s="589"/>
      <c r="S70" s="590"/>
      <c r="T70" s="376" t="s">
        <v>261</v>
      </c>
      <c r="U70" s="377"/>
      <c r="V70" s="378"/>
      <c r="W70" s="364" t="str">
        <f>IF(W69="","",VLOOKUP(W69,'[1]シフト記号表（従来型・ユニット型共通）'!$C$6:$L$47,10,FALSE))</f>
        <v/>
      </c>
      <c r="X70" s="365" t="str">
        <f>IF(X69="","",VLOOKUP(X69,'[1]シフト記号表（従来型・ユニット型共通）'!$C$6:$L$47,10,FALSE))</f>
        <v/>
      </c>
      <c r="Y70" s="365" t="str">
        <f>IF(Y69="","",VLOOKUP(Y69,'[1]シフト記号表（従来型・ユニット型共通）'!$C$6:$L$47,10,FALSE))</f>
        <v/>
      </c>
      <c r="Z70" s="365" t="str">
        <f>IF(Z69="","",VLOOKUP(Z69,'[1]シフト記号表（従来型・ユニット型共通）'!$C$6:$L$47,10,FALSE))</f>
        <v/>
      </c>
      <c r="AA70" s="365" t="str">
        <f>IF(AA69="","",VLOOKUP(AA69,'[1]シフト記号表（従来型・ユニット型共通）'!$C$6:$L$47,10,FALSE))</f>
        <v/>
      </c>
      <c r="AB70" s="365" t="str">
        <f>IF(AB69="","",VLOOKUP(AB69,'[1]シフト記号表（従来型・ユニット型共通）'!$C$6:$L$47,10,FALSE))</f>
        <v/>
      </c>
      <c r="AC70" s="366" t="str">
        <f>IF(AC69="","",VLOOKUP(AC69,'[1]シフト記号表（従来型・ユニット型共通）'!$C$6:$L$47,10,FALSE))</f>
        <v/>
      </c>
      <c r="AD70" s="364" t="str">
        <f>IF(AD69="","",VLOOKUP(AD69,'[1]シフト記号表（従来型・ユニット型共通）'!$C$6:$L$47,10,FALSE))</f>
        <v/>
      </c>
      <c r="AE70" s="365" t="str">
        <f>IF(AE69="","",VLOOKUP(AE69,'[1]シフト記号表（従来型・ユニット型共通）'!$C$6:$L$47,10,FALSE))</f>
        <v/>
      </c>
      <c r="AF70" s="365" t="str">
        <f>IF(AF69="","",VLOOKUP(AF69,'[1]シフト記号表（従来型・ユニット型共通）'!$C$6:$L$47,10,FALSE))</f>
        <v/>
      </c>
      <c r="AG70" s="365" t="str">
        <f>IF(AG69="","",VLOOKUP(AG69,'[1]シフト記号表（従来型・ユニット型共通）'!$C$6:$L$47,10,FALSE))</f>
        <v/>
      </c>
      <c r="AH70" s="365" t="str">
        <f>IF(AH69="","",VLOOKUP(AH69,'[1]シフト記号表（従来型・ユニット型共通）'!$C$6:$L$47,10,FALSE))</f>
        <v/>
      </c>
      <c r="AI70" s="365" t="str">
        <f>IF(AI69="","",VLOOKUP(AI69,'[1]シフト記号表（従来型・ユニット型共通）'!$C$6:$L$47,10,FALSE))</f>
        <v/>
      </c>
      <c r="AJ70" s="366" t="str">
        <f>IF(AJ69="","",VLOOKUP(AJ69,'[1]シフト記号表（従来型・ユニット型共通）'!$C$6:$L$47,10,FALSE))</f>
        <v/>
      </c>
      <c r="AK70" s="364" t="str">
        <f>IF(AK69="","",VLOOKUP(AK69,'[1]シフト記号表（従来型・ユニット型共通）'!$C$6:$L$47,10,FALSE))</f>
        <v/>
      </c>
      <c r="AL70" s="365" t="str">
        <f>IF(AL69="","",VLOOKUP(AL69,'[1]シフト記号表（従来型・ユニット型共通）'!$C$6:$L$47,10,FALSE))</f>
        <v/>
      </c>
      <c r="AM70" s="365" t="str">
        <f>IF(AM69="","",VLOOKUP(AM69,'[1]シフト記号表（従来型・ユニット型共通）'!$C$6:$L$47,10,FALSE))</f>
        <v/>
      </c>
      <c r="AN70" s="365" t="str">
        <f>IF(AN69="","",VLOOKUP(AN69,'[1]シフト記号表（従来型・ユニット型共通）'!$C$6:$L$47,10,FALSE))</f>
        <v/>
      </c>
      <c r="AO70" s="365" t="str">
        <f>IF(AO69="","",VLOOKUP(AO69,'[1]シフト記号表（従来型・ユニット型共通）'!$C$6:$L$47,10,FALSE))</f>
        <v/>
      </c>
      <c r="AP70" s="365" t="str">
        <f>IF(AP69="","",VLOOKUP(AP69,'[1]シフト記号表（従来型・ユニット型共通）'!$C$6:$L$47,10,FALSE))</f>
        <v/>
      </c>
      <c r="AQ70" s="366" t="str">
        <f>IF(AQ69="","",VLOOKUP(AQ69,'[1]シフト記号表（従来型・ユニット型共通）'!$C$6:$L$47,10,FALSE))</f>
        <v/>
      </c>
      <c r="AR70" s="364" t="str">
        <f>IF(AR69="","",VLOOKUP(AR69,'[1]シフト記号表（従来型・ユニット型共通）'!$C$6:$L$47,10,FALSE))</f>
        <v/>
      </c>
      <c r="AS70" s="365" t="str">
        <f>IF(AS69="","",VLOOKUP(AS69,'[1]シフト記号表（従来型・ユニット型共通）'!$C$6:$L$47,10,FALSE))</f>
        <v/>
      </c>
      <c r="AT70" s="365" t="str">
        <f>IF(AT69="","",VLOOKUP(AT69,'[1]シフト記号表（従来型・ユニット型共通）'!$C$6:$L$47,10,FALSE))</f>
        <v/>
      </c>
      <c r="AU70" s="365" t="str">
        <f>IF(AU69="","",VLOOKUP(AU69,'[1]シフト記号表（従来型・ユニット型共通）'!$C$6:$L$47,10,FALSE))</f>
        <v/>
      </c>
      <c r="AV70" s="365" t="str">
        <f>IF(AV69="","",VLOOKUP(AV69,'[1]シフト記号表（従来型・ユニット型共通）'!$C$6:$L$47,10,FALSE))</f>
        <v/>
      </c>
      <c r="AW70" s="365" t="str">
        <f>IF(AW69="","",VLOOKUP(AW69,'[1]シフト記号表（従来型・ユニット型共通）'!$C$6:$L$47,10,FALSE))</f>
        <v/>
      </c>
      <c r="AX70" s="366" t="str">
        <f>IF(AX69="","",VLOOKUP(AX69,'[1]シフト記号表（従来型・ユニット型共通）'!$C$6:$L$47,10,FALSE))</f>
        <v/>
      </c>
      <c r="AY70" s="364" t="str">
        <f>IF(AY69="","",VLOOKUP(AY69,'[1]シフト記号表（従来型・ユニット型共通）'!$C$6:$L$47,10,FALSE))</f>
        <v/>
      </c>
      <c r="AZ70" s="365" t="str">
        <f>IF(AZ69="","",VLOOKUP(AZ69,'[1]シフト記号表（従来型・ユニット型共通）'!$C$6:$L$47,10,FALSE))</f>
        <v/>
      </c>
      <c r="BA70" s="365" t="str">
        <f>IF(BA69="","",VLOOKUP(BA69,'[1]シフト記号表（従来型・ユニット型共通）'!$C$6:$L$47,10,FALSE))</f>
        <v/>
      </c>
      <c r="BB70" s="607">
        <f>IF($BE$3="４週",SUM(W70:AX70),IF($BE$3="暦月",SUM(W70:BA70),""))</f>
        <v>0</v>
      </c>
      <c r="BC70" s="608"/>
      <c r="BD70" s="609">
        <f>IF($BE$3="４週",BB70/4,IF($BE$3="暦月",(BB70/($BE$8/7)),""))</f>
        <v>0</v>
      </c>
      <c r="BE70" s="608"/>
      <c r="BF70" s="604"/>
      <c r="BG70" s="605"/>
      <c r="BH70" s="605"/>
      <c r="BI70" s="605"/>
      <c r="BJ70" s="606"/>
    </row>
    <row r="71" spans="2:62" ht="20.25" customHeight="1" x14ac:dyDescent="0.45">
      <c r="B71" s="574">
        <f>B69+1</f>
        <v>28</v>
      </c>
      <c r="C71" s="576"/>
      <c r="D71" s="577"/>
      <c r="E71" s="359"/>
      <c r="F71" s="360"/>
      <c r="G71" s="359"/>
      <c r="H71" s="360"/>
      <c r="I71" s="580"/>
      <c r="J71" s="581"/>
      <c r="K71" s="584"/>
      <c r="L71" s="585"/>
      <c r="M71" s="585"/>
      <c r="N71" s="577"/>
      <c r="O71" s="588"/>
      <c r="P71" s="589"/>
      <c r="Q71" s="589"/>
      <c r="R71" s="589"/>
      <c r="S71" s="590"/>
      <c r="T71" s="379" t="s">
        <v>260</v>
      </c>
      <c r="U71" s="380"/>
      <c r="V71" s="381"/>
      <c r="W71" s="372"/>
      <c r="X71" s="373"/>
      <c r="Y71" s="373"/>
      <c r="Z71" s="373"/>
      <c r="AA71" s="373"/>
      <c r="AB71" s="373"/>
      <c r="AC71" s="374"/>
      <c r="AD71" s="372"/>
      <c r="AE71" s="373"/>
      <c r="AF71" s="373"/>
      <c r="AG71" s="373"/>
      <c r="AH71" s="373"/>
      <c r="AI71" s="373"/>
      <c r="AJ71" s="374"/>
      <c r="AK71" s="372"/>
      <c r="AL71" s="373"/>
      <c r="AM71" s="373"/>
      <c r="AN71" s="373"/>
      <c r="AO71" s="373"/>
      <c r="AP71" s="373"/>
      <c r="AQ71" s="374"/>
      <c r="AR71" s="372"/>
      <c r="AS71" s="373"/>
      <c r="AT71" s="373"/>
      <c r="AU71" s="373"/>
      <c r="AV71" s="373"/>
      <c r="AW71" s="373"/>
      <c r="AX71" s="374"/>
      <c r="AY71" s="372"/>
      <c r="AZ71" s="373"/>
      <c r="BA71" s="375"/>
      <c r="BB71" s="594"/>
      <c r="BC71" s="595"/>
      <c r="BD71" s="556"/>
      <c r="BE71" s="557"/>
      <c r="BF71" s="558"/>
      <c r="BG71" s="559"/>
      <c r="BH71" s="559"/>
      <c r="BI71" s="559"/>
      <c r="BJ71" s="560"/>
    </row>
    <row r="72" spans="2:62" ht="20.25" customHeight="1" x14ac:dyDescent="0.45">
      <c r="B72" s="597"/>
      <c r="C72" s="610"/>
      <c r="D72" s="611"/>
      <c r="E72" s="359"/>
      <c r="F72" s="360">
        <f>C71</f>
        <v>0</v>
      </c>
      <c r="G72" s="359"/>
      <c r="H72" s="360">
        <f>I71</f>
        <v>0</v>
      </c>
      <c r="I72" s="612"/>
      <c r="J72" s="613"/>
      <c r="K72" s="614"/>
      <c r="L72" s="615"/>
      <c r="M72" s="615"/>
      <c r="N72" s="611"/>
      <c r="O72" s="588"/>
      <c r="P72" s="589"/>
      <c r="Q72" s="589"/>
      <c r="R72" s="589"/>
      <c r="S72" s="590"/>
      <c r="T72" s="376" t="s">
        <v>261</v>
      </c>
      <c r="U72" s="377"/>
      <c r="V72" s="378"/>
      <c r="W72" s="364" t="str">
        <f>IF(W71="","",VLOOKUP(W71,'[1]シフト記号表（従来型・ユニット型共通）'!$C$6:$L$47,10,FALSE))</f>
        <v/>
      </c>
      <c r="X72" s="365" t="str">
        <f>IF(X71="","",VLOOKUP(X71,'[1]シフト記号表（従来型・ユニット型共通）'!$C$6:$L$47,10,FALSE))</f>
        <v/>
      </c>
      <c r="Y72" s="365" t="str">
        <f>IF(Y71="","",VLOOKUP(Y71,'[1]シフト記号表（従来型・ユニット型共通）'!$C$6:$L$47,10,FALSE))</f>
        <v/>
      </c>
      <c r="Z72" s="365" t="str">
        <f>IF(Z71="","",VLOOKUP(Z71,'[1]シフト記号表（従来型・ユニット型共通）'!$C$6:$L$47,10,FALSE))</f>
        <v/>
      </c>
      <c r="AA72" s="365" t="str">
        <f>IF(AA71="","",VLOOKUP(AA71,'[1]シフト記号表（従来型・ユニット型共通）'!$C$6:$L$47,10,FALSE))</f>
        <v/>
      </c>
      <c r="AB72" s="365" t="str">
        <f>IF(AB71="","",VLOOKUP(AB71,'[1]シフト記号表（従来型・ユニット型共通）'!$C$6:$L$47,10,FALSE))</f>
        <v/>
      </c>
      <c r="AC72" s="366" t="str">
        <f>IF(AC71="","",VLOOKUP(AC71,'[1]シフト記号表（従来型・ユニット型共通）'!$C$6:$L$47,10,FALSE))</f>
        <v/>
      </c>
      <c r="AD72" s="364" t="str">
        <f>IF(AD71="","",VLOOKUP(AD71,'[1]シフト記号表（従来型・ユニット型共通）'!$C$6:$L$47,10,FALSE))</f>
        <v/>
      </c>
      <c r="AE72" s="365" t="str">
        <f>IF(AE71="","",VLOOKUP(AE71,'[1]シフト記号表（従来型・ユニット型共通）'!$C$6:$L$47,10,FALSE))</f>
        <v/>
      </c>
      <c r="AF72" s="365" t="str">
        <f>IF(AF71="","",VLOOKUP(AF71,'[1]シフト記号表（従来型・ユニット型共通）'!$C$6:$L$47,10,FALSE))</f>
        <v/>
      </c>
      <c r="AG72" s="365" t="str">
        <f>IF(AG71="","",VLOOKUP(AG71,'[1]シフト記号表（従来型・ユニット型共通）'!$C$6:$L$47,10,FALSE))</f>
        <v/>
      </c>
      <c r="AH72" s="365" t="str">
        <f>IF(AH71="","",VLOOKUP(AH71,'[1]シフト記号表（従来型・ユニット型共通）'!$C$6:$L$47,10,FALSE))</f>
        <v/>
      </c>
      <c r="AI72" s="365" t="str">
        <f>IF(AI71="","",VLOOKUP(AI71,'[1]シフト記号表（従来型・ユニット型共通）'!$C$6:$L$47,10,FALSE))</f>
        <v/>
      </c>
      <c r="AJ72" s="366" t="str">
        <f>IF(AJ71="","",VLOOKUP(AJ71,'[1]シフト記号表（従来型・ユニット型共通）'!$C$6:$L$47,10,FALSE))</f>
        <v/>
      </c>
      <c r="AK72" s="364" t="str">
        <f>IF(AK71="","",VLOOKUP(AK71,'[1]シフト記号表（従来型・ユニット型共通）'!$C$6:$L$47,10,FALSE))</f>
        <v/>
      </c>
      <c r="AL72" s="365" t="str">
        <f>IF(AL71="","",VLOOKUP(AL71,'[1]シフト記号表（従来型・ユニット型共通）'!$C$6:$L$47,10,FALSE))</f>
        <v/>
      </c>
      <c r="AM72" s="365" t="str">
        <f>IF(AM71="","",VLOOKUP(AM71,'[1]シフト記号表（従来型・ユニット型共通）'!$C$6:$L$47,10,FALSE))</f>
        <v/>
      </c>
      <c r="AN72" s="365" t="str">
        <f>IF(AN71="","",VLOOKUP(AN71,'[1]シフト記号表（従来型・ユニット型共通）'!$C$6:$L$47,10,FALSE))</f>
        <v/>
      </c>
      <c r="AO72" s="365" t="str">
        <f>IF(AO71="","",VLOOKUP(AO71,'[1]シフト記号表（従来型・ユニット型共通）'!$C$6:$L$47,10,FALSE))</f>
        <v/>
      </c>
      <c r="AP72" s="365" t="str">
        <f>IF(AP71="","",VLOOKUP(AP71,'[1]シフト記号表（従来型・ユニット型共通）'!$C$6:$L$47,10,FALSE))</f>
        <v/>
      </c>
      <c r="AQ72" s="366" t="str">
        <f>IF(AQ71="","",VLOOKUP(AQ71,'[1]シフト記号表（従来型・ユニット型共通）'!$C$6:$L$47,10,FALSE))</f>
        <v/>
      </c>
      <c r="AR72" s="364" t="str">
        <f>IF(AR71="","",VLOOKUP(AR71,'[1]シフト記号表（従来型・ユニット型共通）'!$C$6:$L$47,10,FALSE))</f>
        <v/>
      </c>
      <c r="AS72" s="365" t="str">
        <f>IF(AS71="","",VLOOKUP(AS71,'[1]シフト記号表（従来型・ユニット型共通）'!$C$6:$L$47,10,FALSE))</f>
        <v/>
      </c>
      <c r="AT72" s="365" t="str">
        <f>IF(AT71="","",VLOOKUP(AT71,'[1]シフト記号表（従来型・ユニット型共通）'!$C$6:$L$47,10,FALSE))</f>
        <v/>
      </c>
      <c r="AU72" s="365" t="str">
        <f>IF(AU71="","",VLOOKUP(AU71,'[1]シフト記号表（従来型・ユニット型共通）'!$C$6:$L$47,10,FALSE))</f>
        <v/>
      </c>
      <c r="AV72" s="365" t="str">
        <f>IF(AV71="","",VLOOKUP(AV71,'[1]シフト記号表（従来型・ユニット型共通）'!$C$6:$L$47,10,FALSE))</f>
        <v/>
      </c>
      <c r="AW72" s="365" t="str">
        <f>IF(AW71="","",VLOOKUP(AW71,'[1]シフト記号表（従来型・ユニット型共通）'!$C$6:$L$47,10,FALSE))</f>
        <v/>
      </c>
      <c r="AX72" s="366" t="str">
        <f>IF(AX71="","",VLOOKUP(AX71,'[1]シフト記号表（従来型・ユニット型共通）'!$C$6:$L$47,10,FALSE))</f>
        <v/>
      </c>
      <c r="AY72" s="364" t="str">
        <f>IF(AY71="","",VLOOKUP(AY71,'[1]シフト記号表（従来型・ユニット型共通）'!$C$6:$L$47,10,FALSE))</f>
        <v/>
      </c>
      <c r="AZ72" s="365" t="str">
        <f>IF(AZ71="","",VLOOKUP(AZ71,'[1]シフト記号表（従来型・ユニット型共通）'!$C$6:$L$47,10,FALSE))</f>
        <v/>
      </c>
      <c r="BA72" s="365" t="str">
        <f>IF(BA71="","",VLOOKUP(BA71,'[1]シフト記号表（従来型・ユニット型共通）'!$C$6:$L$47,10,FALSE))</f>
        <v/>
      </c>
      <c r="BB72" s="607">
        <f>IF($BE$3="４週",SUM(W72:AX72),IF($BE$3="暦月",SUM(W72:BA72),""))</f>
        <v>0</v>
      </c>
      <c r="BC72" s="608"/>
      <c r="BD72" s="609">
        <f>IF($BE$3="４週",BB72/4,IF($BE$3="暦月",(BB72/($BE$8/7)),""))</f>
        <v>0</v>
      </c>
      <c r="BE72" s="608"/>
      <c r="BF72" s="604"/>
      <c r="BG72" s="605"/>
      <c r="BH72" s="605"/>
      <c r="BI72" s="605"/>
      <c r="BJ72" s="606"/>
    </row>
    <row r="73" spans="2:62" ht="20.25" customHeight="1" x14ac:dyDescent="0.45">
      <c r="B73" s="574">
        <f>B71+1</f>
        <v>29</v>
      </c>
      <c r="C73" s="576"/>
      <c r="D73" s="577"/>
      <c r="E73" s="359"/>
      <c r="F73" s="360"/>
      <c r="G73" s="359"/>
      <c r="H73" s="360"/>
      <c r="I73" s="580"/>
      <c r="J73" s="581"/>
      <c r="K73" s="584"/>
      <c r="L73" s="585"/>
      <c r="M73" s="585"/>
      <c r="N73" s="577"/>
      <c r="O73" s="588"/>
      <c r="P73" s="589"/>
      <c r="Q73" s="589"/>
      <c r="R73" s="589"/>
      <c r="S73" s="590"/>
      <c r="T73" s="379" t="s">
        <v>260</v>
      </c>
      <c r="U73" s="380"/>
      <c r="V73" s="381"/>
      <c r="W73" s="372"/>
      <c r="X73" s="373"/>
      <c r="Y73" s="373"/>
      <c r="Z73" s="373"/>
      <c r="AA73" s="373"/>
      <c r="AB73" s="373"/>
      <c r="AC73" s="374"/>
      <c r="AD73" s="372"/>
      <c r="AE73" s="373"/>
      <c r="AF73" s="373"/>
      <c r="AG73" s="373"/>
      <c r="AH73" s="373"/>
      <c r="AI73" s="373"/>
      <c r="AJ73" s="374"/>
      <c r="AK73" s="372"/>
      <c r="AL73" s="373"/>
      <c r="AM73" s="373"/>
      <c r="AN73" s="373"/>
      <c r="AO73" s="373"/>
      <c r="AP73" s="373"/>
      <c r="AQ73" s="374"/>
      <c r="AR73" s="372"/>
      <c r="AS73" s="373"/>
      <c r="AT73" s="373"/>
      <c r="AU73" s="373"/>
      <c r="AV73" s="373"/>
      <c r="AW73" s="373"/>
      <c r="AX73" s="374"/>
      <c r="AY73" s="372"/>
      <c r="AZ73" s="373"/>
      <c r="BA73" s="375"/>
      <c r="BB73" s="594"/>
      <c r="BC73" s="595"/>
      <c r="BD73" s="556"/>
      <c r="BE73" s="557"/>
      <c r="BF73" s="558"/>
      <c r="BG73" s="559"/>
      <c r="BH73" s="559"/>
      <c r="BI73" s="559"/>
      <c r="BJ73" s="560"/>
    </row>
    <row r="74" spans="2:62" ht="20.25" customHeight="1" x14ac:dyDescent="0.45">
      <c r="B74" s="597"/>
      <c r="C74" s="598"/>
      <c r="D74" s="599"/>
      <c r="E74" s="382"/>
      <c r="F74" s="383">
        <f>C73</f>
        <v>0</v>
      </c>
      <c r="G74" s="382"/>
      <c r="H74" s="383">
        <f>I73</f>
        <v>0</v>
      </c>
      <c r="I74" s="600"/>
      <c r="J74" s="601"/>
      <c r="K74" s="602"/>
      <c r="L74" s="603"/>
      <c r="M74" s="603"/>
      <c r="N74" s="599"/>
      <c r="O74" s="588"/>
      <c r="P74" s="589"/>
      <c r="Q74" s="589"/>
      <c r="R74" s="589"/>
      <c r="S74" s="590"/>
      <c r="T74" s="376" t="s">
        <v>261</v>
      </c>
      <c r="U74" s="377"/>
      <c r="V74" s="378"/>
      <c r="W74" s="364" t="str">
        <f>IF(W73="","",VLOOKUP(W73,'[1]シフト記号表（従来型・ユニット型共通）'!$C$6:$L$47,10,FALSE))</f>
        <v/>
      </c>
      <c r="X74" s="365" t="str">
        <f>IF(X73="","",VLOOKUP(X73,'[1]シフト記号表（従来型・ユニット型共通）'!$C$6:$L$47,10,FALSE))</f>
        <v/>
      </c>
      <c r="Y74" s="365" t="str">
        <f>IF(Y73="","",VLOOKUP(Y73,'[1]シフト記号表（従来型・ユニット型共通）'!$C$6:$L$47,10,FALSE))</f>
        <v/>
      </c>
      <c r="Z74" s="365" t="str">
        <f>IF(Z73="","",VLOOKUP(Z73,'[1]シフト記号表（従来型・ユニット型共通）'!$C$6:$L$47,10,FALSE))</f>
        <v/>
      </c>
      <c r="AA74" s="365" t="str">
        <f>IF(AA73="","",VLOOKUP(AA73,'[1]シフト記号表（従来型・ユニット型共通）'!$C$6:$L$47,10,FALSE))</f>
        <v/>
      </c>
      <c r="AB74" s="365" t="str">
        <f>IF(AB73="","",VLOOKUP(AB73,'[1]シフト記号表（従来型・ユニット型共通）'!$C$6:$L$47,10,FALSE))</f>
        <v/>
      </c>
      <c r="AC74" s="366" t="str">
        <f>IF(AC73="","",VLOOKUP(AC73,'[1]シフト記号表（従来型・ユニット型共通）'!$C$6:$L$47,10,FALSE))</f>
        <v/>
      </c>
      <c r="AD74" s="364" t="str">
        <f>IF(AD73="","",VLOOKUP(AD73,'[1]シフト記号表（従来型・ユニット型共通）'!$C$6:$L$47,10,FALSE))</f>
        <v/>
      </c>
      <c r="AE74" s="365" t="str">
        <f>IF(AE73="","",VLOOKUP(AE73,'[1]シフト記号表（従来型・ユニット型共通）'!$C$6:$L$47,10,FALSE))</f>
        <v/>
      </c>
      <c r="AF74" s="365" t="str">
        <f>IF(AF73="","",VLOOKUP(AF73,'[1]シフト記号表（従来型・ユニット型共通）'!$C$6:$L$47,10,FALSE))</f>
        <v/>
      </c>
      <c r="AG74" s="365" t="str">
        <f>IF(AG73="","",VLOOKUP(AG73,'[1]シフト記号表（従来型・ユニット型共通）'!$C$6:$L$47,10,FALSE))</f>
        <v/>
      </c>
      <c r="AH74" s="365" t="str">
        <f>IF(AH73="","",VLOOKUP(AH73,'[1]シフト記号表（従来型・ユニット型共通）'!$C$6:$L$47,10,FALSE))</f>
        <v/>
      </c>
      <c r="AI74" s="365" t="str">
        <f>IF(AI73="","",VLOOKUP(AI73,'[1]シフト記号表（従来型・ユニット型共通）'!$C$6:$L$47,10,FALSE))</f>
        <v/>
      </c>
      <c r="AJ74" s="366" t="str">
        <f>IF(AJ73="","",VLOOKUP(AJ73,'[1]シフト記号表（従来型・ユニット型共通）'!$C$6:$L$47,10,FALSE))</f>
        <v/>
      </c>
      <c r="AK74" s="364" t="str">
        <f>IF(AK73="","",VLOOKUP(AK73,'[1]シフト記号表（従来型・ユニット型共通）'!$C$6:$L$47,10,FALSE))</f>
        <v/>
      </c>
      <c r="AL74" s="365" t="str">
        <f>IF(AL73="","",VLOOKUP(AL73,'[1]シフト記号表（従来型・ユニット型共通）'!$C$6:$L$47,10,FALSE))</f>
        <v/>
      </c>
      <c r="AM74" s="365" t="str">
        <f>IF(AM73="","",VLOOKUP(AM73,'[1]シフト記号表（従来型・ユニット型共通）'!$C$6:$L$47,10,FALSE))</f>
        <v/>
      </c>
      <c r="AN74" s="365" t="str">
        <f>IF(AN73="","",VLOOKUP(AN73,'[1]シフト記号表（従来型・ユニット型共通）'!$C$6:$L$47,10,FALSE))</f>
        <v/>
      </c>
      <c r="AO74" s="365" t="str">
        <f>IF(AO73="","",VLOOKUP(AO73,'[1]シフト記号表（従来型・ユニット型共通）'!$C$6:$L$47,10,FALSE))</f>
        <v/>
      </c>
      <c r="AP74" s="365" t="str">
        <f>IF(AP73="","",VLOOKUP(AP73,'[1]シフト記号表（従来型・ユニット型共通）'!$C$6:$L$47,10,FALSE))</f>
        <v/>
      </c>
      <c r="AQ74" s="366" t="str">
        <f>IF(AQ73="","",VLOOKUP(AQ73,'[1]シフト記号表（従来型・ユニット型共通）'!$C$6:$L$47,10,FALSE))</f>
        <v/>
      </c>
      <c r="AR74" s="364" t="str">
        <f>IF(AR73="","",VLOOKUP(AR73,'[1]シフト記号表（従来型・ユニット型共通）'!$C$6:$L$47,10,FALSE))</f>
        <v/>
      </c>
      <c r="AS74" s="365" t="str">
        <f>IF(AS73="","",VLOOKUP(AS73,'[1]シフト記号表（従来型・ユニット型共通）'!$C$6:$L$47,10,FALSE))</f>
        <v/>
      </c>
      <c r="AT74" s="365" t="str">
        <f>IF(AT73="","",VLOOKUP(AT73,'[1]シフト記号表（従来型・ユニット型共通）'!$C$6:$L$47,10,FALSE))</f>
        <v/>
      </c>
      <c r="AU74" s="365" t="str">
        <f>IF(AU73="","",VLOOKUP(AU73,'[1]シフト記号表（従来型・ユニット型共通）'!$C$6:$L$47,10,FALSE))</f>
        <v/>
      </c>
      <c r="AV74" s="365" t="str">
        <f>IF(AV73="","",VLOOKUP(AV73,'[1]シフト記号表（従来型・ユニット型共通）'!$C$6:$L$47,10,FALSE))</f>
        <v/>
      </c>
      <c r="AW74" s="365" t="str">
        <f>IF(AW73="","",VLOOKUP(AW73,'[1]シフト記号表（従来型・ユニット型共通）'!$C$6:$L$47,10,FALSE))</f>
        <v/>
      </c>
      <c r="AX74" s="366" t="str">
        <f>IF(AX73="","",VLOOKUP(AX73,'[1]シフト記号表（従来型・ユニット型共通）'!$C$6:$L$47,10,FALSE))</f>
        <v/>
      </c>
      <c r="AY74" s="364" t="str">
        <f>IF(AY73="","",VLOOKUP(AY73,'[1]シフト記号表（従来型・ユニット型共通）'!$C$6:$L$47,10,FALSE))</f>
        <v/>
      </c>
      <c r="AZ74" s="365" t="str">
        <f>IF(AZ73="","",VLOOKUP(AZ73,'[1]シフト記号表（従来型・ユニット型共通）'!$C$6:$L$47,10,FALSE))</f>
        <v/>
      </c>
      <c r="BA74" s="365" t="str">
        <f>IF(BA73="","",VLOOKUP(BA73,'[1]シフト記号表（従来型・ユニット型共通）'!$C$6:$L$47,10,FALSE))</f>
        <v/>
      </c>
      <c r="BB74" s="571">
        <f>IF($BE$3="４週",SUM(W74:AX74),IF($BE$3="暦月",SUM(W74:BA74),""))</f>
        <v>0</v>
      </c>
      <c r="BC74" s="572"/>
      <c r="BD74" s="573">
        <f>IF($BE$3="４週",BB74/4,IF($BE$3="暦月",(BB74/($BE$8/7)),""))</f>
        <v>0</v>
      </c>
      <c r="BE74" s="572"/>
      <c r="BF74" s="568"/>
      <c r="BG74" s="569"/>
      <c r="BH74" s="569"/>
      <c r="BI74" s="569"/>
      <c r="BJ74" s="570"/>
    </row>
    <row r="75" spans="2:62" ht="20.25" customHeight="1" x14ac:dyDescent="0.45">
      <c r="B75" s="574">
        <f>B73+1</f>
        <v>30</v>
      </c>
      <c r="C75" s="576"/>
      <c r="D75" s="577"/>
      <c r="E75" s="359"/>
      <c r="F75" s="360"/>
      <c r="G75" s="359"/>
      <c r="H75" s="360"/>
      <c r="I75" s="580"/>
      <c r="J75" s="581"/>
      <c r="K75" s="584"/>
      <c r="L75" s="585"/>
      <c r="M75" s="585"/>
      <c r="N75" s="577"/>
      <c r="O75" s="588"/>
      <c r="P75" s="589"/>
      <c r="Q75" s="589"/>
      <c r="R75" s="589"/>
      <c r="S75" s="590"/>
      <c r="T75" s="379" t="s">
        <v>260</v>
      </c>
      <c r="U75" s="380"/>
      <c r="V75" s="381"/>
      <c r="W75" s="372"/>
      <c r="X75" s="373"/>
      <c r="Y75" s="373"/>
      <c r="Z75" s="373"/>
      <c r="AA75" s="373"/>
      <c r="AB75" s="373"/>
      <c r="AC75" s="374"/>
      <c r="AD75" s="372"/>
      <c r="AE75" s="373"/>
      <c r="AF75" s="373"/>
      <c r="AG75" s="373"/>
      <c r="AH75" s="373"/>
      <c r="AI75" s="373"/>
      <c r="AJ75" s="374"/>
      <c r="AK75" s="372"/>
      <c r="AL75" s="373"/>
      <c r="AM75" s="373"/>
      <c r="AN75" s="373"/>
      <c r="AO75" s="373"/>
      <c r="AP75" s="373"/>
      <c r="AQ75" s="374"/>
      <c r="AR75" s="372"/>
      <c r="AS75" s="373"/>
      <c r="AT75" s="373"/>
      <c r="AU75" s="373"/>
      <c r="AV75" s="373"/>
      <c r="AW75" s="373"/>
      <c r="AX75" s="374"/>
      <c r="AY75" s="372"/>
      <c r="AZ75" s="373"/>
      <c r="BA75" s="375"/>
      <c r="BB75" s="594"/>
      <c r="BC75" s="595"/>
      <c r="BD75" s="556"/>
      <c r="BE75" s="557"/>
      <c r="BF75" s="558"/>
      <c r="BG75" s="559"/>
      <c r="BH75" s="559"/>
      <c r="BI75" s="559"/>
      <c r="BJ75" s="560"/>
    </row>
    <row r="76" spans="2:62" ht="20.25" customHeight="1" x14ac:dyDescent="0.45">
      <c r="B76" s="597"/>
      <c r="C76" s="598"/>
      <c r="D76" s="599"/>
      <c r="E76" s="382"/>
      <c r="F76" s="383">
        <f>C75</f>
        <v>0</v>
      </c>
      <c r="G76" s="382"/>
      <c r="H76" s="383">
        <f>I75</f>
        <v>0</v>
      </c>
      <c r="I76" s="600"/>
      <c r="J76" s="601"/>
      <c r="K76" s="602"/>
      <c r="L76" s="603"/>
      <c r="M76" s="603"/>
      <c r="N76" s="599"/>
      <c r="O76" s="588"/>
      <c r="P76" s="589"/>
      <c r="Q76" s="589"/>
      <c r="R76" s="589"/>
      <c r="S76" s="590"/>
      <c r="T76" s="376" t="s">
        <v>261</v>
      </c>
      <c r="U76" s="377"/>
      <c r="V76" s="378"/>
      <c r="W76" s="364" t="str">
        <f>IF(W75="","",VLOOKUP(W75,'[1]シフト記号表（従来型・ユニット型共通）'!$C$6:$L$47,10,FALSE))</f>
        <v/>
      </c>
      <c r="X76" s="365" t="str">
        <f>IF(X75="","",VLOOKUP(X75,'[1]シフト記号表（従来型・ユニット型共通）'!$C$6:$L$47,10,FALSE))</f>
        <v/>
      </c>
      <c r="Y76" s="365" t="str">
        <f>IF(Y75="","",VLOOKUP(Y75,'[1]シフト記号表（従来型・ユニット型共通）'!$C$6:$L$47,10,FALSE))</f>
        <v/>
      </c>
      <c r="Z76" s="365" t="str">
        <f>IF(Z75="","",VLOOKUP(Z75,'[1]シフト記号表（従来型・ユニット型共通）'!$C$6:$L$47,10,FALSE))</f>
        <v/>
      </c>
      <c r="AA76" s="365" t="str">
        <f>IF(AA75="","",VLOOKUP(AA75,'[1]シフト記号表（従来型・ユニット型共通）'!$C$6:$L$47,10,FALSE))</f>
        <v/>
      </c>
      <c r="AB76" s="365" t="str">
        <f>IF(AB75="","",VLOOKUP(AB75,'[1]シフト記号表（従来型・ユニット型共通）'!$C$6:$L$47,10,FALSE))</f>
        <v/>
      </c>
      <c r="AC76" s="366" t="str">
        <f>IF(AC75="","",VLOOKUP(AC75,'[1]シフト記号表（従来型・ユニット型共通）'!$C$6:$L$47,10,FALSE))</f>
        <v/>
      </c>
      <c r="AD76" s="364" t="str">
        <f>IF(AD75="","",VLOOKUP(AD75,'[1]シフト記号表（従来型・ユニット型共通）'!$C$6:$L$47,10,FALSE))</f>
        <v/>
      </c>
      <c r="AE76" s="365" t="str">
        <f>IF(AE75="","",VLOOKUP(AE75,'[1]シフト記号表（従来型・ユニット型共通）'!$C$6:$L$47,10,FALSE))</f>
        <v/>
      </c>
      <c r="AF76" s="365" t="str">
        <f>IF(AF75="","",VLOOKUP(AF75,'[1]シフト記号表（従来型・ユニット型共通）'!$C$6:$L$47,10,FALSE))</f>
        <v/>
      </c>
      <c r="AG76" s="365" t="str">
        <f>IF(AG75="","",VLOOKUP(AG75,'[1]シフト記号表（従来型・ユニット型共通）'!$C$6:$L$47,10,FALSE))</f>
        <v/>
      </c>
      <c r="AH76" s="365" t="str">
        <f>IF(AH75="","",VLOOKUP(AH75,'[1]シフト記号表（従来型・ユニット型共通）'!$C$6:$L$47,10,FALSE))</f>
        <v/>
      </c>
      <c r="AI76" s="365" t="str">
        <f>IF(AI75="","",VLOOKUP(AI75,'[1]シフト記号表（従来型・ユニット型共通）'!$C$6:$L$47,10,FALSE))</f>
        <v/>
      </c>
      <c r="AJ76" s="366" t="str">
        <f>IF(AJ75="","",VLOOKUP(AJ75,'[1]シフト記号表（従来型・ユニット型共通）'!$C$6:$L$47,10,FALSE))</f>
        <v/>
      </c>
      <c r="AK76" s="364" t="str">
        <f>IF(AK75="","",VLOOKUP(AK75,'[1]シフト記号表（従来型・ユニット型共通）'!$C$6:$L$47,10,FALSE))</f>
        <v/>
      </c>
      <c r="AL76" s="365" t="str">
        <f>IF(AL75="","",VLOOKUP(AL75,'[1]シフト記号表（従来型・ユニット型共通）'!$C$6:$L$47,10,FALSE))</f>
        <v/>
      </c>
      <c r="AM76" s="365" t="str">
        <f>IF(AM75="","",VLOOKUP(AM75,'[1]シフト記号表（従来型・ユニット型共通）'!$C$6:$L$47,10,FALSE))</f>
        <v/>
      </c>
      <c r="AN76" s="365" t="str">
        <f>IF(AN75="","",VLOOKUP(AN75,'[1]シフト記号表（従来型・ユニット型共通）'!$C$6:$L$47,10,FALSE))</f>
        <v/>
      </c>
      <c r="AO76" s="365" t="str">
        <f>IF(AO75="","",VLOOKUP(AO75,'[1]シフト記号表（従来型・ユニット型共通）'!$C$6:$L$47,10,FALSE))</f>
        <v/>
      </c>
      <c r="AP76" s="365" t="str">
        <f>IF(AP75="","",VLOOKUP(AP75,'[1]シフト記号表（従来型・ユニット型共通）'!$C$6:$L$47,10,FALSE))</f>
        <v/>
      </c>
      <c r="AQ76" s="366" t="str">
        <f>IF(AQ75="","",VLOOKUP(AQ75,'[1]シフト記号表（従来型・ユニット型共通）'!$C$6:$L$47,10,FALSE))</f>
        <v/>
      </c>
      <c r="AR76" s="364" t="str">
        <f>IF(AR75="","",VLOOKUP(AR75,'[1]シフト記号表（従来型・ユニット型共通）'!$C$6:$L$47,10,FALSE))</f>
        <v/>
      </c>
      <c r="AS76" s="365" t="str">
        <f>IF(AS75="","",VLOOKUP(AS75,'[1]シフト記号表（従来型・ユニット型共通）'!$C$6:$L$47,10,FALSE))</f>
        <v/>
      </c>
      <c r="AT76" s="365" t="str">
        <f>IF(AT75="","",VLOOKUP(AT75,'[1]シフト記号表（従来型・ユニット型共通）'!$C$6:$L$47,10,FALSE))</f>
        <v/>
      </c>
      <c r="AU76" s="365" t="str">
        <f>IF(AU75="","",VLOOKUP(AU75,'[1]シフト記号表（従来型・ユニット型共通）'!$C$6:$L$47,10,FALSE))</f>
        <v/>
      </c>
      <c r="AV76" s="365" t="str">
        <f>IF(AV75="","",VLOOKUP(AV75,'[1]シフト記号表（従来型・ユニット型共通）'!$C$6:$L$47,10,FALSE))</f>
        <v/>
      </c>
      <c r="AW76" s="365" t="str">
        <f>IF(AW75="","",VLOOKUP(AW75,'[1]シフト記号表（従来型・ユニット型共通）'!$C$6:$L$47,10,FALSE))</f>
        <v/>
      </c>
      <c r="AX76" s="366" t="str">
        <f>IF(AX75="","",VLOOKUP(AX75,'[1]シフト記号表（従来型・ユニット型共通）'!$C$6:$L$47,10,FALSE))</f>
        <v/>
      </c>
      <c r="AY76" s="364" t="str">
        <f>IF(AY75="","",VLOOKUP(AY75,'[1]シフト記号表（従来型・ユニット型共通）'!$C$6:$L$47,10,FALSE))</f>
        <v/>
      </c>
      <c r="AZ76" s="365" t="str">
        <f>IF(AZ75="","",VLOOKUP(AZ75,'[1]シフト記号表（従来型・ユニット型共通）'!$C$6:$L$47,10,FALSE))</f>
        <v/>
      </c>
      <c r="BA76" s="365" t="str">
        <f>IF(BA75="","",VLOOKUP(BA75,'[1]シフト記号表（従来型・ユニット型共通）'!$C$6:$L$47,10,FALSE))</f>
        <v/>
      </c>
      <c r="BB76" s="571">
        <f>IF($BE$3="４週",SUM(W76:AX76),IF($BE$3="暦月",SUM(W76:BA76),""))</f>
        <v>0</v>
      </c>
      <c r="BC76" s="572"/>
      <c r="BD76" s="573">
        <f>IF($BE$3="４週",BB76/4,IF($BE$3="暦月",(BB76/($BE$8/7)),""))</f>
        <v>0</v>
      </c>
      <c r="BE76" s="572"/>
      <c r="BF76" s="568"/>
      <c r="BG76" s="569"/>
      <c r="BH76" s="569"/>
      <c r="BI76" s="569"/>
      <c r="BJ76" s="570"/>
    </row>
    <row r="77" spans="2:62" ht="20.25" customHeight="1" x14ac:dyDescent="0.45">
      <c r="B77" s="574">
        <f>B75+1</f>
        <v>31</v>
      </c>
      <c r="C77" s="576"/>
      <c r="D77" s="577"/>
      <c r="E77" s="359"/>
      <c r="F77" s="360"/>
      <c r="G77" s="359"/>
      <c r="H77" s="360"/>
      <c r="I77" s="580"/>
      <c r="J77" s="581"/>
      <c r="K77" s="584"/>
      <c r="L77" s="585"/>
      <c r="M77" s="585"/>
      <c r="N77" s="577"/>
      <c r="O77" s="588"/>
      <c r="P77" s="589"/>
      <c r="Q77" s="589"/>
      <c r="R77" s="589"/>
      <c r="S77" s="590"/>
      <c r="T77" s="379" t="s">
        <v>260</v>
      </c>
      <c r="U77" s="380"/>
      <c r="V77" s="381"/>
      <c r="W77" s="372"/>
      <c r="X77" s="373"/>
      <c r="Y77" s="373"/>
      <c r="Z77" s="373"/>
      <c r="AA77" s="373"/>
      <c r="AB77" s="373"/>
      <c r="AC77" s="374"/>
      <c r="AD77" s="372"/>
      <c r="AE77" s="373"/>
      <c r="AF77" s="373"/>
      <c r="AG77" s="373"/>
      <c r="AH77" s="373"/>
      <c r="AI77" s="373"/>
      <c r="AJ77" s="374"/>
      <c r="AK77" s="372"/>
      <c r="AL77" s="373"/>
      <c r="AM77" s="373"/>
      <c r="AN77" s="373"/>
      <c r="AO77" s="373"/>
      <c r="AP77" s="373"/>
      <c r="AQ77" s="374"/>
      <c r="AR77" s="372"/>
      <c r="AS77" s="373"/>
      <c r="AT77" s="373"/>
      <c r="AU77" s="373"/>
      <c r="AV77" s="373"/>
      <c r="AW77" s="373"/>
      <c r="AX77" s="374"/>
      <c r="AY77" s="372"/>
      <c r="AZ77" s="373"/>
      <c r="BA77" s="375"/>
      <c r="BB77" s="594"/>
      <c r="BC77" s="595"/>
      <c r="BD77" s="556"/>
      <c r="BE77" s="557"/>
      <c r="BF77" s="558"/>
      <c r="BG77" s="559"/>
      <c r="BH77" s="559"/>
      <c r="BI77" s="559"/>
      <c r="BJ77" s="560"/>
    </row>
    <row r="78" spans="2:62" ht="20.25" customHeight="1" x14ac:dyDescent="0.45">
      <c r="B78" s="597"/>
      <c r="C78" s="598"/>
      <c r="D78" s="599"/>
      <c r="E78" s="382"/>
      <c r="F78" s="383">
        <f>C77</f>
        <v>0</v>
      </c>
      <c r="G78" s="382"/>
      <c r="H78" s="383">
        <f>I77</f>
        <v>0</v>
      </c>
      <c r="I78" s="600"/>
      <c r="J78" s="601"/>
      <c r="K78" s="602"/>
      <c r="L78" s="603"/>
      <c r="M78" s="603"/>
      <c r="N78" s="599"/>
      <c r="O78" s="588"/>
      <c r="P78" s="589"/>
      <c r="Q78" s="589"/>
      <c r="R78" s="589"/>
      <c r="S78" s="590"/>
      <c r="T78" s="376" t="s">
        <v>261</v>
      </c>
      <c r="U78" s="377"/>
      <c r="V78" s="378"/>
      <c r="W78" s="364" t="str">
        <f>IF(W77="","",VLOOKUP(W77,'[1]シフト記号表（従来型・ユニット型共通）'!$C$6:$L$47,10,FALSE))</f>
        <v/>
      </c>
      <c r="X78" s="365" t="str">
        <f>IF(X77="","",VLOOKUP(X77,'[1]シフト記号表（従来型・ユニット型共通）'!$C$6:$L$47,10,FALSE))</f>
        <v/>
      </c>
      <c r="Y78" s="365" t="str">
        <f>IF(Y77="","",VLOOKUP(Y77,'[1]シフト記号表（従来型・ユニット型共通）'!$C$6:$L$47,10,FALSE))</f>
        <v/>
      </c>
      <c r="Z78" s="365" t="str">
        <f>IF(Z77="","",VLOOKUP(Z77,'[1]シフト記号表（従来型・ユニット型共通）'!$C$6:$L$47,10,FALSE))</f>
        <v/>
      </c>
      <c r="AA78" s="365" t="str">
        <f>IF(AA77="","",VLOOKUP(AA77,'[1]シフト記号表（従来型・ユニット型共通）'!$C$6:$L$47,10,FALSE))</f>
        <v/>
      </c>
      <c r="AB78" s="365" t="str">
        <f>IF(AB77="","",VLOOKUP(AB77,'[1]シフト記号表（従来型・ユニット型共通）'!$C$6:$L$47,10,FALSE))</f>
        <v/>
      </c>
      <c r="AC78" s="366" t="str">
        <f>IF(AC77="","",VLOOKUP(AC77,'[1]シフト記号表（従来型・ユニット型共通）'!$C$6:$L$47,10,FALSE))</f>
        <v/>
      </c>
      <c r="AD78" s="364" t="str">
        <f>IF(AD77="","",VLOOKUP(AD77,'[1]シフト記号表（従来型・ユニット型共通）'!$C$6:$L$47,10,FALSE))</f>
        <v/>
      </c>
      <c r="AE78" s="365" t="str">
        <f>IF(AE77="","",VLOOKUP(AE77,'[1]シフト記号表（従来型・ユニット型共通）'!$C$6:$L$47,10,FALSE))</f>
        <v/>
      </c>
      <c r="AF78" s="365" t="str">
        <f>IF(AF77="","",VLOOKUP(AF77,'[1]シフト記号表（従来型・ユニット型共通）'!$C$6:$L$47,10,FALSE))</f>
        <v/>
      </c>
      <c r="AG78" s="365" t="str">
        <f>IF(AG77="","",VLOOKUP(AG77,'[1]シフト記号表（従来型・ユニット型共通）'!$C$6:$L$47,10,FALSE))</f>
        <v/>
      </c>
      <c r="AH78" s="365" t="str">
        <f>IF(AH77="","",VLOOKUP(AH77,'[1]シフト記号表（従来型・ユニット型共通）'!$C$6:$L$47,10,FALSE))</f>
        <v/>
      </c>
      <c r="AI78" s="365" t="str">
        <f>IF(AI77="","",VLOOKUP(AI77,'[1]シフト記号表（従来型・ユニット型共通）'!$C$6:$L$47,10,FALSE))</f>
        <v/>
      </c>
      <c r="AJ78" s="366" t="str">
        <f>IF(AJ77="","",VLOOKUP(AJ77,'[1]シフト記号表（従来型・ユニット型共通）'!$C$6:$L$47,10,FALSE))</f>
        <v/>
      </c>
      <c r="AK78" s="364" t="str">
        <f>IF(AK77="","",VLOOKUP(AK77,'[1]シフト記号表（従来型・ユニット型共通）'!$C$6:$L$47,10,FALSE))</f>
        <v/>
      </c>
      <c r="AL78" s="365" t="str">
        <f>IF(AL77="","",VLOOKUP(AL77,'[1]シフト記号表（従来型・ユニット型共通）'!$C$6:$L$47,10,FALSE))</f>
        <v/>
      </c>
      <c r="AM78" s="365" t="str">
        <f>IF(AM77="","",VLOOKUP(AM77,'[1]シフト記号表（従来型・ユニット型共通）'!$C$6:$L$47,10,FALSE))</f>
        <v/>
      </c>
      <c r="AN78" s="365" t="str">
        <f>IF(AN77="","",VLOOKUP(AN77,'[1]シフト記号表（従来型・ユニット型共通）'!$C$6:$L$47,10,FALSE))</f>
        <v/>
      </c>
      <c r="AO78" s="365" t="str">
        <f>IF(AO77="","",VLOOKUP(AO77,'[1]シフト記号表（従来型・ユニット型共通）'!$C$6:$L$47,10,FALSE))</f>
        <v/>
      </c>
      <c r="AP78" s="365" t="str">
        <f>IF(AP77="","",VLOOKUP(AP77,'[1]シフト記号表（従来型・ユニット型共通）'!$C$6:$L$47,10,FALSE))</f>
        <v/>
      </c>
      <c r="AQ78" s="366" t="str">
        <f>IF(AQ77="","",VLOOKUP(AQ77,'[1]シフト記号表（従来型・ユニット型共通）'!$C$6:$L$47,10,FALSE))</f>
        <v/>
      </c>
      <c r="AR78" s="364" t="str">
        <f>IF(AR77="","",VLOOKUP(AR77,'[1]シフト記号表（従来型・ユニット型共通）'!$C$6:$L$47,10,FALSE))</f>
        <v/>
      </c>
      <c r="AS78" s="365" t="str">
        <f>IF(AS77="","",VLOOKUP(AS77,'[1]シフト記号表（従来型・ユニット型共通）'!$C$6:$L$47,10,FALSE))</f>
        <v/>
      </c>
      <c r="AT78" s="365" t="str">
        <f>IF(AT77="","",VLOOKUP(AT77,'[1]シフト記号表（従来型・ユニット型共通）'!$C$6:$L$47,10,FALSE))</f>
        <v/>
      </c>
      <c r="AU78" s="365" t="str">
        <f>IF(AU77="","",VLOOKUP(AU77,'[1]シフト記号表（従来型・ユニット型共通）'!$C$6:$L$47,10,FALSE))</f>
        <v/>
      </c>
      <c r="AV78" s="365" t="str">
        <f>IF(AV77="","",VLOOKUP(AV77,'[1]シフト記号表（従来型・ユニット型共通）'!$C$6:$L$47,10,FALSE))</f>
        <v/>
      </c>
      <c r="AW78" s="365" t="str">
        <f>IF(AW77="","",VLOOKUP(AW77,'[1]シフト記号表（従来型・ユニット型共通）'!$C$6:$L$47,10,FALSE))</f>
        <v/>
      </c>
      <c r="AX78" s="366" t="str">
        <f>IF(AX77="","",VLOOKUP(AX77,'[1]シフト記号表（従来型・ユニット型共通）'!$C$6:$L$47,10,FALSE))</f>
        <v/>
      </c>
      <c r="AY78" s="364" t="str">
        <f>IF(AY77="","",VLOOKUP(AY77,'[1]シフト記号表（従来型・ユニット型共通）'!$C$6:$L$47,10,FALSE))</f>
        <v/>
      </c>
      <c r="AZ78" s="365" t="str">
        <f>IF(AZ77="","",VLOOKUP(AZ77,'[1]シフト記号表（従来型・ユニット型共通）'!$C$6:$L$47,10,FALSE))</f>
        <v/>
      </c>
      <c r="BA78" s="365" t="str">
        <f>IF(BA77="","",VLOOKUP(BA77,'[1]シフト記号表（従来型・ユニット型共通）'!$C$6:$L$47,10,FALSE))</f>
        <v/>
      </c>
      <c r="BB78" s="571">
        <f>IF($BE$3="４週",SUM(W78:AX78),IF($BE$3="暦月",SUM(W78:BA78),""))</f>
        <v>0</v>
      </c>
      <c r="BC78" s="572"/>
      <c r="BD78" s="573">
        <f>IF($BE$3="４週",BB78/4,IF($BE$3="暦月",(BB78/($BE$8/7)),""))</f>
        <v>0</v>
      </c>
      <c r="BE78" s="572"/>
      <c r="BF78" s="568"/>
      <c r="BG78" s="569"/>
      <c r="BH78" s="569"/>
      <c r="BI78" s="569"/>
      <c r="BJ78" s="570"/>
    </row>
    <row r="79" spans="2:62" ht="20.25" customHeight="1" x14ac:dyDescent="0.45">
      <c r="B79" s="574">
        <f>B77+1</f>
        <v>32</v>
      </c>
      <c r="C79" s="576"/>
      <c r="D79" s="577"/>
      <c r="E79" s="359"/>
      <c r="F79" s="360"/>
      <c r="G79" s="359"/>
      <c r="H79" s="360"/>
      <c r="I79" s="580"/>
      <c r="J79" s="581"/>
      <c r="K79" s="584"/>
      <c r="L79" s="585"/>
      <c r="M79" s="585"/>
      <c r="N79" s="577"/>
      <c r="O79" s="588"/>
      <c r="P79" s="589"/>
      <c r="Q79" s="589"/>
      <c r="R79" s="589"/>
      <c r="S79" s="590"/>
      <c r="T79" s="379" t="s">
        <v>260</v>
      </c>
      <c r="U79" s="380"/>
      <c r="V79" s="381"/>
      <c r="W79" s="372"/>
      <c r="X79" s="373"/>
      <c r="Y79" s="373"/>
      <c r="Z79" s="373"/>
      <c r="AA79" s="373"/>
      <c r="AB79" s="373"/>
      <c r="AC79" s="374"/>
      <c r="AD79" s="372"/>
      <c r="AE79" s="373"/>
      <c r="AF79" s="373"/>
      <c r="AG79" s="373"/>
      <c r="AH79" s="373"/>
      <c r="AI79" s="373"/>
      <c r="AJ79" s="374"/>
      <c r="AK79" s="372"/>
      <c r="AL79" s="373"/>
      <c r="AM79" s="373"/>
      <c r="AN79" s="373"/>
      <c r="AO79" s="373"/>
      <c r="AP79" s="373"/>
      <c r="AQ79" s="374"/>
      <c r="AR79" s="372"/>
      <c r="AS79" s="373"/>
      <c r="AT79" s="373"/>
      <c r="AU79" s="373"/>
      <c r="AV79" s="373"/>
      <c r="AW79" s="373"/>
      <c r="AX79" s="374"/>
      <c r="AY79" s="372"/>
      <c r="AZ79" s="373"/>
      <c r="BA79" s="375"/>
      <c r="BB79" s="594"/>
      <c r="BC79" s="595"/>
      <c r="BD79" s="556"/>
      <c r="BE79" s="557"/>
      <c r="BF79" s="558"/>
      <c r="BG79" s="559"/>
      <c r="BH79" s="559"/>
      <c r="BI79" s="559"/>
      <c r="BJ79" s="560"/>
    </row>
    <row r="80" spans="2:62" ht="20.25" customHeight="1" x14ac:dyDescent="0.45">
      <c r="B80" s="597"/>
      <c r="C80" s="598"/>
      <c r="D80" s="599"/>
      <c r="E80" s="382"/>
      <c r="F80" s="383">
        <f>C79</f>
        <v>0</v>
      </c>
      <c r="G80" s="382"/>
      <c r="H80" s="383">
        <f>I79</f>
        <v>0</v>
      </c>
      <c r="I80" s="600"/>
      <c r="J80" s="601"/>
      <c r="K80" s="602"/>
      <c r="L80" s="603"/>
      <c r="M80" s="603"/>
      <c r="N80" s="599"/>
      <c r="O80" s="588"/>
      <c r="P80" s="589"/>
      <c r="Q80" s="589"/>
      <c r="R80" s="589"/>
      <c r="S80" s="590"/>
      <c r="T80" s="376" t="s">
        <v>261</v>
      </c>
      <c r="U80" s="377"/>
      <c r="V80" s="378"/>
      <c r="W80" s="364" t="str">
        <f>IF(W79="","",VLOOKUP(W79,'[1]シフト記号表（従来型・ユニット型共通）'!$C$6:$L$47,10,FALSE))</f>
        <v/>
      </c>
      <c r="X80" s="365" t="str">
        <f>IF(X79="","",VLOOKUP(X79,'[1]シフト記号表（従来型・ユニット型共通）'!$C$6:$L$47,10,FALSE))</f>
        <v/>
      </c>
      <c r="Y80" s="365" t="str">
        <f>IF(Y79="","",VLOOKUP(Y79,'[1]シフト記号表（従来型・ユニット型共通）'!$C$6:$L$47,10,FALSE))</f>
        <v/>
      </c>
      <c r="Z80" s="365" t="str">
        <f>IF(Z79="","",VLOOKUP(Z79,'[1]シフト記号表（従来型・ユニット型共通）'!$C$6:$L$47,10,FALSE))</f>
        <v/>
      </c>
      <c r="AA80" s="365" t="str">
        <f>IF(AA79="","",VLOOKUP(AA79,'[1]シフト記号表（従来型・ユニット型共通）'!$C$6:$L$47,10,FALSE))</f>
        <v/>
      </c>
      <c r="AB80" s="365" t="str">
        <f>IF(AB79="","",VLOOKUP(AB79,'[1]シフト記号表（従来型・ユニット型共通）'!$C$6:$L$47,10,FALSE))</f>
        <v/>
      </c>
      <c r="AC80" s="366" t="str">
        <f>IF(AC79="","",VLOOKUP(AC79,'[1]シフト記号表（従来型・ユニット型共通）'!$C$6:$L$47,10,FALSE))</f>
        <v/>
      </c>
      <c r="AD80" s="364" t="str">
        <f>IF(AD79="","",VLOOKUP(AD79,'[1]シフト記号表（従来型・ユニット型共通）'!$C$6:$L$47,10,FALSE))</f>
        <v/>
      </c>
      <c r="AE80" s="365" t="str">
        <f>IF(AE79="","",VLOOKUP(AE79,'[1]シフト記号表（従来型・ユニット型共通）'!$C$6:$L$47,10,FALSE))</f>
        <v/>
      </c>
      <c r="AF80" s="365" t="str">
        <f>IF(AF79="","",VLOOKUP(AF79,'[1]シフト記号表（従来型・ユニット型共通）'!$C$6:$L$47,10,FALSE))</f>
        <v/>
      </c>
      <c r="AG80" s="365" t="str">
        <f>IF(AG79="","",VLOOKUP(AG79,'[1]シフト記号表（従来型・ユニット型共通）'!$C$6:$L$47,10,FALSE))</f>
        <v/>
      </c>
      <c r="AH80" s="365" t="str">
        <f>IF(AH79="","",VLOOKUP(AH79,'[1]シフト記号表（従来型・ユニット型共通）'!$C$6:$L$47,10,FALSE))</f>
        <v/>
      </c>
      <c r="AI80" s="365" t="str">
        <f>IF(AI79="","",VLOOKUP(AI79,'[1]シフト記号表（従来型・ユニット型共通）'!$C$6:$L$47,10,FALSE))</f>
        <v/>
      </c>
      <c r="AJ80" s="366" t="str">
        <f>IF(AJ79="","",VLOOKUP(AJ79,'[1]シフト記号表（従来型・ユニット型共通）'!$C$6:$L$47,10,FALSE))</f>
        <v/>
      </c>
      <c r="AK80" s="364" t="str">
        <f>IF(AK79="","",VLOOKUP(AK79,'[1]シフト記号表（従来型・ユニット型共通）'!$C$6:$L$47,10,FALSE))</f>
        <v/>
      </c>
      <c r="AL80" s="365" t="str">
        <f>IF(AL79="","",VLOOKUP(AL79,'[1]シフト記号表（従来型・ユニット型共通）'!$C$6:$L$47,10,FALSE))</f>
        <v/>
      </c>
      <c r="AM80" s="365" t="str">
        <f>IF(AM79="","",VLOOKUP(AM79,'[1]シフト記号表（従来型・ユニット型共通）'!$C$6:$L$47,10,FALSE))</f>
        <v/>
      </c>
      <c r="AN80" s="365" t="str">
        <f>IF(AN79="","",VLOOKUP(AN79,'[1]シフト記号表（従来型・ユニット型共通）'!$C$6:$L$47,10,FALSE))</f>
        <v/>
      </c>
      <c r="AO80" s="365" t="str">
        <f>IF(AO79="","",VLOOKUP(AO79,'[1]シフト記号表（従来型・ユニット型共通）'!$C$6:$L$47,10,FALSE))</f>
        <v/>
      </c>
      <c r="AP80" s="365" t="str">
        <f>IF(AP79="","",VLOOKUP(AP79,'[1]シフト記号表（従来型・ユニット型共通）'!$C$6:$L$47,10,FALSE))</f>
        <v/>
      </c>
      <c r="AQ80" s="366" t="str">
        <f>IF(AQ79="","",VLOOKUP(AQ79,'[1]シフト記号表（従来型・ユニット型共通）'!$C$6:$L$47,10,FALSE))</f>
        <v/>
      </c>
      <c r="AR80" s="364" t="str">
        <f>IF(AR79="","",VLOOKUP(AR79,'[1]シフト記号表（従来型・ユニット型共通）'!$C$6:$L$47,10,FALSE))</f>
        <v/>
      </c>
      <c r="AS80" s="365" t="str">
        <f>IF(AS79="","",VLOOKUP(AS79,'[1]シフト記号表（従来型・ユニット型共通）'!$C$6:$L$47,10,FALSE))</f>
        <v/>
      </c>
      <c r="AT80" s="365" t="str">
        <f>IF(AT79="","",VLOOKUP(AT79,'[1]シフト記号表（従来型・ユニット型共通）'!$C$6:$L$47,10,FALSE))</f>
        <v/>
      </c>
      <c r="AU80" s="365" t="str">
        <f>IF(AU79="","",VLOOKUP(AU79,'[1]シフト記号表（従来型・ユニット型共通）'!$C$6:$L$47,10,FALSE))</f>
        <v/>
      </c>
      <c r="AV80" s="365" t="str">
        <f>IF(AV79="","",VLOOKUP(AV79,'[1]シフト記号表（従来型・ユニット型共通）'!$C$6:$L$47,10,FALSE))</f>
        <v/>
      </c>
      <c r="AW80" s="365" t="str">
        <f>IF(AW79="","",VLOOKUP(AW79,'[1]シフト記号表（従来型・ユニット型共通）'!$C$6:$L$47,10,FALSE))</f>
        <v/>
      </c>
      <c r="AX80" s="366" t="str">
        <f>IF(AX79="","",VLOOKUP(AX79,'[1]シフト記号表（従来型・ユニット型共通）'!$C$6:$L$47,10,FALSE))</f>
        <v/>
      </c>
      <c r="AY80" s="364" t="str">
        <f>IF(AY79="","",VLOOKUP(AY79,'[1]シフト記号表（従来型・ユニット型共通）'!$C$6:$L$47,10,FALSE))</f>
        <v/>
      </c>
      <c r="AZ80" s="365" t="str">
        <f>IF(AZ79="","",VLOOKUP(AZ79,'[1]シフト記号表（従来型・ユニット型共通）'!$C$6:$L$47,10,FALSE))</f>
        <v/>
      </c>
      <c r="BA80" s="365" t="str">
        <f>IF(BA79="","",VLOOKUP(BA79,'[1]シフト記号表（従来型・ユニット型共通）'!$C$6:$L$47,10,FALSE))</f>
        <v/>
      </c>
      <c r="BB80" s="571">
        <f>IF($BE$3="４週",SUM(W80:AX80),IF($BE$3="暦月",SUM(W80:BA80),""))</f>
        <v>0</v>
      </c>
      <c r="BC80" s="572"/>
      <c r="BD80" s="573">
        <f>IF($BE$3="４週",BB80/4,IF($BE$3="暦月",(BB80/($BE$8/7)),""))</f>
        <v>0</v>
      </c>
      <c r="BE80" s="572"/>
      <c r="BF80" s="568"/>
      <c r="BG80" s="569"/>
      <c r="BH80" s="569"/>
      <c r="BI80" s="569"/>
      <c r="BJ80" s="570"/>
    </row>
    <row r="81" spans="2:62" ht="20.25" customHeight="1" x14ac:dyDescent="0.45">
      <c r="B81" s="574">
        <f>B79+1</f>
        <v>33</v>
      </c>
      <c r="C81" s="576"/>
      <c r="D81" s="577"/>
      <c r="E81" s="359"/>
      <c r="F81" s="360"/>
      <c r="G81" s="359"/>
      <c r="H81" s="360"/>
      <c r="I81" s="580"/>
      <c r="J81" s="581"/>
      <c r="K81" s="584"/>
      <c r="L81" s="585"/>
      <c r="M81" s="585"/>
      <c r="N81" s="577"/>
      <c r="O81" s="588"/>
      <c r="P81" s="589"/>
      <c r="Q81" s="589"/>
      <c r="R81" s="589"/>
      <c r="S81" s="590"/>
      <c r="T81" s="379" t="s">
        <v>260</v>
      </c>
      <c r="U81" s="380"/>
      <c r="V81" s="381"/>
      <c r="W81" s="372"/>
      <c r="X81" s="373"/>
      <c r="Y81" s="373"/>
      <c r="Z81" s="373"/>
      <c r="AA81" s="373"/>
      <c r="AB81" s="373"/>
      <c r="AC81" s="374"/>
      <c r="AD81" s="372"/>
      <c r="AE81" s="373"/>
      <c r="AF81" s="373"/>
      <c r="AG81" s="373"/>
      <c r="AH81" s="373"/>
      <c r="AI81" s="373"/>
      <c r="AJ81" s="374"/>
      <c r="AK81" s="372"/>
      <c r="AL81" s="373"/>
      <c r="AM81" s="373"/>
      <c r="AN81" s="373"/>
      <c r="AO81" s="373"/>
      <c r="AP81" s="373"/>
      <c r="AQ81" s="374"/>
      <c r="AR81" s="372"/>
      <c r="AS81" s="373"/>
      <c r="AT81" s="373"/>
      <c r="AU81" s="373"/>
      <c r="AV81" s="373"/>
      <c r="AW81" s="373"/>
      <c r="AX81" s="374"/>
      <c r="AY81" s="372"/>
      <c r="AZ81" s="373"/>
      <c r="BA81" s="375"/>
      <c r="BB81" s="594"/>
      <c r="BC81" s="595"/>
      <c r="BD81" s="556"/>
      <c r="BE81" s="557"/>
      <c r="BF81" s="558"/>
      <c r="BG81" s="559"/>
      <c r="BH81" s="559"/>
      <c r="BI81" s="559"/>
      <c r="BJ81" s="560"/>
    </row>
    <row r="82" spans="2:62" ht="20.25" customHeight="1" x14ac:dyDescent="0.45">
      <c r="B82" s="597"/>
      <c r="C82" s="598"/>
      <c r="D82" s="599"/>
      <c r="E82" s="382"/>
      <c r="F82" s="383">
        <f>C81</f>
        <v>0</v>
      </c>
      <c r="G82" s="382"/>
      <c r="H82" s="383">
        <f>I81</f>
        <v>0</v>
      </c>
      <c r="I82" s="600"/>
      <c r="J82" s="601"/>
      <c r="K82" s="602"/>
      <c r="L82" s="603"/>
      <c r="M82" s="603"/>
      <c r="N82" s="599"/>
      <c r="O82" s="588"/>
      <c r="P82" s="589"/>
      <c r="Q82" s="589"/>
      <c r="R82" s="589"/>
      <c r="S82" s="590"/>
      <c r="T82" s="376" t="s">
        <v>261</v>
      </c>
      <c r="U82" s="377"/>
      <c r="V82" s="378"/>
      <c r="W82" s="364" t="str">
        <f>IF(W81="","",VLOOKUP(W81,'[1]シフト記号表（従来型・ユニット型共通）'!$C$6:$L$47,10,FALSE))</f>
        <v/>
      </c>
      <c r="X82" s="365" t="str">
        <f>IF(X81="","",VLOOKUP(X81,'[1]シフト記号表（従来型・ユニット型共通）'!$C$6:$L$47,10,FALSE))</f>
        <v/>
      </c>
      <c r="Y82" s="365" t="str">
        <f>IF(Y81="","",VLOOKUP(Y81,'[1]シフト記号表（従来型・ユニット型共通）'!$C$6:$L$47,10,FALSE))</f>
        <v/>
      </c>
      <c r="Z82" s="365" t="str">
        <f>IF(Z81="","",VLOOKUP(Z81,'[1]シフト記号表（従来型・ユニット型共通）'!$C$6:$L$47,10,FALSE))</f>
        <v/>
      </c>
      <c r="AA82" s="365" t="str">
        <f>IF(AA81="","",VLOOKUP(AA81,'[1]シフト記号表（従来型・ユニット型共通）'!$C$6:$L$47,10,FALSE))</f>
        <v/>
      </c>
      <c r="AB82" s="365" t="str">
        <f>IF(AB81="","",VLOOKUP(AB81,'[1]シフト記号表（従来型・ユニット型共通）'!$C$6:$L$47,10,FALSE))</f>
        <v/>
      </c>
      <c r="AC82" s="366" t="str">
        <f>IF(AC81="","",VLOOKUP(AC81,'[1]シフト記号表（従来型・ユニット型共通）'!$C$6:$L$47,10,FALSE))</f>
        <v/>
      </c>
      <c r="AD82" s="364" t="str">
        <f>IF(AD81="","",VLOOKUP(AD81,'[1]シフト記号表（従来型・ユニット型共通）'!$C$6:$L$47,10,FALSE))</f>
        <v/>
      </c>
      <c r="AE82" s="365" t="str">
        <f>IF(AE81="","",VLOOKUP(AE81,'[1]シフト記号表（従来型・ユニット型共通）'!$C$6:$L$47,10,FALSE))</f>
        <v/>
      </c>
      <c r="AF82" s="365" t="str">
        <f>IF(AF81="","",VLOOKUP(AF81,'[1]シフト記号表（従来型・ユニット型共通）'!$C$6:$L$47,10,FALSE))</f>
        <v/>
      </c>
      <c r="AG82" s="365" t="str">
        <f>IF(AG81="","",VLOOKUP(AG81,'[1]シフト記号表（従来型・ユニット型共通）'!$C$6:$L$47,10,FALSE))</f>
        <v/>
      </c>
      <c r="AH82" s="365" t="str">
        <f>IF(AH81="","",VLOOKUP(AH81,'[1]シフト記号表（従来型・ユニット型共通）'!$C$6:$L$47,10,FALSE))</f>
        <v/>
      </c>
      <c r="AI82" s="365" t="str">
        <f>IF(AI81="","",VLOOKUP(AI81,'[1]シフト記号表（従来型・ユニット型共通）'!$C$6:$L$47,10,FALSE))</f>
        <v/>
      </c>
      <c r="AJ82" s="366" t="str">
        <f>IF(AJ81="","",VLOOKUP(AJ81,'[1]シフト記号表（従来型・ユニット型共通）'!$C$6:$L$47,10,FALSE))</f>
        <v/>
      </c>
      <c r="AK82" s="364" t="str">
        <f>IF(AK81="","",VLOOKUP(AK81,'[1]シフト記号表（従来型・ユニット型共通）'!$C$6:$L$47,10,FALSE))</f>
        <v/>
      </c>
      <c r="AL82" s="365" t="str">
        <f>IF(AL81="","",VLOOKUP(AL81,'[1]シフト記号表（従来型・ユニット型共通）'!$C$6:$L$47,10,FALSE))</f>
        <v/>
      </c>
      <c r="AM82" s="365" t="str">
        <f>IF(AM81="","",VLOOKUP(AM81,'[1]シフト記号表（従来型・ユニット型共通）'!$C$6:$L$47,10,FALSE))</f>
        <v/>
      </c>
      <c r="AN82" s="365" t="str">
        <f>IF(AN81="","",VLOOKUP(AN81,'[1]シフト記号表（従来型・ユニット型共通）'!$C$6:$L$47,10,FALSE))</f>
        <v/>
      </c>
      <c r="AO82" s="365" t="str">
        <f>IF(AO81="","",VLOOKUP(AO81,'[1]シフト記号表（従来型・ユニット型共通）'!$C$6:$L$47,10,FALSE))</f>
        <v/>
      </c>
      <c r="AP82" s="365" t="str">
        <f>IF(AP81="","",VLOOKUP(AP81,'[1]シフト記号表（従来型・ユニット型共通）'!$C$6:$L$47,10,FALSE))</f>
        <v/>
      </c>
      <c r="AQ82" s="366" t="str">
        <f>IF(AQ81="","",VLOOKUP(AQ81,'[1]シフト記号表（従来型・ユニット型共通）'!$C$6:$L$47,10,FALSE))</f>
        <v/>
      </c>
      <c r="AR82" s="364" t="str">
        <f>IF(AR81="","",VLOOKUP(AR81,'[1]シフト記号表（従来型・ユニット型共通）'!$C$6:$L$47,10,FALSE))</f>
        <v/>
      </c>
      <c r="AS82" s="365" t="str">
        <f>IF(AS81="","",VLOOKUP(AS81,'[1]シフト記号表（従来型・ユニット型共通）'!$C$6:$L$47,10,FALSE))</f>
        <v/>
      </c>
      <c r="AT82" s="365" t="str">
        <f>IF(AT81="","",VLOOKUP(AT81,'[1]シフト記号表（従来型・ユニット型共通）'!$C$6:$L$47,10,FALSE))</f>
        <v/>
      </c>
      <c r="AU82" s="365" t="str">
        <f>IF(AU81="","",VLOOKUP(AU81,'[1]シフト記号表（従来型・ユニット型共通）'!$C$6:$L$47,10,FALSE))</f>
        <v/>
      </c>
      <c r="AV82" s="365" t="str">
        <f>IF(AV81="","",VLOOKUP(AV81,'[1]シフト記号表（従来型・ユニット型共通）'!$C$6:$L$47,10,FALSE))</f>
        <v/>
      </c>
      <c r="AW82" s="365" t="str">
        <f>IF(AW81="","",VLOOKUP(AW81,'[1]シフト記号表（従来型・ユニット型共通）'!$C$6:$L$47,10,FALSE))</f>
        <v/>
      </c>
      <c r="AX82" s="366" t="str">
        <f>IF(AX81="","",VLOOKUP(AX81,'[1]シフト記号表（従来型・ユニット型共通）'!$C$6:$L$47,10,FALSE))</f>
        <v/>
      </c>
      <c r="AY82" s="364" t="str">
        <f>IF(AY81="","",VLOOKUP(AY81,'[1]シフト記号表（従来型・ユニット型共通）'!$C$6:$L$47,10,FALSE))</f>
        <v/>
      </c>
      <c r="AZ82" s="365" t="str">
        <f>IF(AZ81="","",VLOOKUP(AZ81,'[1]シフト記号表（従来型・ユニット型共通）'!$C$6:$L$47,10,FALSE))</f>
        <v/>
      </c>
      <c r="BA82" s="365" t="str">
        <f>IF(BA81="","",VLOOKUP(BA81,'[1]シフト記号表（従来型・ユニット型共通）'!$C$6:$L$47,10,FALSE))</f>
        <v/>
      </c>
      <c r="BB82" s="571">
        <f>IF($BE$3="４週",SUM(W82:AX82),IF($BE$3="暦月",SUM(W82:BA82),""))</f>
        <v>0</v>
      </c>
      <c r="BC82" s="572"/>
      <c r="BD82" s="573">
        <f>IF($BE$3="４週",BB82/4,IF($BE$3="暦月",(BB82/($BE$8/7)),""))</f>
        <v>0</v>
      </c>
      <c r="BE82" s="572"/>
      <c r="BF82" s="568"/>
      <c r="BG82" s="569"/>
      <c r="BH82" s="569"/>
      <c r="BI82" s="569"/>
      <c r="BJ82" s="570"/>
    </row>
    <row r="83" spans="2:62" ht="20.25" customHeight="1" x14ac:dyDescent="0.45">
      <c r="B83" s="574">
        <f>B81+1</f>
        <v>34</v>
      </c>
      <c r="C83" s="576"/>
      <c r="D83" s="577"/>
      <c r="E83" s="359"/>
      <c r="F83" s="360"/>
      <c r="G83" s="359"/>
      <c r="H83" s="360"/>
      <c r="I83" s="580"/>
      <c r="J83" s="581"/>
      <c r="K83" s="584"/>
      <c r="L83" s="585"/>
      <c r="M83" s="585"/>
      <c r="N83" s="577"/>
      <c r="O83" s="588"/>
      <c r="P83" s="589"/>
      <c r="Q83" s="589"/>
      <c r="R83" s="589"/>
      <c r="S83" s="590"/>
      <c r="T83" s="379" t="s">
        <v>260</v>
      </c>
      <c r="U83" s="380"/>
      <c r="V83" s="381"/>
      <c r="W83" s="372"/>
      <c r="X83" s="373"/>
      <c r="Y83" s="373"/>
      <c r="Z83" s="373"/>
      <c r="AA83" s="373"/>
      <c r="AB83" s="373"/>
      <c r="AC83" s="374"/>
      <c r="AD83" s="372"/>
      <c r="AE83" s="373"/>
      <c r="AF83" s="373"/>
      <c r="AG83" s="373"/>
      <c r="AH83" s="373"/>
      <c r="AI83" s="373"/>
      <c r="AJ83" s="374"/>
      <c r="AK83" s="372"/>
      <c r="AL83" s="373"/>
      <c r="AM83" s="373"/>
      <c r="AN83" s="373"/>
      <c r="AO83" s="373"/>
      <c r="AP83" s="373"/>
      <c r="AQ83" s="374"/>
      <c r="AR83" s="372"/>
      <c r="AS83" s="373"/>
      <c r="AT83" s="373"/>
      <c r="AU83" s="373"/>
      <c r="AV83" s="373"/>
      <c r="AW83" s="373"/>
      <c r="AX83" s="374"/>
      <c r="AY83" s="372"/>
      <c r="AZ83" s="373"/>
      <c r="BA83" s="375"/>
      <c r="BB83" s="594"/>
      <c r="BC83" s="595"/>
      <c r="BD83" s="556"/>
      <c r="BE83" s="557"/>
      <c r="BF83" s="558"/>
      <c r="BG83" s="559"/>
      <c r="BH83" s="559"/>
      <c r="BI83" s="559"/>
      <c r="BJ83" s="560"/>
    </row>
    <row r="84" spans="2:62" ht="20.25" customHeight="1" x14ac:dyDescent="0.45">
      <c r="B84" s="597"/>
      <c r="C84" s="598"/>
      <c r="D84" s="599"/>
      <c r="E84" s="382"/>
      <c r="F84" s="383">
        <f>C83</f>
        <v>0</v>
      </c>
      <c r="G84" s="382"/>
      <c r="H84" s="383">
        <f>I83</f>
        <v>0</v>
      </c>
      <c r="I84" s="600"/>
      <c r="J84" s="601"/>
      <c r="K84" s="602"/>
      <c r="L84" s="603"/>
      <c r="M84" s="603"/>
      <c r="N84" s="599"/>
      <c r="O84" s="588"/>
      <c r="P84" s="589"/>
      <c r="Q84" s="589"/>
      <c r="R84" s="589"/>
      <c r="S84" s="590"/>
      <c r="T84" s="376" t="s">
        <v>261</v>
      </c>
      <c r="U84" s="377"/>
      <c r="V84" s="378"/>
      <c r="W84" s="364" t="str">
        <f>IF(W83="","",VLOOKUP(W83,'[1]シフト記号表（従来型・ユニット型共通）'!$C$6:$L$47,10,FALSE))</f>
        <v/>
      </c>
      <c r="X84" s="365" t="str">
        <f>IF(X83="","",VLOOKUP(X83,'[1]シフト記号表（従来型・ユニット型共通）'!$C$6:$L$47,10,FALSE))</f>
        <v/>
      </c>
      <c r="Y84" s="365" t="str">
        <f>IF(Y83="","",VLOOKUP(Y83,'[1]シフト記号表（従来型・ユニット型共通）'!$C$6:$L$47,10,FALSE))</f>
        <v/>
      </c>
      <c r="Z84" s="365" t="str">
        <f>IF(Z83="","",VLOOKUP(Z83,'[1]シフト記号表（従来型・ユニット型共通）'!$C$6:$L$47,10,FALSE))</f>
        <v/>
      </c>
      <c r="AA84" s="365" t="str">
        <f>IF(AA83="","",VLOOKUP(AA83,'[1]シフト記号表（従来型・ユニット型共通）'!$C$6:$L$47,10,FALSE))</f>
        <v/>
      </c>
      <c r="AB84" s="365" t="str">
        <f>IF(AB83="","",VLOOKUP(AB83,'[1]シフト記号表（従来型・ユニット型共通）'!$C$6:$L$47,10,FALSE))</f>
        <v/>
      </c>
      <c r="AC84" s="366" t="str">
        <f>IF(AC83="","",VLOOKUP(AC83,'[1]シフト記号表（従来型・ユニット型共通）'!$C$6:$L$47,10,FALSE))</f>
        <v/>
      </c>
      <c r="AD84" s="364" t="str">
        <f>IF(AD83="","",VLOOKUP(AD83,'[1]シフト記号表（従来型・ユニット型共通）'!$C$6:$L$47,10,FALSE))</f>
        <v/>
      </c>
      <c r="AE84" s="365" t="str">
        <f>IF(AE83="","",VLOOKUP(AE83,'[1]シフト記号表（従来型・ユニット型共通）'!$C$6:$L$47,10,FALSE))</f>
        <v/>
      </c>
      <c r="AF84" s="365" t="str">
        <f>IF(AF83="","",VLOOKUP(AF83,'[1]シフト記号表（従来型・ユニット型共通）'!$C$6:$L$47,10,FALSE))</f>
        <v/>
      </c>
      <c r="AG84" s="365" t="str">
        <f>IF(AG83="","",VLOOKUP(AG83,'[1]シフト記号表（従来型・ユニット型共通）'!$C$6:$L$47,10,FALSE))</f>
        <v/>
      </c>
      <c r="AH84" s="365" t="str">
        <f>IF(AH83="","",VLOOKUP(AH83,'[1]シフト記号表（従来型・ユニット型共通）'!$C$6:$L$47,10,FALSE))</f>
        <v/>
      </c>
      <c r="AI84" s="365" t="str">
        <f>IF(AI83="","",VLOOKUP(AI83,'[1]シフト記号表（従来型・ユニット型共通）'!$C$6:$L$47,10,FALSE))</f>
        <v/>
      </c>
      <c r="AJ84" s="366" t="str">
        <f>IF(AJ83="","",VLOOKUP(AJ83,'[1]シフト記号表（従来型・ユニット型共通）'!$C$6:$L$47,10,FALSE))</f>
        <v/>
      </c>
      <c r="AK84" s="364" t="str">
        <f>IF(AK83="","",VLOOKUP(AK83,'[1]シフト記号表（従来型・ユニット型共通）'!$C$6:$L$47,10,FALSE))</f>
        <v/>
      </c>
      <c r="AL84" s="365" t="str">
        <f>IF(AL83="","",VLOOKUP(AL83,'[1]シフト記号表（従来型・ユニット型共通）'!$C$6:$L$47,10,FALSE))</f>
        <v/>
      </c>
      <c r="AM84" s="365" t="str">
        <f>IF(AM83="","",VLOOKUP(AM83,'[1]シフト記号表（従来型・ユニット型共通）'!$C$6:$L$47,10,FALSE))</f>
        <v/>
      </c>
      <c r="AN84" s="365" t="str">
        <f>IF(AN83="","",VLOOKUP(AN83,'[1]シフト記号表（従来型・ユニット型共通）'!$C$6:$L$47,10,FALSE))</f>
        <v/>
      </c>
      <c r="AO84" s="365" t="str">
        <f>IF(AO83="","",VLOOKUP(AO83,'[1]シフト記号表（従来型・ユニット型共通）'!$C$6:$L$47,10,FALSE))</f>
        <v/>
      </c>
      <c r="AP84" s="365" t="str">
        <f>IF(AP83="","",VLOOKUP(AP83,'[1]シフト記号表（従来型・ユニット型共通）'!$C$6:$L$47,10,FALSE))</f>
        <v/>
      </c>
      <c r="AQ84" s="366" t="str">
        <f>IF(AQ83="","",VLOOKUP(AQ83,'[1]シフト記号表（従来型・ユニット型共通）'!$C$6:$L$47,10,FALSE))</f>
        <v/>
      </c>
      <c r="AR84" s="364" t="str">
        <f>IF(AR83="","",VLOOKUP(AR83,'[1]シフト記号表（従来型・ユニット型共通）'!$C$6:$L$47,10,FALSE))</f>
        <v/>
      </c>
      <c r="AS84" s="365" t="str">
        <f>IF(AS83="","",VLOOKUP(AS83,'[1]シフト記号表（従来型・ユニット型共通）'!$C$6:$L$47,10,FALSE))</f>
        <v/>
      </c>
      <c r="AT84" s="365" t="str">
        <f>IF(AT83="","",VLOOKUP(AT83,'[1]シフト記号表（従来型・ユニット型共通）'!$C$6:$L$47,10,FALSE))</f>
        <v/>
      </c>
      <c r="AU84" s="365" t="str">
        <f>IF(AU83="","",VLOOKUP(AU83,'[1]シフト記号表（従来型・ユニット型共通）'!$C$6:$L$47,10,FALSE))</f>
        <v/>
      </c>
      <c r="AV84" s="365" t="str">
        <f>IF(AV83="","",VLOOKUP(AV83,'[1]シフト記号表（従来型・ユニット型共通）'!$C$6:$L$47,10,FALSE))</f>
        <v/>
      </c>
      <c r="AW84" s="365" t="str">
        <f>IF(AW83="","",VLOOKUP(AW83,'[1]シフト記号表（従来型・ユニット型共通）'!$C$6:$L$47,10,FALSE))</f>
        <v/>
      </c>
      <c r="AX84" s="366" t="str">
        <f>IF(AX83="","",VLOOKUP(AX83,'[1]シフト記号表（従来型・ユニット型共通）'!$C$6:$L$47,10,FALSE))</f>
        <v/>
      </c>
      <c r="AY84" s="364" t="str">
        <f>IF(AY83="","",VLOOKUP(AY83,'[1]シフト記号表（従来型・ユニット型共通）'!$C$6:$L$47,10,FALSE))</f>
        <v/>
      </c>
      <c r="AZ84" s="365" t="str">
        <f>IF(AZ83="","",VLOOKUP(AZ83,'[1]シフト記号表（従来型・ユニット型共通）'!$C$6:$L$47,10,FALSE))</f>
        <v/>
      </c>
      <c r="BA84" s="365" t="str">
        <f>IF(BA83="","",VLOOKUP(BA83,'[1]シフト記号表（従来型・ユニット型共通）'!$C$6:$L$47,10,FALSE))</f>
        <v/>
      </c>
      <c r="BB84" s="571">
        <f>IF($BE$3="４週",SUM(W84:AX84),IF($BE$3="暦月",SUM(W84:BA84),""))</f>
        <v>0</v>
      </c>
      <c r="BC84" s="572"/>
      <c r="BD84" s="573">
        <f>IF($BE$3="４週",BB84/4,IF($BE$3="暦月",(BB84/($BE$8/7)),""))</f>
        <v>0</v>
      </c>
      <c r="BE84" s="572"/>
      <c r="BF84" s="568"/>
      <c r="BG84" s="569"/>
      <c r="BH84" s="569"/>
      <c r="BI84" s="569"/>
      <c r="BJ84" s="570"/>
    </row>
    <row r="85" spans="2:62" ht="20.25" customHeight="1" x14ac:dyDescent="0.45">
      <c r="B85" s="574">
        <f>B83+1</f>
        <v>35</v>
      </c>
      <c r="C85" s="576"/>
      <c r="D85" s="577"/>
      <c r="E85" s="359"/>
      <c r="F85" s="360"/>
      <c r="G85" s="359"/>
      <c r="H85" s="360"/>
      <c r="I85" s="580"/>
      <c r="J85" s="581"/>
      <c r="K85" s="584"/>
      <c r="L85" s="585"/>
      <c r="M85" s="585"/>
      <c r="N85" s="577"/>
      <c r="O85" s="588"/>
      <c r="P85" s="589"/>
      <c r="Q85" s="589"/>
      <c r="R85" s="589"/>
      <c r="S85" s="590"/>
      <c r="T85" s="379" t="s">
        <v>260</v>
      </c>
      <c r="U85" s="380"/>
      <c r="V85" s="381"/>
      <c r="W85" s="372"/>
      <c r="X85" s="373"/>
      <c r="Y85" s="373"/>
      <c r="Z85" s="373"/>
      <c r="AA85" s="373"/>
      <c r="AB85" s="373"/>
      <c r="AC85" s="374"/>
      <c r="AD85" s="372"/>
      <c r="AE85" s="373"/>
      <c r="AF85" s="373"/>
      <c r="AG85" s="373"/>
      <c r="AH85" s="373"/>
      <c r="AI85" s="373"/>
      <c r="AJ85" s="374"/>
      <c r="AK85" s="372"/>
      <c r="AL85" s="373"/>
      <c r="AM85" s="373"/>
      <c r="AN85" s="373"/>
      <c r="AO85" s="373"/>
      <c r="AP85" s="373"/>
      <c r="AQ85" s="374"/>
      <c r="AR85" s="372"/>
      <c r="AS85" s="373"/>
      <c r="AT85" s="373"/>
      <c r="AU85" s="373"/>
      <c r="AV85" s="373"/>
      <c r="AW85" s="373"/>
      <c r="AX85" s="374"/>
      <c r="AY85" s="372"/>
      <c r="AZ85" s="373"/>
      <c r="BA85" s="375"/>
      <c r="BB85" s="594"/>
      <c r="BC85" s="595"/>
      <c r="BD85" s="556"/>
      <c r="BE85" s="557"/>
      <c r="BF85" s="558"/>
      <c r="BG85" s="559"/>
      <c r="BH85" s="559"/>
      <c r="BI85" s="559"/>
      <c r="BJ85" s="560"/>
    </row>
    <row r="86" spans="2:62" ht="20.25" customHeight="1" x14ac:dyDescent="0.45">
      <c r="B86" s="597"/>
      <c r="C86" s="598"/>
      <c r="D86" s="599"/>
      <c r="E86" s="382"/>
      <c r="F86" s="383">
        <f>C85</f>
        <v>0</v>
      </c>
      <c r="G86" s="382"/>
      <c r="H86" s="383">
        <f>I85</f>
        <v>0</v>
      </c>
      <c r="I86" s="600"/>
      <c r="J86" s="601"/>
      <c r="K86" s="602"/>
      <c r="L86" s="603"/>
      <c r="M86" s="603"/>
      <c r="N86" s="599"/>
      <c r="O86" s="588"/>
      <c r="P86" s="589"/>
      <c r="Q86" s="589"/>
      <c r="R86" s="589"/>
      <c r="S86" s="590"/>
      <c r="T86" s="376" t="s">
        <v>261</v>
      </c>
      <c r="U86" s="377"/>
      <c r="V86" s="378"/>
      <c r="W86" s="364" t="str">
        <f>IF(W85="","",VLOOKUP(W85,'[1]シフト記号表（従来型・ユニット型共通）'!$C$6:$L$47,10,FALSE))</f>
        <v/>
      </c>
      <c r="X86" s="365" t="str">
        <f>IF(X85="","",VLOOKUP(X85,'[1]シフト記号表（従来型・ユニット型共通）'!$C$6:$L$47,10,FALSE))</f>
        <v/>
      </c>
      <c r="Y86" s="365" t="str">
        <f>IF(Y85="","",VLOOKUP(Y85,'[1]シフト記号表（従来型・ユニット型共通）'!$C$6:$L$47,10,FALSE))</f>
        <v/>
      </c>
      <c r="Z86" s="365" t="str">
        <f>IF(Z85="","",VLOOKUP(Z85,'[1]シフト記号表（従来型・ユニット型共通）'!$C$6:$L$47,10,FALSE))</f>
        <v/>
      </c>
      <c r="AA86" s="365" t="str">
        <f>IF(AA85="","",VLOOKUP(AA85,'[1]シフト記号表（従来型・ユニット型共通）'!$C$6:$L$47,10,FALSE))</f>
        <v/>
      </c>
      <c r="AB86" s="365" t="str">
        <f>IF(AB85="","",VLOOKUP(AB85,'[1]シフト記号表（従来型・ユニット型共通）'!$C$6:$L$47,10,FALSE))</f>
        <v/>
      </c>
      <c r="AC86" s="366" t="str">
        <f>IF(AC85="","",VLOOKUP(AC85,'[1]シフト記号表（従来型・ユニット型共通）'!$C$6:$L$47,10,FALSE))</f>
        <v/>
      </c>
      <c r="AD86" s="364" t="str">
        <f>IF(AD85="","",VLOOKUP(AD85,'[1]シフト記号表（従来型・ユニット型共通）'!$C$6:$L$47,10,FALSE))</f>
        <v/>
      </c>
      <c r="AE86" s="365" t="str">
        <f>IF(AE85="","",VLOOKUP(AE85,'[1]シフト記号表（従来型・ユニット型共通）'!$C$6:$L$47,10,FALSE))</f>
        <v/>
      </c>
      <c r="AF86" s="365" t="str">
        <f>IF(AF85="","",VLOOKUP(AF85,'[1]シフト記号表（従来型・ユニット型共通）'!$C$6:$L$47,10,FALSE))</f>
        <v/>
      </c>
      <c r="AG86" s="365" t="str">
        <f>IF(AG85="","",VLOOKUP(AG85,'[1]シフト記号表（従来型・ユニット型共通）'!$C$6:$L$47,10,FALSE))</f>
        <v/>
      </c>
      <c r="AH86" s="365" t="str">
        <f>IF(AH85="","",VLOOKUP(AH85,'[1]シフト記号表（従来型・ユニット型共通）'!$C$6:$L$47,10,FALSE))</f>
        <v/>
      </c>
      <c r="AI86" s="365" t="str">
        <f>IF(AI85="","",VLOOKUP(AI85,'[1]シフト記号表（従来型・ユニット型共通）'!$C$6:$L$47,10,FALSE))</f>
        <v/>
      </c>
      <c r="AJ86" s="366" t="str">
        <f>IF(AJ85="","",VLOOKUP(AJ85,'[1]シフト記号表（従来型・ユニット型共通）'!$C$6:$L$47,10,FALSE))</f>
        <v/>
      </c>
      <c r="AK86" s="364" t="str">
        <f>IF(AK85="","",VLOOKUP(AK85,'[1]シフト記号表（従来型・ユニット型共通）'!$C$6:$L$47,10,FALSE))</f>
        <v/>
      </c>
      <c r="AL86" s="365" t="str">
        <f>IF(AL85="","",VLOOKUP(AL85,'[1]シフト記号表（従来型・ユニット型共通）'!$C$6:$L$47,10,FALSE))</f>
        <v/>
      </c>
      <c r="AM86" s="365" t="str">
        <f>IF(AM85="","",VLOOKUP(AM85,'[1]シフト記号表（従来型・ユニット型共通）'!$C$6:$L$47,10,FALSE))</f>
        <v/>
      </c>
      <c r="AN86" s="365" t="str">
        <f>IF(AN85="","",VLOOKUP(AN85,'[1]シフト記号表（従来型・ユニット型共通）'!$C$6:$L$47,10,FALSE))</f>
        <v/>
      </c>
      <c r="AO86" s="365" t="str">
        <f>IF(AO85="","",VLOOKUP(AO85,'[1]シフト記号表（従来型・ユニット型共通）'!$C$6:$L$47,10,FALSE))</f>
        <v/>
      </c>
      <c r="AP86" s="365" t="str">
        <f>IF(AP85="","",VLOOKUP(AP85,'[1]シフト記号表（従来型・ユニット型共通）'!$C$6:$L$47,10,FALSE))</f>
        <v/>
      </c>
      <c r="AQ86" s="366" t="str">
        <f>IF(AQ85="","",VLOOKUP(AQ85,'[1]シフト記号表（従来型・ユニット型共通）'!$C$6:$L$47,10,FALSE))</f>
        <v/>
      </c>
      <c r="AR86" s="364" t="str">
        <f>IF(AR85="","",VLOOKUP(AR85,'[1]シフト記号表（従来型・ユニット型共通）'!$C$6:$L$47,10,FALSE))</f>
        <v/>
      </c>
      <c r="AS86" s="365" t="str">
        <f>IF(AS85="","",VLOOKUP(AS85,'[1]シフト記号表（従来型・ユニット型共通）'!$C$6:$L$47,10,FALSE))</f>
        <v/>
      </c>
      <c r="AT86" s="365" t="str">
        <f>IF(AT85="","",VLOOKUP(AT85,'[1]シフト記号表（従来型・ユニット型共通）'!$C$6:$L$47,10,FALSE))</f>
        <v/>
      </c>
      <c r="AU86" s="365" t="str">
        <f>IF(AU85="","",VLOOKUP(AU85,'[1]シフト記号表（従来型・ユニット型共通）'!$C$6:$L$47,10,FALSE))</f>
        <v/>
      </c>
      <c r="AV86" s="365" t="str">
        <f>IF(AV85="","",VLOOKUP(AV85,'[1]シフト記号表（従来型・ユニット型共通）'!$C$6:$L$47,10,FALSE))</f>
        <v/>
      </c>
      <c r="AW86" s="365" t="str">
        <f>IF(AW85="","",VLOOKUP(AW85,'[1]シフト記号表（従来型・ユニット型共通）'!$C$6:$L$47,10,FALSE))</f>
        <v/>
      </c>
      <c r="AX86" s="366" t="str">
        <f>IF(AX85="","",VLOOKUP(AX85,'[1]シフト記号表（従来型・ユニット型共通）'!$C$6:$L$47,10,FALSE))</f>
        <v/>
      </c>
      <c r="AY86" s="364" t="str">
        <f>IF(AY85="","",VLOOKUP(AY85,'[1]シフト記号表（従来型・ユニット型共通）'!$C$6:$L$47,10,FALSE))</f>
        <v/>
      </c>
      <c r="AZ86" s="365" t="str">
        <f>IF(AZ85="","",VLOOKUP(AZ85,'[1]シフト記号表（従来型・ユニット型共通）'!$C$6:$L$47,10,FALSE))</f>
        <v/>
      </c>
      <c r="BA86" s="365" t="str">
        <f>IF(BA85="","",VLOOKUP(BA85,'[1]シフト記号表（従来型・ユニット型共通）'!$C$6:$L$47,10,FALSE))</f>
        <v/>
      </c>
      <c r="BB86" s="571">
        <f>IF($BE$3="４週",SUM(W86:AX86),IF($BE$3="暦月",SUM(W86:BA86),""))</f>
        <v>0</v>
      </c>
      <c r="BC86" s="572"/>
      <c r="BD86" s="573">
        <f>IF($BE$3="４週",BB86/4,IF($BE$3="暦月",(BB86/($BE$8/7)),""))</f>
        <v>0</v>
      </c>
      <c r="BE86" s="572"/>
      <c r="BF86" s="568"/>
      <c r="BG86" s="569"/>
      <c r="BH86" s="569"/>
      <c r="BI86" s="569"/>
      <c r="BJ86" s="570"/>
    </row>
    <row r="87" spans="2:62" ht="20.25" customHeight="1" x14ac:dyDescent="0.45">
      <c r="B87" s="574">
        <f>B85+1</f>
        <v>36</v>
      </c>
      <c r="C87" s="576"/>
      <c r="D87" s="577"/>
      <c r="E87" s="359"/>
      <c r="F87" s="360"/>
      <c r="G87" s="359"/>
      <c r="H87" s="360"/>
      <c r="I87" s="580"/>
      <c r="J87" s="581"/>
      <c r="K87" s="584"/>
      <c r="L87" s="585"/>
      <c r="M87" s="585"/>
      <c r="N87" s="577"/>
      <c r="O87" s="588"/>
      <c r="P87" s="589"/>
      <c r="Q87" s="589"/>
      <c r="R87" s="589"/>
      <c r="S87" s="590"/>
      <c r="T87" s="379" t="s">
        <v>260</v>
      </c>
      <c r="U87" s="380"/>
      <c r="V87" s="381"/>
      <c r="W87" s="372"/>
      <c r="X87" s="373"/>
      <c r="Y87" s="373"/>
      <c r="Z87" s="373"/>
      <c r="AA87" s="373"/>
      <c r="AB87" s="373"/>
      <c r="AC87" s="374"/>
      <c r="AD87" s="372"/>
      <c r="AE87" s="373"/>
      <c r="AF87" s="373"/>
      <c r="AG87" s="373"/>
      <c r="AH87" s="373"/>
      <c r="AI87" s="373"/>
      <c r="AJ87" s="374"/>
      <c r="AK87" s="372"/>
      <c r="AL87" s="373"/>
      <c r="AM87" s="373"/>
      <c r="AN87" s="373"/>
      <c r="AO87" s="373"/>
      <c r="AP87" s="373"/>
      <c r="AQ87" s="374"/>
      <c r="AR87" s="372"/>
      <c r="AS87" s="373"/>
      <c r="AT87" s="373"/>
      <c r="AU87" s="373"/>
      <c r="AV87" s="373"/>
      <c r="AW87" s="373"/>
      <c r="AX87" s="374"/>
      <c r="AY87" s="372"/>
      <c r="AZ87" s="373"/>
      <c r="BA87" s="375"/>
      <c r="BB87" s="594"/>
      <c r="BC87" s="595"/>
      <c r="BD87" s="556"/>
      <c r="BE87" s="557"/>
      <c r="BF87" s="558"/>
      <c r="BG87" s="559"/>
      <c r="BH87" s="559"/>
      <c r="BI87" s="559"/>
      <c r="BJ87" s="560"/>
    </row>
    <row r="88" spans="2:62" ht="20.25" customHeight="1" x14ac:dyDescent="0.45">
      <c r="B88" s="597"/>
      <c r="C88" s="598"/>
      <c r="D88" s="599"/>
      <c r="E88" s="382"/>
      <c r="F88" s="383">
        <f>C87</f>
        <v>0</v>
      </c>
      <c r="G88" s="382"/>
      <c r="H88" s="383">
        <f>I87</f>
        <v>0</v>
      </c>
      <c r="I88" s="600"/>
      <c r="J88" s="601"/>
      <c r="K88" s="602"/>
      <c r="L88" s="603"/>
      <c r="M88" s="603"/>
      <c r="N88" s="599"/>
      <c r="O88" s="588"/>
      <c r="P88" s="589"/>
      <c r="Q88" s="589"/>
      <c r="R88" s="589"/>
      <c r="S88" s="590"/>
      <c r="T88" s="376" t="s">
        <v>261</v>
      </c>
      <c r="U88" s="377"/>
      <c r="V88" s="378"/>
      <c r="W88" s="364" t="str">
        <f>IF(W87="","",VLOOKUP(W87,'[1]シフト記号表（従来型・ユニット型共通）'!$C$6:$L$47,10,FALSE))</f>
        <v/>
      </c>
      <c r="X88" s="365" t="str">
        <f>IF(X87="","",VLOOKUP(X87,'[1]シフト記号表（従来型・ユニット型共通）'!$C$6:$L$47,10,FALSE))</f>
        <v/>
      </c>
      <c r="Y88" s="365" t="str">
        <f>IF(Y87="","",VLOOKUP(Y87,'[1]シフト記号表（従来型・ユニット型共通）'!$C$6:$L$47,10,FALSE))</f>
        <v/>
      </c>
      <c r="Z88" s="365" t="str">
        <f>IF(Z87="","",VLOOKUP(Z87,'[1]シフト記号表（従来型・ユニット型共通）'!$C$6:$L$47,10,FALSE))</f>
        <v/>
      </c>
      <c r="AA88" s="365" t="str">
        <f>IF(AA87="","",VLOOKUP(AA87,'[1]シフト記号表（従来型・ユニット型共通）'!$C$6:$L$47,10,FALSE))</f>
        <v/>
      </c>
      <c r="AB88" s="365" t="str">
        <f>IF(AB87="","",VLOOKUP(AB87,'[1]シフト記号表（従来型・ユニット型共通）'!$C$6:$L$47,10,FALSE))</f>
        <v/>
      </c>
      <c r="AC88" s="366" t="str">
        <f>IF(AC87="","",VLOOKUP(AC87,'[1]シフト記号表（従来型・ユニット型共通）'!$C$6:$L$47,10,FALSE))</f>
        <v/>
      </c>
      <c r="AD88" s="364" t="str">
        <f>IF(AD87="","",VLOOKUP(AD87,'[1]シフト記号表（従来型・ユニット型共通）'!$C$6:$L$47,10,FALSE))</f>
        <v/>
      </c>
      <c r="AE88" s="365" t="str">
        <f>IF(AE87="","",VLOOKUP(AE87,'[1]シフト記号表（従来型・ユニット型共通）'!$C$6:$L$47,10,FALSE))</f>
        <v/>
      </c>
      <c r="AF88" s="365" t="str">
        <f>IF(AF87="","",VLOOKUP(AF87,'[1]シフト記号表（従来型・ユニット型共通）'!$C$6:$L$47,10,FALSE))</f>
        <v/>
      </c>
      <c r="AG88" s="365" t="str">
        <f>IF(AG87="","",VLOOKUP(AG87,'[1]シフト記号表（従来型・ユニット型共通）'!$C$6:$L$47,10,FALSE))</f>
        <v/>
      </c>
      <c r="AH88" s="365" t="str">
        <f>IF(AH87="","",VLOOKUP(AH87,'[1]シフト記号表（従来型・ユニット型共通）'!$C$6:$L$47,10,FALSE))</f>
        <v/>
      </c>
      <c r="AI88" s="365" t="str">
        <f>IF(AI87="","",VLOOKUP(AI87,'[1]シフト記号表（従来型・ユニット型共通）'!$C$6:$L$47,10,FALSE))</f>
        <v/>
      </c>
      <c r="AJ88" s="366" t="str">
        <f>IF(AJ87="","",VLOOKUP(AJ87,'[1]シフト記号表（従来型・ユニット型共通）'!$C$6:$L$47,10,FALSE))</f>
        <v/>
      </c>
      <c r="AK88" s="364" t="str">
        <f>IF(AK87="","",VLOOKUP(AK87,'[1]シフト記号表（従来型・ユニット型共通）'!$C$6:$L$47,10,FALSE))</f>
        <v/>
      </c>
      <c r="AL88" s="365" t="str">
        <f>IF(AL87="","",VLOOKUP(AL87,'[1]シフト記号表（従来型・ユニット型共通）'!$C$6:$L$47,10,FALSE))</f>
        <v/>
      </c>
      <c r="AM88" s="365" t="str">
        <f>IF(AM87="","",VLOOKUP(AM87,'[1]シフト記号表（従来型・ユニット型共通）'!$C$6:$L$47,10,FALSE))</f>
        <v/>
      </c>
      <c r="AN88" s="365" t="str">
        <f>IF(AN87="","",VLOOKUP(AN87,'[1]シフト記号表（従来型・ユニット型共通）'!$C$6:$L$47,10,FALSE))</f>
        <v/>
      </c>
      <c r="AO88" s="365" t="str">
        <f>IF(AO87="","",VLOOKUP(AO87,'[1]シフト記号表（従来型・ユニット型共通）'!$C$6:$L$47,10,FALSE))</f>
        <v/>
      </c>
      <c r="AP88" s="365" t="str">
        <f>IF(AP87="","",VLOOKUP(AP87,'[1]シフト記号表（従来型・ユニット型共通）'!$C$6:$L$47,10,FALSE))</f>
        <v/>
      </c>
      <c r="AQ88" s="366" t="str">
        <f>IF(AQ87="","",VLOOKUP(AQ87,'[1]シフト記号表（従来型・ユニット型共通）'!$C$6:$L$47,10,FALSE))</f>
        <v/>
      </c>
      <c r="AR88" s="364" t="str">
        <f>IF(AR87="","",VLOOKUP(AR87,'[1]シフト記号表（従来型・ユニット型共通）'!$C$6:$L$47,10,FALSE))</f>
        <v/>
      </c>
      <c r="AS88" s="365" t="str">
        <f>IF(AS87="","",VLOOKUP(AS87,'[1]シフト記号表（従来型・ユニット型共通）'!$C$6:$L$47,10,FALSE))</f>
        <v/>
      </c>
      <c r="AT88" s="365" t="str">
        <f>IF(AT87="","",VLOOKUP(AT87,'[1]シフト記号表（従来型・ユニット型共通）'!$C$6:$L$47,10,FALSE))</f>
        <v/>
      </c>
      <c r="AU88" s="365" t="str">
        <f>IF(AU87="","",VLOOKUP(AU87,'[1]シフト記号表（従来型・ユニット型共通）'!$C$6:$L$47,10,FALSE))</f>
        <v/>
      </c>
      <c r="AV88" s="365" t="str">
        <f>IF(AV87="","",VLOOKUP(AV87,'[1]シフト記号表（従来型・ユニット型共通）'!$C$6:$L$47,10,FALSE))</f>
        <v/>
      </c>
      <c r="AW88" s="365" t="str">
        <f>IF(AW87="","",VLOOKUP(AW87,'[1]シフト記号表（従来型・ユニット型共通）'!$C$6:$L$47,10,FALSE))</f>
        <v/>
      </c>
      <c r="AX88" s="366" t="str">
        <f>IF(AX87="","",VLOOKUP(AX87,'[1]シフト記号表（従来型・ユニット型共通）'!$C$6:$L$47,10,FALSE))</f>
        <v/>
      </c>
      <c r="AY88" s="364" t="str">
        <f>IF(AY87="","",VLOOKUP(AY87,'[1]シフト記号表（従来型・ユニット型共通）'!$C$6:$L$47,10,FALSE))</f>
        <v/>
      </c>
      <c r="AZ88" s="365" t="str">
        <f>IF(AZ87="","",VLOOKUP(AZ87,'[1]シフト記号表（従来型・ユニット型共通）'!$C$6:$L$47,10,FALSE))</f>
        <v/>
      </c>
      <c r="BA88" s="365" t="str">
        <f>IF(BA87="","",VLOOKUP(BA87,'[1]シフト記号表（従来型・ユニット型共通）'!$C$6:$L$47,10,FALSE))</f>
        <v/>
      </c>
      <c r="BB88" s="571">
        <f>IF($BE$3="４週",SUM(W88:AX88),IF($BE$3="暦月",SUM(W88:BA88),""))</f>
        <v>0</v>
      </c>
      <c r="BC88" s="572"/>
      <c r="BD88" s="573">
        <f>IF($BE$3="４週",BB88/4,IF($BE$3="暦月",(BB88/($BE$8/7)),""))</f>
        <v>0</v>
      </c>
      <c r="BE88" s="572"/>
      <c r="BF88" s="568"/>
      <c r="BG88" s="569"/>
      <c r="BH88" s="569"/>
      <c r="BI88" s="569"/>
      <c r="BJ88" s="570"/>
    </row>
    <row r="89" spans="2:62" ht="20.25" customHeight="1" x14ac:dyDescent="0.45">
      <c r="B89" s="574">
        <f>B87+1</f>
        <v>37</v>
      </c>
      <c r="C89" s="576"/>
      <c r="D89" s="577"/>
      <c r="E89" s="359"/>
      <c r="F89" s="360"/>
      <c r="G89" s="359"/>
      <c r="H89" s="360"/>
      <c r="I89" s="580"/>
      <c r="J89" s="581"/>
      <c r="K89" s="584"/>
      <c r="L89" s="585"/>
      <c r="M89" s="585"/>
      <c r="N89" s="577"/>
      <c r="O89" s="588"/>
      <c r="P89" s="589"/>
      <c r="Q89" s="589"/>
      <c r="R89" s="589"/>
      <c r="S89" s="590"/>
      <c r="T89" s="379" t="s">
        <v>260</v>
      </c>
      <c r="U89" s="380"/>
      <c r="V89" s="381"/>
      <c r="W89" s="372"/>
      <c r="X89" s="373"/>
      <c r="Y89" s="373"/>
      <c r="Z89" s="373"/>
      <c r="AA89" s="373"/>
      <c r="AB89" s="373"/>
      <c r="AC89" s="374"/>
      <c r="AD89" s="372"/>
      <c r="AE89" s="373"/>
      <c r="AF89" s="373"/>
      <c r="AG89" s="373"/>
      <c r="AH89" s="373"/>
      <c r="AI89" s="373"/>
      <c r="AJ89" s="374"/>
      <c r="AK89" s="372"/>
      <c r="AL89" s="373"/>
      <c r="AM89" s="373"/>
      <c r="AN89" s="373"/>
      <c r="AO89" s="373"/>
      <c r="AP89" s="373"/>
      <c r="AQ89" s="374"/>
      <c r="AR89" s="372"/>
      <c r="AS89" s="373"/>
      <c r="AT89" s="373"/>
      <c r="AU89" s="373"/>
      <c r="AV89" s="373"/>
      <c r="AW89" s="373"/>
      <c r="AX89" s="374"/>
      <c r="AY89" s="372"/>
      <c r="AZ89" s="373"/>
      <c r="BA89" s="375"/>
      <c r="BB89" s="594"/>
      <c r="BC89" s="595"/>
      <c r="BD89" s="556"/>
      <c r="BE89" s="557"/>
      <c r="BF89" s="558"/>
      <c r="BG89" s="559"/>
      <c r="BH89" s="559"/>
      <c r="BI89" s="559"/>
      <c r="BJ89" s="560"/>
    </row>
    <row r="90" spans="2:62" ht="20.25" customHeight="1" x14ac:dyDescent="0.45">
      <c r="B90" s="597"/>
      <c r="C90" s="598"/>
      <c r="D90" s="599"/>
      <c r="E90" s="382"/>
      <c r="F90" s="383">
        <f>C89</f>
        <v>0</v>
      </c>
      <c r="G90" s="382"/>
      <c r="H90" s="383">
        <f>I89</f>
        <v>0</v>
      </c>
      <c r="I90" s="600"/>
      <c r="J90" s="601"/>
      <c r="K90" s="602"/>
      <c r="L90" s="603"/>
      <c r="M90" s="603"/>
      <c r="N90" s="599"/>
      <c r="O90" s="588"/>
      <c r="P90" s="589"/>
      <c r="Q90" s="589"/>
      <c r="R90" s="589"/>
      <c r="S90" s="590"/>
      <c r="T90" s="376" t="s">
        <v>261</v>
      </c>
      <c r="U90" s="377"/>
      <c r="V90" s="378"/>
      <c r="W90" s="364" t="str">
        <f>IF(W89="","",VLOOKUP(W89,'[1]シフト記号表（従来型・ユニット型共通）'!$C$6:$L$47,10,FALSE))</f>
        <v/>
      </c>
      <c r="X90" s="365" t="str">
        <f>IF(X89="","",VLOOKUP(X89,'[1]シフト記号表（従来型・ユニット型共通）'!$C$6:$L$47,10,FALSE))</f>
        <v/>
      </c>
      <c r="Y90" s="365" t="str">
        <f>IF(Y89="","",VLOOKUP(Y89,'[1]シフト記号表（従来型・ユニット型共通）'!$C$6:$L$47,10,FALSE))</f>
        <v/>
      </c>
      <c r="Z90" s="365" t="str">
        <f>IF(Z89="","",VLOOKUP(Z89,'[1]シフト記号表（従来型・ユニット型共通）'!$C$6:$L$47,10,FALSE))</f>
        <v/>
      </c>
      <c r="AA90" s="365" t="str">
        <f>IF(AA89="","",VLOOKUP(AA89,'[1]シフト記号表（従来型・ユニット型共通）'!$C$6:$L$47,10,FALSE))</f>
        <v/>
      </c>
      <c r="AB90" s="365" t="str">
        <f>IF(AB89="","",VLOOKUP(AB89,'[1]シフト記号表（従来型・ユニット型共通）'!$C$6:$L$47,10,FALSE))</f>
        <v/>
      </c>
      <c r="AC90" s="366" t="str">
        <f>IF(AC89="","",VLOOKUP(AC89,'[1]シフト記号表（従来型・ユニット型共通）'!$C$6:$L$47,10,FALSE))</f>
        <v/>
      </c>
      <c r="AD90" s="364" t="str">
        <f>IF(AD89="","",VLOOKUP(AD89,'[1]シフト記号表（従来型・ユニット型共通）'!$C$6:$L$47,10,FALSE))</f>
        <v/>
      </c>
      <c r="AE90" s="365" t="str">
        <f>IF(AE89="","",VLOOKUP(AE89,'[1]シフト記号表（従来型・ユニット型共通）'!$C$6:$L$47,10,FALSE))</f>
        <v/>
      </c>
      <c r="AF90" s="365" t="str">
        <f>IF(AF89="","",VLOOKUP(AF89,'[1]シフト記号表（従来型・ユニット型共通）'!$C$6:$L$47,10,FALSE))</f>
        <v/>
      </c>
      <c r="AG90" s="365" t="str">
        <f>IF(AG89="","",VLOOKUP(AG89,'[1]シフト記号表（従来型・ユニット型共通）'!$C$6:$L$47,10,FALSE))</f>
        <v/>
      </c>
      <c r="AH90" s="365" t="str">
        <f>IF(AH89="","",VLOOKUP(AH89,'[1]シフト記号表（従来型・ユニット型共通）'!$C$6:$L$47,10,FALSE))</f>
        <v/>
      </c>
      <c r="AI90" s="365" t="str">
        <f>IF(AI89="","",VLOOKUP(AI89,'[1]シフト記号表（従来型・ユニット型共通）'!$C$6:$L$47,10,FALSE))</f>
        <v/>
      </c>
      <c r="AJ90" s="366" t="str">
        <f>IF(AJ89="","",VLOOKUP(AJ89,'[1]シフト記号表（従来型・ユニット型共通）'!$C$6:$L$47,10,FALSE))</f>
        <v/>
      </c>
      <c r="AK90" s="364" t="str">
        <f>IF(AK89="","",VLOOKUP(AK89,'[1]シフト記号表（従来型・ユニット型共通）'!$C$6:$L$47,10,FALSE))</f>
        <v/>
      </c>
      <c r="AL90" s="365" t="str">
        <f>IF(AL89="","",VLOOKUP(AL89,'[1]シフト記号表（従来型・ユニット型共通）'!$C$6:$L$47,10,FALSE))</f>
        <v/>
      </c>
      <c r="AM90" s="365" t="str">
        <f>IF(AM89="","",VLOOKUP(AM89,'[1]シフト記号表（従来型・ユニット型共通）'!$C$6:$L$47,10,FALSE))</f>
        <v/>
      </c>
      <c r="AN90" s="365" t="str">
        <f>IF(AN89="","",VLOOKUP(AN89,'[1]シフト記号表（従来型・ユニット型共通）'!$C$6:$L$47,10,FALSE))</f>
        <v/>
      </c>
      <c r="AO90" s="365" t="str">
        <f>IF(AO89="","",VLOOKUP(AO89,'[1]シフト記号表（従来型・ユニット型共通）'!$C$6:$L$47,10,FALSE))</f>
        <v/>
      </c>
      <c r="AP90" s="365" t="str">
        <f>IF(AP89="","",VLOOKUP(AP89,'[1]シフト記号表（従来型・ユニット型共通）'!$C$6:$L$47,10,FALSE))</f>
        <v/>
      </c>
      <c r="AQ90" s="366" t="str">
        <f>IF(AQ89="","",VLOOKUP(AQ89,'[1]シフト記号表（従来型・ユニット型共通）'!$C$6:$L$47,10,FALSE))</f>
        <v/>
      </c>
      <c r="AR90" s="364" t="str">
        <f>IF(AR89="","",VLOOKUP(AR89,'[1]シフト記号表（従来型・ユニット型共通）'!$C$6:$L$47,10,FALSE))</f>
        <v/>
      </c>
      <c r="AS90" s="365" t="str">
        <f>IF(AS89="","",VLOOKUP(AS89,'[1]シフト記号表（従来型・ユニット型共通）'!$C$6:$L$47,10,FALSE))</f>
        <v/>
      </c>
      <c r="AT90" s="365" t="str">
        <f>IF(AT89="","",VLOOKUP(AT89,'[1]シフト記号表（従来型・ユニット型共通）'!$C$6:$L$47,10,FALSE))</f>
        <v/>
      </c>
      <c r="AU90" s="365" t="str">
        <f>IF(AU89="","",VLOOKUP(AU89,'[1]シフト記号表（従来型・ユニット型共通）'!$C$6:$L$47,10,FALSE))</f>
        <v/>
      </c>
      <c r="AV90" s="365" t="str">
        <f>IF(AV89="","",VLOOKUP(AV89,'[1]シフト記号表（従来型・ユニット型共通）'!$C$6:$L$47,10,FALSE))</f>
        <v/>
      </c>
      <c r="AW90" s="365" t="str">
        <f>IF(AW89="","",VLOOKUP(AW89,'[1]シフト記号表（従来型・ユニット型共通）'!$C$6:$L$47,10,FALSE))</f>
        <v/>
      </c>
      <c r="AX90" s="366" t="str">
        <f>IF(AX89="","",VLOOKUP(AX89,'[1]シフト記号表（従来型・ユニット型共通）'!$C$6:$L$47,10,FALSE))</f>
        <v/>
      </c>
      <c r="AY90" s="364" t="str">
        <f>IF(AY89="","",VLOOKUP(AY89,'[1]シフト記号表（従来型・ユニット型共通）'!$C$6:$L$47,10,FALSE))</f>
        <v/>
      </c>
      <c r="AZ90" s="365" t="str">
        <f>IF(AZ89="","",VLOOKUP(AZ89,'[1]シフト記号表（従来型・ユニット型共通）'!$C$6:$L$47,10,FALSE))</f>
        <v/>
      </c>
      <c r="BA90" s="365" t="str">
        <f>IF(BA89="","",VLOOKUP(BA89,'[1]シフト記号表（従来型・ユニット型共通）'!$C$6:$L$47,10,FALSE))</f>
        <v/>
      </c>
      <c r="BB90" s="571">
        <f>IF($BE$3="４週",SUM(W90:AX90),IF($BE$3="暦月",SUM(W90:BA90),""))</f>
        <v>0</v>
      </c>
      <c r="BC90" s="572"/>
      <c r="BD90" s="573">
        <f>IF($BE$3="４週",BB90/4,IF($BE$3="暦月",(BB90/($BE$8/7)),""))</f>
        <v>0</v>
      </c>
      <c r="BE90" s="572"/>
      <c r="BF90" s="568"/>
      <c r="BG90" s="569"/>
      <c r="BH90" s="569"/>
      <c r="BI90" s="569"/>
      <c r="BJ90" s="570"/>
    </row>
    <row r="91" spans="2:62" ht="20.25" customHeight="1" x14ac:dyDescent="0.45">
      <c r="B91" s="574">
        <f>B89+1</f>
        <v>38</v>
      </c>
      <c r="C91" s="576"/>
      <c r="D91" s="577"/>
      <c r="E91" s="359"/>
      <c r="F91" s="360"/>
      <c r="G91" s="359"/>
      <c r="H91" s="360"/>
      <c r="I91" s="580"/>
      <c r="J91" s="581"/>
      <c r="K91" s="584"/>
      <c r="L91" s="585"/>
      <c r="M91" s="585"/>
      <c r="N91" s="577"/>
      <c r="O91" s="588"/>
      <c r="P91" s="589"/>
      <c r="Q91" s="589"/>
      <c r="R91" s="589"/>
      <c r="S91" s="590"/>
      <c r="T91" s="379" t="s">
        <v>260</v>
      </c>
      <c r="U91" s="380"/>
      <c r="V91" s="381"/>
      <c r="W91" s="372"/>
      <c r="X91" s="373"/>
      <c r="Y91" s="373"/>
      <c r="Z91" s="373"/>
      <c r="AA91" s="373"/>
      <c r="AB91" s="373"/>
      <c r="AC91" s="374"/>
      <c r="AD91" s="372"/>
      <c r="AE91" s="373"/>
      <c r="AF91" s="373"/>
      <c r="AG91" s="373"/>
      <c r="AH91" s="373"/>
      <c r="AI91" s="373"/>
      <c r="AJ91" s="374"/>
      <c r="AK91" s="372"/>
      <c r="AL91" s="373"/>
      <c r="AM91" s="373"/>
      <c r="AN91" s="373"/>
      <c r="AO91" s="373"/>
      <c r="AP91" s="373"/>
      <c r="AQ91" s="374"/>
      <c r="AR91" s="372"/>
      <c r="AS91" s="373"/>
      <c r="AT91" s="373"/>
      <c r="AU91" s="373"/>
      <c r="AV91" s="373"/>
      <c r="AW91" s="373"/>
      <c r="AX91" s="374"/>
      <c r="AY91" s="372"/>
      <c r="AZ91" s="373"/>
      <c r="BA91" s="375"/>
      <c r="BB91" s="594"/>
      <c r="BC91" s="595"/>
      <c r="BD91" s="556"/>
      <c r="BE91" s="557"/>
      <c r="BF91" s="558"/>
      <c r="BG91" s="559"/>
      <c r="BH91" s="559"/>
      <c r="BI91" s="559"/>
      <c r="BJ91" s="560"/>
    </row>
    <row r="92" spans="2:62" ht="20.25" customHeight="1" x14ac:dyDescent="0.45">
      <c r="B92" s="597"/>
      <c r="C92" s="598"/>
      <c r="D92" s="599"/>
      <c r="E92" s="382"/>
      <c r="F92" s="383">
        <f>C91</f>
        <v>0</v>
      </c>
      <c r="G92" s="382"/>
      <c r="H92" s="383">
        <f>I91</f>
        <v>0</v>
      </c>
      <c r="I92" s="600"/>
      <c r="J92" s="601"/>
      <c r="K92" s="602"/>
      <c r="L92" s="603"/>
      <c r="M92" s="603"/>
      <c r="N92" s="599"/>
      <c r="O92" s="588"/>
      <c r="P92" s="589"/>
      <c r="Q92" s="589"/>
      <c r="R92" s="589"/>
      <c r="S92" s="590"/>
      <c r="T92" s="376" t="s">
        <v>261</v>
      </c>
      <c r="U92" s="377"/>
      <c r="V92" s="378"/>
      <c r="W92" s="364" t="str">
        <f>IF(W91="","",VLOOKUP(W91,'[1]シフト記号表（従来型・ユニット型共通）'!$C$6:$L$47,10,FALSE))</f>
        <v/>
      </c>
      <c r="X92" s="365" t="str">
        <f>IF(X91="","",VLOOKUP(X91,'[1]シフト記号表（従来型・ユニット型共通）'!$C$6:$L$47,10,FALSE))</f>
        <v/>
      </c>
      <c r="Y92" s="365" t="str">
        <f>IF(Y91="","",VLOOKUP(Y91,'[1]シフト記号表（従来型・ユニット型共通）'!$C$6:$L$47,10,FALSE))</f>
        <v/>
      </c>
      <c r="Z92" s="365" t="str">
        <f>IF(Z91="","",VLOOKUP(Z91,'[1]シフト記号表（従来型・ユニット型共通）'!$C$6:$L$47,10,FALSE))</f>
        <v/>
      </c>
      <c r="AA92" s="365" t="str">
        <f>IF(AA91="","",VLOOKUP(AA91,'[1]シフト記号表（従来型・ユニット型共通）'!$C$6:$L$47,10,FALSE))</f>
        <v/>
      </c>
      <c r="AB92" s="365" t="str">
        <f>IF(AB91="","",VLOOKUP(AB91,'[1]シフト記号表（従来型・ユニット型共通）'!$C$6:$L$47,10,FALSE))</f>
        <v/>
      </c>
      <c r="AC92" s="366" t="str">
        <f>IF(AC91="","",VLOOKUP(AC91,'[1]シフト記号表（従来型・ユニット型共通）'!$C$6:$L$47,10,FALSE))</f>
        <v/>
      </c>
      <c r="AD92" s="364" t="str">
        <f>IF(AD91="","",VLOOKUP(AD91,'[1]シフト記号表（従来型・ユニット型共通）'!$C$6:$L$47,10,FALSE))</f>
        <v/>
      </c>
      <c r="AE92" s="365" t="str">
        <f>IF(AE91="","",VLOOKUP(AE91,'[1]シフト記号表（従来型・ユニット型共通）'!$C$6:$L$47,10,FALSE))</f>
        <v/>
      </c>
      <c r="AF92" s="365" t="str">
        <f>IF(AF91="","",VLOOKUP(AF91,'[1]シフト記号表（従来型・ユニット型共通）'!$C$6:$L$47,10,FALSE))</f>
        <v/>
      </c>
      <c r="AG92" s="365" t="str">
        <f>IF(AG91="","",VLOOKUP(AG91,'[1]シフト記号表（従来型・ユニット型共通）'!$C$6:$L$47,10,FALSE))</f>
        <v/>
      </c>
      <c r="AH92" s="365" t="str">
        <f>IF(AH91="","",VLOOKUP(AH91,'[1]シフト記号表（従来型・ユニット型共通）'!$C$6:$L$47,10,FALSE))</f>
        <v/>
      </c>
      <c r="AI92" s="365" t="str">
        <f>IF(AI91="","",VLOOKUP(AI91,'[1]シフト記号表（従来型・ユニット型共通）'!$C$6:$L$47,10,FALSE))</f>
        <v/>
      </c>
      <c r="AJ92" s="366" t="str">
        <f>IF(AJ91="","",VLOOKUP(AJ91,'[1]シフト記号表（従来型・ユニット型共通）'!$C$6:$L$47,10,FALSE))</f>
        <v/>
      </c>
      <c r="AK92" s="364" t="str">
        <f>IF(AK91="","",VLOOKUP(AK91,'[1]シフト記号表（従来型・ユニット型共通）'!$C$6:$L$47,10,FALSE))</f>
        <v/>
      </c>
      <c r="AL92" s="365" t="str">
        <f>IF(AL91="","",VLOOKUP(AL91,'[1]シフト記号表（従来型・ユニット型共通）'!$C$6:$L$47,10,FALSE))</f>
        <v/>
      </c>
      <c r="AM92" s="365" t="str">
        <f>IF(AM91="","",VLOOKUP(AM91,'[1]シフト記号表（従来型・ユニット型共通）'!$C$6:$L$47,10,FALSE))</f>
        <v/>
      </c>
      <c r="AN92" s="365" t="str">
        <f>IF(AN91="","",VLOOKUP(AN91,'[1]シフト記号表（従来型・ユニット型共通）'!$C$6:$L$47,10,FALSE))</f>
        <v/>
      </c>
      <c r="AO92" s="365" t="str">
        <f>IF(AO91="","",VLOOKUP(AO91,'[1]シフト記号表（従来型・ユニット型共通）'!$C$6:$L$47,10,FALSE))</f>
        <v/>
      </c>
      <c r="AP92" s="365" t="str">
        <f>IF(AP91="","",VLOOKUP(AP91,'[1]シフト記号表（従来型・ユニット型共通）'!$C$6:$L$47,10,FALSE))</f>
        <v/>
      </c>
      <c r="AQ92" s="366" t="str">
        <f>IF(AQ91="","",VLOOKUP(AQ91,'[1]シフト記号表（従来型・ユニット型共通）'!$C$6:$L$47,10,FALSE))</f>
        <v/>
      </c>
      <c r="AR92" s="364" t="str">
        <f>IF(AR91="","",VLOOKUP(AR91,'[1]シフト記号表（従来型・ユニット型共通）'!$C$6:$L$47,10,FALSE))</f>
        <v/>
      </c>
      <c r="AS92" s="365" t="str">
        <f>IF(AS91="","",VLOOKUP(AS91,'[1]シフト記号表（従来型・ユニット型共通）'!$C$6:$L$47,10,FALSE))</f>
        <v/>
      </c>
      <c r="AT92" s="365" t="str">
        <f>IF(AT91="","",VLOOKUP(AT91,'[1]シフト記号表（従来型・ユニット型共通）'!$C$6:$L$47,10,FALSE))</f>
        <v/>
      </c>
      <c r="AU92" s="365" t="str">
        <f>IF(AU91="","",VLOOKUP(AU91,'[1]シフト記号表（従来型・ユニット型共通）'!$C$6:$L$47,10,FALSE))</f>
        <v/>
      </c>
      <c r="AV92" s="365" t="str">
        <f>IF(AV91="","",VLOOKUP(AV91,'[1]シフト記号表（従来型・ユニット型共通）'!$C$6:$L$47,10,FALSE))</f>
        <v/>
      </c>
      <c r="AW92" s="365" t="str">
        <f>IF(AW91="","",VLOOKUP(AW91,'[1]シフト記号表（従来型・ユニット型共通）'!$C$6:$L$47,10,FALSE))</f>
        <v/>
      </c>
      <c r="AX92" s="366" t="str">
        <f>IF(AX91="","",VLOOKUP(AX91,'[1]シフト記号表（従来型・ユニット型共通）'!$C$6:$L$47,10,FALSE))</f>
        <v/>
      </c>
      <c r="AY92" s="364" t="str">
        <f>IF(AY91="","",VLOOKUP(AY91,'[1]シフト記号表（従来型・ユニット型共通）'!$C$6:$L$47,10,FALSE))</f>
        <v/>
      </c>
      <c r="AZ92" s="365" t="str">
        <f>IF(AZ91="","",VLOOKUP(AZ91,'[1]シフト記号表（従来型・ユニット型共通）'!$C$6:$L$47,10,FALSE))</f>
        <v/>
      </c>
      <c r="BA92" s="365" t="str">
        <f>IF(BA91="","",VLOOKUP(BA91,'[1]シフト記号表（従来型・ユニット型共通）'!$C$6:$L$47,10,FALSE))</f>
        <v/>
      </c>
      <c r="BB92" s="571">
        <f>IF($BE$3="４週",SUM(W92:AX92),IF($BE$3="暦月",SUM(W92:BA92),""))</f>
        <v>0</v>
      </c>
      <c r="BC92" s="572"/>
      <c r="BD92" s="573">
        <f>IF($BE$3="４週",BB92/4,IF($BE$3="暦月",(BB92/($BE$8/7)),""))</f>
        <v>0</v>
      </c>
      <c r="BE92" s="572"/>
      <c r="BF92" s="568"/>
      <c r="BG92" s="569"/>
      <c r="BH92" s="569"/>
      <c r="BI92" s="569"/>
      <c r="BJ92" s="570"/>
    </row>
    <row r="93" spans="2:62" ht="20.25" customHeight="1" x14ac:dyDescent="0.45">
      <c r="B93" s="574">
        <f>B91+1</f>
        <v>39</v>
      </c>
      <c r="C93" s="576"/>
      <c r="D93" s="577"/>
      <c r="E93" s="359"/>
      <c r="F93" s="360"/>
      <c r="G93" s="359"/>
      <c r="H93" s="360"/>
      <c r="I93" s="580"/>
      <c r="J93" s="581"/>
      <c r="K93" s="584"/>
      <c r="L93" s="585"/>
      <c r="M93" s="585"/>
      <c r="N93" s="577"/>
      <c r="O93" s="588"/>
      <c r="P93" s="589"/>
      <c r="Q93" s="589"/>
      <c r="R93" s="589"/>
      <c r="S93" s="590"/>
      <c r="T93" s="379" t="s">
        <v>260</v>
      </c>
      <c r="U93" s="380"/>
      <c r="V93" s="381"/>
      <c r="W93" s="372"/>
      <c r="X93" s="373"/>
      <c r="Y93" s="373"/>
      <c r="Z93" s="373"/>
      <c r="AA93" s="373"/>
      <c r="AB93" s="373"/>
      <c r="AC93" s="374"/>
      <c r="AD93" s="372"/>
      <c r="AE93" s="373"/>
      <c r="AF93" s="373"/>
      <c r="AG93" s="373"/>
      <c r="AH93" s="373"/>
      <c r="AI93" s="373"/>
      <c r="AJ93" s="374"/>
      <c r="AK93" s="372"/>
      <c r="AL93" s="373"/>
      <c r="AM93" s="373"/>
      <c r="AN93" s="373"/>
      <c r="AO93" s="373"/>
      <c r="AP93" s="373"/>
      <c r="AQ93" s="374"/>
      <c r="AR93" s="372"/>
      <c r="AS93" s="373"/>
      <c r="AT93" s="373"/>
      <c r="AU93" s="373"/>
      <c r="AV93" s="373"/>
      <c r="AW93" s="373"/>
      <c r="AX93" s="374"/>
      <c r="AY93" s="372"/>
      <c r="AZ93" s="373"/>
      <c r="BA93" s="375"/>
      <c r="BB93" s="594"/>
      <c r="BC93" s="595"/>
      <c r="BD93" s="556"/>
      <c r="BE93" s="557"/>
      <c r="BF93" s="558"/>
      <c r="BG93" s="559"/>
      <c r="BH93" s="559"/>
      <c r="BI93" s="559"/>
      <c r="BJ93" s="560"/>
    </row>
    <row r="94" spans="2:62" ht="20.25" customHeight="1" x14ac:dyDescent="0.45">
      <c r="B94" s="597"/>
      <c r="C94" s="598"/>
      <c r="D94" s="599"/>
      <c r="E94" s="382"/>
      <c r="F94" s="383">
        <f>C93</f>
        <v>0</v>
      </c>
      <c r="G94" s="382"/>
      <c r="H94" s="383">
        <f>I93</f>
        <v>0</v>
      </c>
      <c r="I94" s="600"/>
      <c r="J94" s="601"/>
      <c r="K94" s="602"/>
      <c r="L94" s="603"/>
      <c r="M94" s="603"/>
      <c r="N94" s="599"/>
      <c r="O94" s="588"/>
      <c r="P94" s="589"/>
      <c r="Q94" s="589"/>
      <c r="R94" s="589"/>
      <c r="S94" s="590"/>
      <c r="T94" s="376" t="s">
        <v>261</v>
      </c>
      <c r="U94" s="377"/>
      <c r="V94" s="378"/>
      <c r="W94" s="364" t="str">
        <f>IF(W93="","",VLOOKUP(W93,'[1]シフト記号表（従来型・ユニット型共通）'!$C$6:$L$47,10,FALSE))</f>
        <v/>
      </c>
      <c r="X94" s="365" t="str">
        <f>IF(X93="","",VLOOKUP(X93,'[1]シフト記号表（従来型・ユニット型共通）'!$C$6:$L$47,10,FALSE))</f>
        <v/>
      </c>
      <c r="Y94" s="365" t="str">
        <f>IF(Y93="","",VLOOKUP(Y93,'[1]シフト記号表（従来型・ユニット型共通）'!$C$6:$L$47,10,FALSE))</f>
        <v/>
      </c>
      <c r="Z94" s="365" t="str">
        <f>IF(Z93="","",VLOOKUP(Z93,'[1]シフト記号表（従来型・ユニット型共通）'!$C$6:$L$47,10,FALSE))</f>
        <v/>
      </c>
      <c r="AA94" s="365" t="str">
        <f>IF(AA93="","",VLOOKUP(AA93,'[1]シフト記号表（従来型・ユニット型共通）'!$C$6:$L$47,10,FALSE))</f>
        <v/>
      </c>
      <c r="AB94" s="365" t="str">
        <f>IF(AB93="","",VLOOKUP(AB93,'[1]シフト記号表（従来型・ユニット型共通）'!$C$6:$L$47,10,FALSE))</f>
        <v/>
      </c>
      <c r="AC94" s="366" t="str">
        <f>IF(AC93="","",VLOOKUP(AC93,'[1]シフト記号表（従来型・ユニット型共通）'!$C$6:$L$47,10,FALSE))</f>
        <v/>
      </c>
      <c r="AD94" s="364" t="str">
        <f>IF(AD93="","",VLOOKUP(AD93,'[1]シフト記号表（従来型・ユニット型共通）'!$C$6:$L$47,10,FALSE))</f>
        <v/>
      </c>
      <c r="AE94" s="365" t="str">
        <f>IF(AE93="","",VLOOKUP(AE93,'[1]シフト記号表（従来型・ユニット型共通）'!$C$6:$L$47,10,FALSE))</f>
        <v/>
      </c>
      <c r="AF94" s="365" t="str">
        <f>IF(AF93="","",VLOOKUP(AF93,'[1]シフト記号表（従来型・ユニット型共通）'!$C$6:$L$47,10,FALSE))</f>
        <v/>
      </c>
      <c r="AG94" s="365" t="str">
        <f>IF(AG93="","",VLOOKUP(AG93,'[1]シフト記号表（従来型・ユニット型共通）'!$C$6:$L$47,10,FALSE))</f>
        <v/>
      </c>
      <c r="AH94" s="365" t="str">
        <f>IF(AH93="","",VLOOKUP(AH93,'[1]シフト記号表（従来型・ユニット型共通）'!$C$6:$L$47,10,FALSE))</f>
        <v/>
      </c>
      <c r="AI94" s="365" t="str">
        <f>IF(AI93="","",VLOOKUP(AI93,'[1]シフト記号表（従来型・ユニット型共通）'!$C$6:$L$47,10,FALSE))</f>
        <v/>
      </c>
      <c r="AJ94" s="366" t="str">
        <f>IF(AJ93="","",VLOOKUP(AJ93,'[1]シフト記号表（従来型・ユニット型共通）'!$C$6:$L$47,10,FALSE))</f>
        <v/>
      </c>
      <c r="AK94" s="364" t="str">
        <f>IF(AK93="","",VLOOKUP(AK93,'[1]シフト記号表（従来型・ユニット型共通）'!$C$6:$L$47,10,FALSE))</f>
        <v/>
      </c>
      <c r="AL94" s="365" t="str">
        <f>IF(AL93="","",VLOOKUP(AL93,'[1]シフト記号表（従来型・ユニット型共通）'!$C$6:$L$47,10,FALSE))</f>
        <v/>
      </c>
      <c r="AM94" s="365" t="str">
        <f>IF(AM93="","",VLOOKUP(AM93,'[1]シフト記号表（従来型・ユニット型共通）'!$C$6:$L$47,10,FALSE))</f>
        <v/>
      </c>
      <c r="AN94" s="365" t="str">
        <f>IF(AN93="","",VLOOKUP(AN93,'[1]シフト記号表（従来型・ユニット型共通）'!$C$6:$L$47,10,FALSE))</f>
        <v/>
      </c>
      <c r="AO94" s="365" t="str">
        <f>IF(AO93="","",VLOOKUP(AO93,'[1]シフト記号表（従来型・ユニット型共通）'!$C$6:$L$47,10,FALSE))</f>
        <v/>
      </c>
      <c r="AP94" s="365" t="str">
        <f>IF(AP93="","",VLOOKUP(AP93,'[1]シフト記号表（従来型・ユニット型共通）'!$C$6:$L$47,10,FALSE))</f>
        <v/>
      </c>
      <c r="AQ94" s="366" t="str">
        <f>IF(AQ93="","",VLOOKUP(AQ93,'[1]シフト記号表（従来型・ユニット型共通）'!$C$6:$L$47,10,FALSE))</f>
        <v/>
      </c>
      <c r="AR94" s="364" t="str">
        <f>IF(AR93="","",VLOOKUP(AR93,'[1]シフト記号表（従来型・ユニット型共通）'!$C$6:$L$47,10,FALSE))</f>
        <v/>
      </c>
      <c r="AS94" s="365" t="str">
        <f>IF(AS93="","",VLOOKUP(AS93,'[1]シフト記号表（従来型・ユニット型共通）'!$C$6:$L$47,10,FALSE))</f>
        <v/>
      </c>
      <c r="AT94" s="365" t="str">
        <f>IF(AT93="","",VLOOKUP(AT93,'[1]シフト記号表（従来型・ユニット型共通）'!$C$6:$L$47,10,FALSE))</f>
        <v/>
      </c>
      <c r="AU94" s="365" t="str">
        <f>IF(AU93="","",VLOOKUP(AU93,'[1]シフト記号表（従来型・ユニット型共通）'!$C$6:$L$47,10,FALSE))</f>
        <v/>
      </c>
      <c r="AV94" s="365" t="str">
        <f>IF(AV93="","",VLOOKUP(AV93,'[1]シフト記号表（従来型・ユニット型共通）'!$C$6:$L$47,10,FALSE))</f>
        <v/>
      </c>
      <c r="AW94" s="365" t="str">
        <f>IF(AW93="","",VLOOKUP(AW93,'[1]シフト記号表（従来型・ユニット型共通）'!$C$6:$L$47,10,FALSE))</f>
        <v/>
      </c>
      <c r="AX94" s="366" t="str">
        <f>IF(AX93="","",VLOOKUP(AX93,'[1]シフト記号表（従来型・ユニット型共通）'!$C$6:$L$47,10,FALSE))</f>
        <v/>
      </c>
      <c r="AY94" s="364" t="str">
        <f>IF(AY93="","",VLOOKUP(AY93,'[1]シフト記号表（従来型・ユニット型共通）'!$C$6:$L$47,10,FALSE))</f>
        <v/>
      </c>
      <c r="AZ94" s="365" t="str">
        <f>IF(AZ93="","",VLOOKUP(AZ93,'[1]シフト記号表（従来型・ユニット型共通）'!$C$6:$L$47,10,FALSE))</f>
        <v/>
      </c>
      <c r="BA94" s="365" t="str">
        <f>IF(BA93="","",VLOOKUP(BA93,'[1]シフト記号表（従来型・ユニット型共通）'!$C$6:$L$47,10,FALSE))</f>
        <v/>
      </c>
      <c r="BB94" s="571">
        <f>IF($BE$3="４週",SUM(W94:AX94),IF($BE$3="暦月",SUM(W94:BA94),""))</f>
        <v>0</v>
      </c>
      <c r="BC94" s="572"/>
      <c r="BD94" s="573">
        <f>IF($BE$3="４週",BB94/4,IF($BE$3="暦月",(BB94/($BE$8/7)),""))</f>
        <v>0</v>
      </c>
      <c r="BE94" s="572"/>
      <c r="BF94" s="568"/>
      <c r="BG94" s="569"/>
      <c r="BH94" s="569"/>
      <c r="BI94" s="569"/>
      <c r="BJ94" s="570"/>
    </row>
    <row r="95" spans="2:62" ht="20.25" customHeight="1" x14ac:dyDescent="0.45">
      <c r="B95" s="574">
        <f>B93+1</f>
        <v>40</v>
      </c>
      <c r="C95" s="576"/>
      <c r="D95" s="577"/>
      <c r="E95" s="359"/>
      <c r="F95" s="360"/>
      <c r="G95" s="359"/>
      <c r="H95" s="360"/>
      <c r="I95" s="580"/>
      <c r="J95" s="581"/>
      <c r="K95" s="584"/>
      <c r="L95" s="585"/>
      <c r="M95" s="585"/>
      <c r="N95" s="577"/>
      <c r="O95" s="588"/>
      <c r="P95" s="589"/>
      <c r="Q95" s="589"/>
      <c r="R95" s="589"/>
      <c r="S95" s="590"/>
      <c r="T95" s="379" t="s">
        <v>260</v>
      </c>
      <c r="U95" s="380"/>
      <c r="V95" s="381"/>
      <c r="W95" s="372"/>
      <c r="X95" s="373"/>
      <c r="Y95" s="373"/>
      <c r="Z95" s="373"/>
      <c r="AA95" s="373"/>
      <c r="AB95" s="373"/>
      <c r="AC95" s="374"/>
      <c r="AD95" s="372"/>
      <c r="AE95" s="373"/>
      <c r="AF95" s="373"/>
      <c r="AG95" s="373"/>
      <c r="AH95" s="373"/>
      <c r="AI95" s="373"/>
      <c r="AJ95" s="374"/>
      <c r="AK95" s="372"/>
      <c r="AL95" s="373"/>
      <c r="AM95" s="373"/>
      <c r="AN95" s="373"/>
      <c r="AO95" s="373"/>
      <c r="AP95" s="373"/>
      <c r="AQ95" s="374"/>
      <c r="AR95" s="372"/>
      <c r="AS95" s="373"/>
      <c r="AT95" s="373"/>
      <c r="AU95" s="373"/>
      <c r="AV95" s="373"/>
      <c r="AW95" s="373"/>
      <c r="AX95" s="374"/>
      <c r="AY95" s="372"/>
      <c r="AZ95" s="373"/>
      <c r="BA95" s="375"/>
      <c r="BB95" s="594"/>
      <c r="BC95" s="595"/>
      <c r="BD95" s="556"/>
      <c r="BE95" s="557"/>
      <c r="BF95" s="558"/>
      <c r="BG95" s="559"/>
      <c r="BH95" s="559"/>
      <c r="BI95" s="559"/>
      <c r="BJ95" s="560"/>
    </row>
    <row r="96" spans="2:62" ht="20.25" customHeight="1" x14ac:dyDescent="0.45">
      <c r="B96" s="597"/>
      <c r="C96" s="598"/>
      <c r="D96" s="599"/>
      <c r="E96" s="382"/>
      <c r="F96" s="383">
        <f>C95</f>
        <v>0</v>
      </c>
      <c r="G96" s="382"/>
      <c r="H96" s="383">
        <f>I95</f>
        <v>0</v>
      </c>
      <c r="I96" s="600"/>
      <c r="J96" s="601"/>
      <c r="K96" s="602"/>
      <c r="L96" s="603"/>
      <c r="M96" s="603"/>
      <c r="N96" s="599"/>
      <c r="O96" s="588"/>
      <c r="P96" s="589"/>
      <c r="Q96" s="589"/>
      <c r="R96" s="589"/>
      <c r="S96" s="590"/>
      <c r="T96" s="376" t="s">
        <v>261</v>
      </c>
      <c r="U96" s="377"/>
      <c r="V96" s="378"/>
      <c r="W96" s="364" t="str">
        <f>IF(W95="","",VLOOKUP(W95,'[1]シフト記号表（従来型・ユニット型共通）'!$C$6:$L$47,10,FALSE))</f>
        <v/>
      </c>
      <c r="X96" s="365" t="str">
        <f>IF(X95="","",VLOOKUP(X95,'[1]シフト記号表（従来型・ユニット型共通）'!$C$6:$L$47,10,FALSE))</f>
        <v/>
      </c>
      <c r="Y96" s="365" t="str">
        <f>IF(Y95="","",VLOOKUP(Y95,'[1]シフト記号表（従来型・ユニット型共通）'!$C$6:$L$47,10,FALSE))</f>
        <v/>
      </c>
      <c r="Z96" s="365" t="str">
        <f>IF(Z95="","",VLOOKUP(Z95,'[1]シフト記号表（従来型・ユニット型共通）'!$C$6:$L$47,10,FALSE))</f>
        <v/>
      </c>
      <c r="AA96" s="365" t="str">
        <f>IF(AA95="","",VLOOKUP(AA95,'[1]シフト記号表（従来型・ユニット型共通）'!$C$6:$L$47,10,FALSE))</f>
        <v/>
      </c>
      <c r="AB96" s="365" t="str">
        <f>IF(AB95="","",VLOOKUP(AB95,'[1]シフト記号表（従来型・ユニット型共通）'!$C$6:$L$47,10,FALSE))</f>
        <v/>
      </c>
      <c r="AC96" s="366" t="str">
        <f>IF(AC95="","",VLOOKUP(AC95,'[1]シフト記号表（従来型・ユニット型共通）'!$C$6:$L$47,10,FALSE))</f>
        <v/>
      </c>
      <c r="AD96" s="364" t="str">
        <f>IF(AD95="","",VLOOKUP(AD95,'[1]シフト記号表（従来型・ユニット型共通）'!$C$6:$L$47,10,FALSE))</f>
        <v/>
      </c>
      <c r="AE96" s="365" t="str">
        <f>IF(AE95="","",VLOOKUP(AE95,'[1]シフト記号表（従来型・ユニット型共通）'!$C$6:$L$47,10,FALSE))</f>
        <v/>
      </c>
      <c r="AF96" s="365" t="str">
        <f>IF(AF95="","",VLOOKUP(AF95,'[1]シフト記号表（従来型・ユニット型共通）'!$C$6:$L$47,10,FALSE))</f>
        <v/>
      </c>
      <c r="AG96" s="365" t="str">
        <f>IF(AG95="","",VLOOKUP(AG95,'[1]シフト記号表（従来型・ユニット型共通）'!$C$6:$L$47,10,FALSE))</f>
        <v/>
      </c>
      <c r="AH96" s="365" t="str">
        <f>IF(AH95="","",VLOOKUP(AH95,'[1]シフト記号表（従来型・ユニット型共通）'!$C$6:$L$47,10,FALSE))</f>
        <v/>
      </c>
      <c r="AI96" s="365" t="str">
        <f>IF(AI95="","",VLOOKUP(AI95,'[1]シフト記号表（従来型・ユニット型共通）'!$C$6:$L$47,10,FALSE))</f>
        <v/>
      </c>
      <c r="AJ96" s="366" t="str">
        <f>IF(AJ95="","",VLOOKUP(AJ95,'[1]シフト記号表（従来型・ユニット型共通）'!$C$6:$L$47,10,FALSE))</f>
        <v/>
      </c>
      <c r="AK96" s="364" t="str">
        <f>IF(AK95="","",VLOOKUP(AK95,'[1]シフト記号表（従来型・ユニット型共通）'!$C$6:$L$47,10,FALSE))</f>
        <v/>
      </c>
      <c r="AL96" s="365" t="str">
        <f>IF(AL95="","",VLOOKUP(AL95,'[1]シフト記号表（従来型・ユニット型共通）'!$C$6:$L$47,10,FALSE))</f>
        <v/>
      </c>
      <c r="AM96" s="365" t="str">
        <f>IF(AM95="","",VLOOKUP(AM95,'[1]シフト記号表（従来型・ユニット型共通）'!$C$6:$L$47,10,FALSE))</f>
        <v/>
      </c>
      <c r="AN96" s="365" t="str">
        <f>IF(AN95="","",VLOOKUP(AN95,'[1]シフト記号表（従来型・ユニット型共通）'!$C$6:$L$47,10,FALSE))</f>
        <v/>
      </c>
      <c r="AO96" s="365" t="str">
        <f>IF(AO95="","",VLOOKUP(AO95,'[1]シフト記号表（従来型・ユニット型共通）'!$C$6:$L$47,10,FALSE))</f>
        <v/>
      </c>
      <c r="AP96" s="365" t="str">
        <f>IF(AP95="","",VLOOKUP(AP95,'[1]シフト記号表（従来型・ユニット型共通）'!$C$6:$L$47,10,FALSE))</f>
        <v/>
      </c>
      <c r="AQ96" s="366" t="str">
        <f>IF(AQ95="","",VLOOKUP(AQ95,'[1]シフト記号表（従来型・ユニット型共通）'!$C$6:$L$47,10,FALSE))</f>
        <v/>
      </c>
      <c r="AR96" s="364" t="str">
        <f>IF(AR95="","",VLOOKUP(AR95,'[1]シフト記号表（従来型・ユニット型共通）'!$C$6:$L$47,10,FALSE))</f>
        <v/>
      </c>
      <c r="AS96" s="365" t="str">
        <f>IF(AS95="","",VLOOKUP(AS95,'[1]シフト記号表（従来型・ユニット型共通）'!$C$6:$L$47,10,FALSE))</f>
        <v/>
      </c>
      <c r="AT96" s="365" t="str">
        <f>IF(AT95="","",VLOOKUP(AT95,'[1]シフト記号表（従来型・ユニット型共通）'!$C$6:$L$47,10,FALSE))</f>
        <v/>
      </c>
      <c r="AU96" s="365" t="str">
        <f>IF(AU95="","",VLOOKUP(AU95,'[1]シフト記号表（従来型・ユニット型共通）'!$C$6:$L$47,10,FALSE))</f>
        <v/>
      </c>
      <c r="AV96" s="365" t="str">
        <f>IF(AV95="","",VLOOKUP(AV95,'[1]シフト記号表（従来型・ユニット型共通）'!$C$6:$L$47,10,FALSE))</f>
        <v/>
      </c>
      <c r="AW96" s="365" t="str">
        <f>IF(AW95="","",VLOOKUP(AW95,'[1]シフト記号表（従来型・ユニット型共通）'!$C$6:$L$47,10,FALSE))</f>
        <v/>
      </c>
      <c r="AX96" s="366" t="str">
        <f>IF(AX95="","",VLOOKUP(AX95,'[1]シフト記号表（従来型・ユニット型共通）'!$C$6:$L$47,10,FALSE))</f>
        <v/>
      </c>
      <c r="AY96" s="364" t="str">
        <f>IF(AY95="","",VLOOKUP(AY95,'[1]シフト記号表（従来型・ユニット型共通）'!$C$6:$L$47,10,FALSE))</f>
        <v/>
      </c>
      <c r="AZ96" s="365" t="str">
        <f>IF(AZ95="","",VLOOKUP(AZ95,'[1]シフト記号表（従来型・ユニット型共通）'!$C$6:$L$47,10,FALSE))</f>
        <v/>
      </c>
      <c r="BA96" s="365" t="str">
        <f>IF(BA95="","",VLOOKUP(BA95,'[1]シフト記号表（従来型・ユニット型共通）'!$C$6:$L$47,10,FALSE))</f>
        <v/>
      </c>
      <c r="BB96" s="571">
        <f>IF($BE$3="４週",SUM(W96:AX96),IF($BE$3="暦月",SUM(W96:BA96),""))</f>
        <v>0</v>
      </c>
      <c r="BC96" s="572"/>
      <c r="BD96" s="573">
        <f>IF($BE$3="４週",BB96/4,IF($BE$3="暦月",(BB96/($BE$8/7)),""))</f>
        <v>0</v>
      </c>
      <c r="BE96" s="572"/>
      <c r="BF96" s="568"/>
      <c r="BG96" s="569"/>
      <c r="BH96" s="569"/>
      <c r="BI96" s="569"/>
      <c r="BJ96" s="570"/>
    </row>
    <row r="97" spans="2:62" ht="20.25" customHeight="1" x14ac:dyDescent="0.45">
      <c r="B97" s="574">
        <f>B95+1</f>
        <v>41</v>
      </c>
      <c r="C97" s="576"/>
      <c r="D97" s="577"/>
      <c r="E97" s="359"/>
      <c r="F97" s="360"/>
      <c r="G97" s="359"/>
      <c r="H97" s="360"/>
      <c r="I97" s="580"/>
      <c r="J97" s="581"/>
      <c r="K97" s="584"/>
      <c r="L97" s="585"/>
      <c r="M97" s="585"/>
      <c r="N97" s="577"/>
      <c r="O97" s="588"/>
      <c r="P97" s="589"/>
      <c r="Q97" s="589"/>
      <c r="R97" s="589"/>
      <c r="S97" s="590"/>
      <c r="T97" s="379" t="s">
        <v>260</v>
      </c>
      <c r="U97" s="380"/>
      <c r="V97" s="381"/>
      <c r="W97" s="372"/>
      <c r="X97" s="373"/>
      <c r="Y97" s="373"/>
      <c r="Z97" s="373"/>
      <c r="AA97" s="373"/>
      <c r="AB97" s="373"/>
      <c r="AC97" s="374"/>
      <c r="AD97" s="372"/>
      <c r="AE97" s="373"/>
      <c r="AF97" s="373"/>
      <c r="AG97" s="373"/>
      <c r="AH97" s="373"/>
      <c r="AI97" s="373"/>
      <c r="AJ97" s="374"/>
      <c r="AK97" s="372"/>
      <c r="AL97" s="373"/>
      <c r="AM97" s="373"/>
      <c r="AN97" s="373"/>
      <c r="AO97" s="373"/>
      <c r="AP97" s="373"/>
      <c r="AQ97" s="374"/>
      <c r="AR97" s="372"/>
      <c r="AS97" s="373"/>
      <c r="AT97" s="373"/>
      <c r="AU97" s="373"/>
      <c r="AV97" s="373"/>
      <c r="AW97" s="373"/>
      <c r="AX97" s="374"/>
      <c r="AY97" s="372"/>
      <c r="AZ97" s="373"/>
      <c r="BA97" s="375"/>
      <c r="BB97" s="594"/>
      <c r="BC97" s="595"/>
      <c r="BD97" s="556"/>
      <c r="BE97" s="557"/>
      <c r="BF97" s="558"/>
      <c r="BG97" s="559"/>
      <c r="BH97" s="559"/>
      <c r="BI97" s="559"/>
      <c r="BJ97" s="560"/>
    </row>
    <row r="98" spans="2:62" ht="20.25" customHeight="1" x14ac:dyDescent="0.45">
      <c r="B98" s="597"/>
      <c r="C98" s="598"/>
      <c r="D98" s="599"/>
      <c r="E98" s="382"/>
      <c r="F98" s="383">
        <f>C97</f>
        <v>0</v>
      </c>
      <c r="G98" s="382"/>
      <c r="H98" s="383">
        <f>I97</f>
        <v>0</v>
      </c>
      <c r="I98" s="600"/>
      <c r="J98" s="601"/>
      <c r="K98" s="602"/>
      <c r="L98" s="603"/>
      <c r="M98" s="603"/>
      <c r="N98" s="599"/>
      <c r="O98" s="588"/>
      <c r="P98" s="589"/>
      <c r="Q98" s="589"/>
      <c r="R98" s="589"/>
      <c r="S98" s="590"/>
      <c r="T98" s="376" t="s">
        <v>261</v>
      </c>
      <c r="U98" s="377"/>
      <c r="V98" s="378"/>
      <c r="W98" s="364" t="str">
        <f>IF(W97="","",VLOOKUP(W97,'[1]シフト記号表（従来型・ユニット型共通）'!$C$6:$L$47,10,FALSE))</f>
        <v/>
      </c>
      <c r="X98" s="365" t="str">
        <f>IF(X97="","",VLOOKUP(X97,'[1]シフト記号表（従来型・ユニット型共通）'!$C$6:$L$47,10,FALSE))</f>
        <v/>
      </c>
      <c r="Y98" s="365" t="str">
        <f>IF(Y97="","",VLOOKUP(Y97,'[1]シフト記号表（従来型・ユニット型共通）'!$C$6:$L$47,10,FALSE))</f>
        <v/>
      </c>
      <c r="Z98" s="365" t="str">
        <f>IF(Z97="","",VLOOKUP(Z97,'[1]シフト記号表（従来型・ユニット型共通）'!$C$6:$L$47,10,FALSE))</f>
        <v/>
      </c>
      <c r="AA98" s="365" t="str">
        <f>IF(AA97="","",VLOOKUP(AA97,'[1]シフト記号表（従来型・ユニット型共通）'!$C$6:$L$47,10,FALSE))</f>
        <v/>
      </c>
      <c r="AB98" s="365" t="str">
        <f>IF(AB97="","",VLOOKUP(AB97,'[1]シフト記号表（従来型・ユニット型共通）'!$C$6:$L$47,10,FALSE))</f>
        <v/>
      </c>
      <c r="AC98" s="366" t="str">
        <f>IF(AC97="","",VLOOKUP(AC97,'[1]シフト記号表（従来型・ユニット型共通）'!$C$6:$L$47,10,FALSE))</f>
        <v/>
      </c>
      <c r="AD98" s="364" t="str">
        <f>IF(AD97="","",VLOOKUP(AD97,'[1]シフト記号表（従来型・ユニット型共通）'!$C$6:$L$47,10,FALSE))</f>
        <v/>
      </c>
      <c r="AE98" s="365" t="str">
        <f>IF(AE97="","",VLOOKUP(AE97,'[1]シフト記号表（従来型・ユニット型共通）'!$C$6:$L$47,10,FALSE))</f>
        <v/>
      </c>
      <c r="AF98" s="365" t="str">
        <f>IF(AF97="","",VLOOKUP(AF97,'[1]シフト記号表（従来型・ユニット型共通）'!$C$6:$L$47,10,FALSE))</f>
        <v/>
      </c>
      <c r="AG98" s="365" t="str">
        <f>IF(AG97="","",VLOOKUP(AG97,'[1]シフト記号表（従来型・ユニット型共通）'!$C$6:$L$47,10,FALSE))</f>
        <v/>
      </c>
      <c r="AH98" s="365" t="str">
        <f>IF(AH97="","",VLOOKUP(AH97,'[1]シフト記号表（従来型・ユニット型共通）'!$C$6:$L$47,10,FALSE))</f>
        <v/>
      </c>
      <c r="AI98" s="365" t="str">
        <f>IF(AI97="","",VLOOKUP(AI97,'[1]シフト記号表（従来型・ユニット型共通）'!$C$6:$L$47,10,FALSE))</f>
        <v/>
      </c>
      <c r="AJ98" s="366" t="str">
        <f>IF(AJ97="","",VLOOKUP(AJ97,'[1]シフト記号表（従来型・ユニット型共通）'!$C$6:$L$47,10,FALSE))</f>
        <v/>
      </c>
      <c r="AK98" s="364" t="str">
        <f>IF(AK97="","",VLOOKUP(AK97,'[1]シフト記号表（従来型・ユニット型共通）'!$C$6:$L$47,10,FALSE))</f>
        <v/>
      </c>
      <c r="AL98" s="365" t="str">
        <f>IF(AL97="","",VLOOKUP(AL97,'[1]シフト記号表（従来型・ユニット型共通）'!$C$6:$L$47,10,FALSE))</f>
        <v/>
      </c>
      <c r="AM98" s="365" t="str">
        <f>IF(AM97="","",VLOOKUP(AM97,'[1]シフト記号表（従来型・ユニット型共通）'!$C$6:$L$47,10,FALSE))</f>
        <v/>
      </c>
      <c r="AN98" s="365" t="str">
        <f>IF(AN97="","",VLOOKUP(AN97,'[1]シフト記号表（従来型・ユニット型共通）'!$C$6:$L$47,10,FALSE))</f>
        <v/>
      </c>
      <c r="AO98" s="365" t="str">
        <f>IF(AO97="","",VLOOKUP(AO97,'[1]シフト記号表（従来型・ユニット型共通）'!$C$6:$L$47,10,FALSE))</f>
        <v/>
      </c>
      <c r="AP98" s="365" t="str">
        <f>IF(AP97="","",VLOOKUP(AP97,'[1]シフト記号表（従来型・ユニット型共通）'!$C$6:$L$47,10,FALSE))</f>
        <v/>
      </c>
      <c r="AQ98" s="366" t="str">
        <f>IF(AQ97="","",VLOOKUP(AQ97,'[1]シフト記号表（従来型・ユニット型共通）'!$C$6:$L$47,10,FALSE))</f>
        <v/>
      </c>
      <c r="AR98" s="364" t="str">
        <f>IF(AR97="","",VLOOKUP(AR97,'[1]シフト記号表（従来型・ユニット型共通）'!$C$6:$L$47,10,FALSE))</f>
        <v/>
      </c>
      <c r="AS98" s="365" t="str">
        <f>IF(AS97="","",VLOOKUP(AS97,'[1]シフト記号表（従来型・ユニット型共通）'!$C$6:$L$47,10,FALSE))</f>
        <v/>
      </c>
      <c r="AT98" s="365" t="str">
        <f>IF(AT97="","",VLOOKUP(AT97,'[1]シフト記号表（従来型・ユニット型共通）'!$C$6:$L$47,10,FALSE))</f>
        <v/>
      </c>
      <c r="AU98" s="365" t="str">
        <f>IF(AU97="","",VLOOKUP(AU97,'[1]シフト記号表（従来型・ユニット型共通）'!$C$6:$L$47,10,FALSE))</f>
        <v/>
      </c>
      <c r="AV98" s="365" t="str">
        <f>IF(AV97="","",VLOOKUP(AV97,'[1]シフト記号表（従来型・ユニット型共通）'!$C$6:$L$47,10,FALSE))</f>
        <v/>
      </c>
      <c r="AW98" s="365" t="str">
        <f>IF(AW97="","",VLOOKUP(AW97,'[1]シフト記号表（従来型・ユニット型共通）'!$C$6:$L$47,10,FALSE))</f>
        <v/>
      </c>
      <c r="AX98" s="366" t="str">
        <f>IF(AX97="","",VLOOKUP(AX97,'[1]シフト記号表（従来型・ユニット型共通）'!$C$6:$L$47,10,FALSE))</f>
        <v/>
      </c>
      <c r="AY98" s="364" t="str">
        <f>IF(AY97="","",VLOOKUP(AY97,'[1]シフト記号表（従来型・ユニット型共通）'!$C$6:$L$47,10,FALSE))</f>
        <v/>
      </c>
      <c r="AZ98" s="365" t="str">
        <f>IF(AZ97="","",VLOOKUP(AZ97,'[1]シフト記号表（従来型・ユニット型共通）'!$C$6:$L$47,10,FALSE))</f>
        <v/>
      </c>
      <c r="BA98" s="365" t="str">
        <f>IF(BA97="","",VLOOKUP(BA97,'[1]シフト記号表（従来型・ユニット型共通）'!$C$6:$L$47,10,FALSE))</f>
        <v/>
      </c>
      <c r="BB98" s="571">
        <f>IF($BE$3="４週",SUM(W98:AX98),IF($BE$3="暦月",SUM(W98:BA98),""))</f>
        <v>0</v>
      </c>
      <c r="BC98" s="572"/>
      <c r="BD98" s="573">
        <f>IF($BE$3="４週",BB98/4,IF($BE$3="暦月",(BB98/($BE$8/7)),""))</f>
        <v>0</v>
      </c>
      <c r="BE98" s="572"/>
      <c r="BF98" s="568"/>
      <c r="BG98" s="569"/>
      <c r="BH98" s="569"/>
      <c r="BI98" s="569"/>
      <c r="BJ98" s="570"/>
    </row>
    <row r="99" spans="2:62" ht="20.25" customHeight="1" x14ac:dyDescent="0.45">
      <c r="B99" s="574">
        <f>B97+1</f>
        <v>42</v>
      </c>
      <c r="C99" s="576"/>
      <c r="D99" s="577"/>
      <c r="E99" s="359"/>
      <c r="F99" s="360"/>
      <c r="G99" s="359"/>
      <c r="H99" s="360"/>
      <c r="I99" s="580"/>
      <c r="J99" s="581"/>
      <c r="K99" s="584"/>
      <c r="L99" s="585"/>
      <c r="M99" s="585"/>
      <c r="N99" s="577"/>
      <c r="O99" s="588"/>
      <c r="P99" s="589"/>
      <c r="Q99" s="589"/>
      <c r="R99" s="589"/>
      <c r="S99" s="590"/>
      <c r="T99" s="379" t="s">
        <v>260</v>
      </c>
      <c r="U99" s="380"/>
      <c r="V99" s="381"/>
      <c r="W99" s="372"/>
      <c r="X99" s="373"/>
      <c r="Y99" s="373"/>
      <c r="Z99" s="373"/>
      <c r="AA99" s="373"/>
      <c r="AB99" s="373"/>
      <c r="AC99" s="374"/>
      <c r="AD99" s="372"/>
      <c r="AE99" s="373"/>
      <c r="AF99" s="373"/>
      <c r="AG99" s="373"/>
      <c r="AH99" s="373"/>
      <c r="AI99" s="373"/>
      <c r="AJ99" s="374"/>
      <c r="AK99" s="372"/>
      <c r="AL99" s="373"/>
      <c r="AM99" s="373"/>
      <c r="AN99" s="373"/>
      <c r="AO99" s="373"/>
      <c r="AP99" s="373"/>
      <c r="AQ99" s="374"/>
      <c r="AR99" s="372"/>
      <c r="AS99" s="373"/>
      <c r="AT99" s="373"/>
      <c r="AU99" s="373"/>
      <c r="AV99" s="373"/>
      <c r="AW99" s="373"/>
      <c r="AX99" s="374"/>
      <c r="AY99" s="372"/>
      <c r="AZ99" s="373"/>
      <c r="BA99" s="375"/>
      <c r="BB99" s="594"/>
      <c r="BC99" s="595"/>
      <c r="BD99" s="556"/>
      <c r="BE99" s="557"/>
      <c r="BF99" s="558"/>
      <c r="BG99" s="559"/>
      <c r="BH99" s="559"/>
      <c r="BI99" s="559"/>
      <c r="BJ99" s="560"/>
    </row>
    <row r="100" spans="2:62" ht="20.25" customHeight="1" x14ac:dyDescent="0.45">
      <c r="B100" s="597"/>
      <c r="C100" s="598"/>
      <c r="D100" s="599"/>
      <c r="E100" s="382"/>
      <c r="F100" s="383">
        <f>C99</f>
        <v>0</v>
      </c>
      <c r="G100" s="382"/>
      <c r="H100" s="383">
        <f>I99</f>
        <v>0</v>
      </c>
      <c r="I100" s="600"/>
      <c r="J100" s="601"/>
      <c r="K100" s="602"/>
      <c r="L100" s="603"/>
      <c r="M100" s="603"/>
      <c r="N100" s="599"/>
      <c r="O100" s="588"/>
      <c r="P100" s="589"/>
      <c r="Q100" s="589"/>
      <c r="R100" s="589"/>
      <c r="S100" s="590"/>
      <c r="T100" s="376" t="s">
        <v>261</v>
      </c>
      <c r="U100" s="377"/>
      <c r="V100" s="378"/>
      <c r="W100" s="364" t="str">
        <f>IF(W99="","",VLOOKUP(W99,'[1]シフト記号表（従来型・ユニット型共通）'!$C$6:$L$47,10,FALSE))</f>
        <v/>
      </c>
      <c r="X100" s="365" t="str">
        <f>IF(X99="","",VLOOKUP(X99,'[1]シフト記号表（従来型・ユニット型共通）'!$C$6:$L$47,10,FALSE))</f>
        <v/>
      </c>
      <c r="Y100" s="365" t="str">
        <f>IF(Y99="","",VLOOKUP(Y99,'[1]シフト記号表（従来型・ユニット型共通）'!$C$6:$L$47,10,FALSE))</f>
        <v/>
      </c>
      <c r="Z100" s="365" t="str">
        <f>IF(Z99="","",VLOOKUP(Z99,'[1]シフト記号表（従来型・ユニット型共通）'!$C$6:$L$47,10,FALSE))</f>
        <v/>
      </c>
      <c r="AA100" s="365" t="str">
        <f>IF(AA99="","",VLOOKUP(AA99,'[1]シフト記号表（従来型・ユニット型共通）'!$C$6:$L$47,10,FALSE))</f>
        <v/>
      </c>
      <c r="AB100" s="365" t="str">
        <f>IF(AB99="","",VLOOKUP(AB99,'[1]シフト記号表（従来型・ユニット型共通）'!$C$6:$L$47,10,FALSE))</f>
        <v/>
      </c>
      <c r="AC100" s="366" t="str">
        <f>IF(AC99="","",VLOOKUP(AC99,'[1]シフト記号表（従来型・ユニット型共通）'!$C$6:$L$47,10,FALSE))</f>
        <v/>
      </c>
      <c r="AD100" s="364" t="str">
        <f>IF(AD99="","",VLOOKUP(AD99,'[1]シフト記号表（従来型・ユニット型共通）'!$C$6:$L$47,10,FALSE))</f>
        <v/>
      </c>
      <c r="AE100" s="365" t="str">
        <f>IF(AE99="","",VLOOKUP(AE99,'[1]シフト記号表（従来型・ユニット型共通）'!$C$6:$L$47,10,FALSE))</f>
        <v/>
      </c>
      <c r="AF100" s="365" t="str">
        <f>IF(AF99="","",VLOOKUP(AF99,'[1]シフト記号表（従来型・ユニット型共通）'!$C$6:$L$47,10,FALSE))</f>
        <v/>
      </c>
      <c r="AG100" s="365" t="str">
        <f>IF(AG99="","",VLOOKUP(AG99,'[1]シフト記号表（従来型・ユニット型共通）'!$C$6:$L$47,10,FALSE))</f>
        <v/>
      </c>
      <c r="AH100" s="365" t="str">
        <f>IF(AH99="","",VLOOKUP(AH99,'[1]シフト記号表（従来型・ユニット型共通）'!$C$6:$L$47,10,FALSE))</f>
        <v/>
      </c>
      <c r="AI100" s="365" t="str">
        <f>IF(AI99="","",VLOOKUP(AI99,'[1]シフト記号表（従来型・ユニット型共通）'!$C$6:$L$47,10,FALSE))</f>
        <v/>
      </c>
      <c r="AJ100" s="366" t="str">
        <f>IF(AJ99="","",VLOOKUP(AJ99,'[1]シフト記号表（従来型・ユニット型共通）'!$C$6:$L$47,10,FALSE))</f>
        <v/>
      </c>
      <c r="AK100" s="364" t="str">
        <f>IF(AK99="","",VLOOKUP(AK99,'[1]シフト記号表（従来型・ユニット型共通）'!$C$6:$L$47,10,FALSE))</f>
        <v/>
      </c>
      <c r="AL100" s="365" t="str">
        <f>IF(AL99="","",VLOOKUP(AL99,'[1]シフト記号表（従来型・ユニット型共通）'!$C$6:$L$47,10,FALSE))</f>
        <v/>
      </c>
      <c r="AM100" s="365" t="str">
        <f>IF(AM99="","",VLOOKUP(AM99,'[1]シフト記号表（従来型・ユニット型共通）'!$C$6:$L$47,10,FALSE))</f>
        <v/>
      </c>
      <c r="AN100" s="365" t="str">
        <f>IF(AN99="","",VLOOKUP(AN99,'[1]シフト記号表（従来型・ユニット型共通）'!$C$6:$L$47,10,FALSE))</f>
        <v/>
      </c>
      <c r="AO100" s="365" t="str">
        <f>IF(AO99="","",VLOOKUP(AO99,'[1]シフト記号表（従来型・ユニット型共通）'!$C$6:$L$47,10,FALSE))</f>
        <v/>
      </c>
      <c r="AP100" s="365" t="str">
        <f>IF(AP99="","",VLOOKUP(AP99,'[1]シフト記号表（従来型・ユニット型共通）'!$C$6:$L$47,10,FALSE))</f>
        <v/>
      </c>
      <c r="AQ100" s="366" t="str">
        <f>IF(AQ99="","",VLOOKUP(AQ99,'[1]シフト記号表（従来型・ユニット型共通）'!$C$6:$L$47,10,FALSE))</f>
        <v/>
      </c>
      <c r="AR100" s="364" t="str">
        <f>IF(AR99="","",VLOOKUP(AR99,'[1]シフト記号表（従来型・ユニット型共通）'!$C$6:$L$47,10,FALSE))</f>
        <v/>
      </c>
      <c r="AS100" s="365" t="str">
        <f>IF(AS99="","",VLOOKUP(AS99,'[1]シフト記号表（従来型・ユニット型共通）'!$C$6:$L$47,10,FALSE))</f>
        <v/>
      </c>
      <c r="AT100" s="365" t="str">
        <f>IF(AT99="","",VLOOKUP(AT99,'[1]シフト記号表（従来型・ユニット型共通）'!$C$6:$L$47,10,FALSE))</f>
        <v/>
      </c>
      <c r="AU100" s="365" t="str">
        <f>IF(AU99="","",VLOOKUP(AU99,'[1]シフト記号表（従来型・ユニット型共通）'!$C$6:$L$47,10,FALSE))</f>
        <v/>
      </c>
      <c r="AV100" s="365" t="str">
        <f>IF(AV99="","",VLOOKUP(AV99,'[1]シフト記号表（従来型・ユニット型共通）'!$C$6:$L$47,10,FALSE))</f>
        <v/>
      </c>
      <c r="AW100" s="365" t="str">
        <f>IF(AW99="","",VLOOKUP(AW99,'[1]シフト記号表（従来型・ユニット型共通）'!$C$6:$L$47,10,FALSE))</f>
        <v/>
      </c>
      <c r="AX100" s="366" t="str">
        <f>IF(AX99="","",VLOOKUP(AX99,'[1]シフト記号表（従来型・ユニット型共通）'!$C$6:$L$47,10,FALSE))</f>
        <v/>
      </c>
      <c r="AY100" s="364" t="str">
        <f>IF(AY99="","",VLOOKUP(AY99,'[1]シフト記号表（従来型・ユニット型共通）'!$C$6:$L$47,10,FALSE))</f>
        <v/>
      </c>
      <c r="AZ100" s="365" t="str">
        <f>IF(AZ99="","",VLOOKUP(AZ99,'[1]シフト記号表（従来型・ユニット型共通）'!$C$6:$L$47,10,FALSE))</f>
        <v/>
      </c>
      <c r="BA100" s="365" t="str">
        <f>IF(BA99="","",VLOOKUP(BA99,'[1]シフト記号表（従来型・ユニット型共通）'!$C$6:$L$47,10,FALSE))</f>
        <v/>
      </c>
      <c r="BB100" s="571">
        <f>IF($BE$3="４週",SUM(W100:AX100),IF($BE$3="暦月",SUM(W100:BA100),""))</f>
        <v>0</v>
      </c>
      <c r="BC100" s="572"/>
      <c r="BD100" s="573">
        <f>IF($BE$3="４週",BB100/4,IF($BE$3="暦月",(BB100/($BE$8/7)),""))</f>
        <v>0</v>
      </c>
      <c r="BE100" s="572"/>
      <c r="BF100" s="568"/>
      <c r="BG100" s="569"/>
      <c r="BH100" s="569"/>
      <c r="BI100" s="569"/>
      <c r="BJ100" s="570"/>
    </row>
    <row r="101" spans="2:62" ht="20.25" customHeight="1" x14ac:dyDescent="0.45">
      <c r="B101" s="574">
        <f>B99+1</f>
        <v>43</v>
      </c>
      <c r="C101" s="576"/>
      <c r="D101" s="577"/>
      <c r="E101" s="359"/>
      <c r="F101" s="360"/>
      <c r="G101" s="359"/>
      <c r="H101" s="360"/>
      <c r="I101" s="580"/>
      <c r="J101" s="581"/>
      <c r="K101" s="584"/>
      <c r="L101" s="585"/>
      <c r="M101" s="585"/>
      <c r="N101" s="577"/>
      <c r="O101" s="588"/>
      <c r="P101" s="589"/>
      <c r="Q101" s="589"/>
      <c r="R101" s="589"/>
      <c r="S101" s="590"/>
      <c r="T101" s="379" t="s">
        <v>260</v>
      </c>
      <c r="U101" s="380"/>
      <c r="V101" s="381"/>
      <c r="W101" s="372"/>
      <c r="X101" s="373"/>
      <c r="Y101" s="373"/>
      <c r="Z101" s="373"/>
      <c r="AA101" s="373"/>
      <c r="AB101" s="373"/>
      <c r="AC101" s="374"/>
      <c r="AD101" s="372"/>
      <c r="AE101" s="373"/>
      <c r="AF101" s="373"/>
      <c r="AG101" s="373"/>
      <c r="AH101" s="373"/>
      <c r="AI101" s="373"/>
      <c r="AJ101" s="374"/>
      <c r="AK101" s="372"/>
      <c r="AL101" s="373"/>
      <c r="AM101" s="373"/>
      <c r="AN101" s="373"/>
      <c r="AO101" s="373"/>
      <c r="AP101" s="373"/>
      <c r="AQ101" s="374"/>
      <c r="AR101" s="372"/>
      <c r="AS101" s="373"/>
      <c r="AT101" s="373"/>
      <c r="AU101" s="373"/>
      <c r="AV101" s="373"/>
      <c r="AW101" s="373"/>
      <c r="AX101" s="374"/>
      <c r="AY101" s="372"/>
      <c r="AZ101" s="373"/>
      <c r="BA101" s="375"/>
      <c r="BB101" s="594"/>
      <c r="BC101" s="595"/>
      <c r="BD101" s="556"/>
      <c r="BE101" s="557"/>
      <c r="BF101" s="558"/>
      <c r="BG101" s="559"/>
      <c r="BH101" s="559"/>
      <c r="BI101" s="559"/>
      <c r="BJ101" s="560"/>
    </row>
    <row r="102" spans="2:62" ht="20.25" customHeight="1" x14ac:dyDescent="0.45">
      <c r="B102" s="597"/>
      <c r="C102" s="598"/>
      <c r="D102" s="599"/>
      <c r="E102" s="382"/>
      <c r="F102" s="383">
        <f>C101</f>
        <v>0</v>
      </c>
      <c r="G102" s="382"/>
      <c r="H102" s="383">
        <f>I101</f>
        <v>0</v>
      </c>
      <c r="I102" s="600"/>
      <c r="J102" s="601"/>
      <c r="K102" s="602"/>
      <c r="L102" s="603"/>
      <c r="M102" s="603"/>
      <c r="N102" s="599"/>
      <c r="O102" s="588"/>
      <c r="P102" s="589"/>
      <c r="Q102" s="589"/>
      <c r="R102" s="589"/>
      <c r="S102" s="590"/>
      <c r="T102" s="376" t="s">
        <v>261</v>
      </c>
      <c r="U102" s="377"/>
      <c r="V102" s="378"/>
      <c r="W102" s="364" t="str">
        <f>IF(W101="","",VLOOKUP(W101,'[1]シフト記号表（従来型・ユニット型共通）'!$C$6:$L$47,10,FALSE))</f>
        <v/>
      </c>
      <c r="X102" s="365" t="str">
        <f>IF(X101="","",VLOOKUP(X101,'[1]シフト記号表（従来型・ユニット型共通）'!$C$6:$L$47,10,FALSE))</f>
        <v/>
      </c>
      <c r="Y102" s="365" t="str">
        <f>IF(Y101="","",VLOOKUP(Y101,'[1]シフト記号表（従来型・ユニット型共通）'!$C$6:$L$47,10,FALSE))</f>
        <v/>
      </c>
      <c r="Z102" s="365" t="str">
        <f>IF(Z101="","",VLOOKUP(Z101,'[1]シフト記号表（従来型・ユニット型共通）'!$C$6:$L$47,10,FALSE))</f>
        <v/>
      </c>
      <c r="AA102" s="365" t="str">
        <f>IF(AA101="","",VLOOKUP(AA101,'[1]シフト記号表（従来型・ユニット型共通）'!$C$6:$L$47,10,FALSE))</f>
        <v/>
      </c>
      <c r="AB102" s="365" t="str">
        <f>IF(AB101="","",VLOOKUP(AB101,'[1]シフト記号表（従来型・ユニット型共通）'!$C$6:$L$47,10,FALSE))</f>
        <v/>
      </c>
      <c r="AC102" s="366" t="str">
        <f>IF(AC101="","",VLOOKUP(AC101,'[1]シフト記号表（従来型・ユニット型共通）'!$C$6:$L$47,10,FALSE))</f>
        <v/>
      </c>
      <c r="AD102" s="364" t="str">
        <f>IF(AD101="","",VLOOKUP(AD101,'[1]シフト記号表（従来型・ユニット型共通）'!$C$6:$L$47,10,FALSE))</f>
        <v/>
      </c>
      <c r="AE102" s="365" t="str">
        <f>IF(AE101="","",VLOOKUP(AE101,'[1]シフト記号表（従来型・ユニット型共通）'!$C$6:$L$47,10,FALSE))</f>
        <v/>
      </c>
      <c r="AF102" s="365" t="str">
        <f>IF(AF101="","",VLOOKUP(AF101,'[1]シフト記号表（従来型・ユニット型共通）'!$C$6:$L$47,10,FALSE))</f>
        <v/>
      </c>
      <c r="AG102" s="365" t="str">
        <f>IF(AG101="","",VLOOKUP(AG101,'[1]シフト記号表（従来型・ユニット型共通）'!$C$6:$L$47,10,FALSE))</f>
        <v/>
      </c>
      <c r="AH102" s="365" t="str">
        <f>IF(AH101="","",VLOOKUP(AH101,'[1]シフト記号表（従来型・ユニット型共通）'!$C$6:$L$47,10,FALSE))</f>
        <v/>
      </c>
      <c r="AI102" s="365" t="str">
        <f>IF(AI101="","",VLOOKUP(AI101,'[1]シフト記号表（従来型・ユニット型共通）'!$C$6:$L$47,10,FALSE))</f>
        <v/>
      </c>
      <c r="AJ102" s="366" t="str">
        <f>IF(AJ101="","",VLOOKUP(AJ101,'[1]シフト記号表（従来型・ユニット型共通）'!$C$6:$L$47,10,FALSE))</f>
        <v/>
      </c>
      <c r="AK102" s="364" t="str">
        <f>IF(AK101="","",VLOOKUP(AK101,'[1]シフト記号表（従来型・ユニット型共通）'!$C$6:$L$47,10,FALSE))</f>
        <v/>
      </c>
      <c r="AL102" s="365" t="str">
        <f>IF(AL101="","",VLOOKUP(AL101,'[1]シフト記号表（従来型・ユニット型共通）'!$C$6:$L$47,10,FALSE))</f>
        <v/>
      </c>
      <c r="AM102" s="365" t="str">
        <f>IF(AM101="","",VLOOKUP(AM101,'[1]シフト記号表（従来型・ユニット型共通）'!$C$6:$L$47,10,FALSE))</f>
        <v/>
      </c>
      <c r="AN102" s="365" t="str">
        <f>IF(AN101="","",VLOOKUP(AN101,'[1]シフト記号表（従来型・ユニット型共通）'!$C$6:$L$47,10,FALSE))</f>
        <v/>
      </c>
      <c r="AO102" s="365" t="str">
        <f>IF(AO101="","",VLOOKUP(AO101,'[1]シフト記号表（従来型・ユニット型共通）'!$C$6:$L$47,10,FALSE))</f>
        <v/>
      </c>
      <c r="AP102" s="365" t="str">
        <f>IF(AP101="","",VLOOKUP(AP101,'[1]シフト記号表（従来型・ユニット型共通）'!$C$6:$L$47,10,FALSE))</f>
        <v/>
      </c>
      <c r="AQ102" s="366" t="str">
        <f>IF(AQ101="","",VLOOKUP(AQ101,'[1]シフト記号表（従来型・ユニット型共通）'!$C$6:$L$47,10,FALSE))</f>
        <v/>
      </c>
      <c r="AR102" s="364" t="str">
        <f>IF(AR101="","",VLOOKUP(AR101,'[1]シフト記号表（従来型・ユニット型共通）'!$C$6:$L$47,10,FALSE))</f>
        <v/>
      </c>
      <c r="AS102" s="365" t="str">
        <f>IF(AS101="","",VLOOKUP(AS101,'[1]シフト記号表（従来型・ユニット型共通）'!$C$6:$L$47,10,FALSE))</f>
        <v/>
      </c>
      <c r="AT102" s="365" t="str">
        <f>IF(AT101="","",VLOOKUP(AT101,'[1]シフト記号表（従来型・ユニット型共通）'!$C$6:$L$47,10,FALSE))</f>
        <v/>
      </c>
      <c r="AU102" s="365" t="str">
        <f>IF(AU101="","",VLOOKUP(AU101,'[1]シフト記号表（従来型・ユニット型共通）'!$C$6:$L$47,10,FALSE))</f>
        <v/>
      </c>
      <c r="AV102" s="365" t="str">
        <f>IF(AV101="","",VLOOKUP(AV101,'[1]シフト記号表（従来型・ユニット型共通）'!$C$6:$L$47,10,FALSE))</f>
        <v/>
      </c>
      <c r="AW102" s="365" t="str">
        <f>IF(AW101="","",VLOOKUP(AW101,'[1]シフト記号表（従来型・ユニット型共通）'!$C$6:$L$47,10,FALSE))</f>
        <v/>
      </c>
      <c r="AX102" s="366" t="str">
        <f>IF(AX101="","",VLOOKUP(AX101,'[1]シフト記号表（従来型・ユニット型共通）'!$C$6:$L$47,10,FALSE))</f>
        <v/>
      </c>
      <c r="AY102" s="364" t="str">
        <f>IF(AY101="","",VLOOKUP(AY101,'[1]シフト記号表（従来型・ユニット型共通）'!$C$6:$L$47,10,FALSE))</f>
        <v/>
      </c>
      <c r="AZ102" s="365" t="str">
        <f>IF(AZ101="","",VLOOKUP(AZ101,'[1]シフト記号表（従来型・ユニット型共通）'!$C$6:$L$47,10,FALSE))</f>
        <v/>
      </c>
      <c r="BA102" s="365" t="str">
        <f>IF(BA101="","",VLOOKUP(BA101,'[1]シフト記号表（従来型・ユニット型共通）'!$C$6:$L$47,10,FALSE))</f>
        <v/>
      </c>
      <c r="BB102" s="571">
        <f>IF($BE$3="４週",SUM(W102:AX102),IF($BE$3="暦月",SUM(W102:BA102),""))</f>
        <v>0</v>
      </c>
      <c r="BC102" s="572"/>
      <c r="BD102" s="573">
        <f>IF($BE$3="４週",BB102/4,IF($BE$3="暦月",(BB102/($BE$8/7)),""))</f>
        <v>0</v>
      </c>
      <c r="BE102" s="572"/>
      <c r="BF102" s="568"/>
      <c r="BG102" s="569"/>
      <c r="BH102" s="569"/>
      <c r="BI102" s="569"/>
      <c r="BJ102" s="570"/>
    </row>
    <row r="103" spans="2:62" ht="20.25" customHeight="1" x14ac:dyDescent="0.45">
      <c r="B103" s="574">
        <f>B101+1</f>
        <v>44</v>
      </c>
      <c r="C103" s="576"/>
      <c r="D103" s="577"/>
      <c r="E103" s="359"/>
      <c r="F103" s="360"/>
      <c r="G103" s="359"/>
      <c r="H103" s="360"/>
      <c r="I103" s="580"/>
      <c r="J103" s="581"/>
      <c r="K103" s="584"/>
      <c r="L103" s="585"/>
      <c r="M103" s="585"/>
      <c r="N103" s="577"/>
      <c r="O103" s="588"/>
      <c r="P103" s="589"/>
      <c r="Q103" s="589"/>
      <c r="R103" s="589"/>
      <c r="S103" s="590"/>
      <c r="T103" s="379" t="s">
        <v>260</v>
      </c>
      <c r="U103" s="380"/>
      <c r="V103" s="381"/>
      <c r="W103" s="372"/>
      <c r="X103" s="373"/>
      <c r="Y103" s="373"/>
      <c r="Z103" s="373"/>
      <c r="AA103" s="373"/>
      <c r="AB103" s="373"/>
      <c r="AC103" s="374"/>
      <c r="AD103" s="372"/>
      <c r="AE103" s="373"/>
      <c r="AF103" s="373"/>
      <c r="AG103" s="373"/>
      <c r="AH103" s="373"/>
      <c r="AI103" s="373"/>
      <c r="AJ103" s="374"/>
      <c r="AK103" s="372"/>
      <c r="AL103" s="373"/>
      <c r="AM103" s="373"/>
      <c r="AN103" s="373"/>
      <c r="AO103" s="373"/>
      <c r="AP103" s="373"/>
      <c r="AQ103" s="374"/>
      <c r="AR103" s="372"/>
      <c r="AS103" s="373"/>
      <c r="AT103" s="373"/>
      <c r="AU103" s="373"/>
      <c r="AV103" s="373"/>
      <c r="AW103" s="373"/>
      <c r="AX103" s="374"/>
      <c r="AY103" s="372"/>
      <c r="AZ103" s="373"/>
      <c r="BA103" s="375"/>
      <c r="BB103" s="594"/>
      <c r="BC103" s="595"/>
      <c r="BD103" s="556"/>
      <c r="BE103" s="557"/>
      <c r="BF103" s="558"/>
      <c r="BG103" s="559"/>
      <c r="BH103" s="559"/>
      <c r="BI103" s="559"/>
      <c r="BJ103" s="560"/>
    </row>
    <row r="104" spans="2:62" ht="20.25" customHeight="1" x14ac:dyDescent="0.45">
      <c r="B104" s="597"/>
      <c r="C104" s="598"/>
      <c r="D104" s="599"/>
      <c r="E104" s="382"/>
      <c r="F104" s="383">
        <f>C103</f>
        <v>0</v>
      </c>
      <c r="G104" s="382"/>
      <c r="H104" s="383">
        <f>I103</f>
        <v>0</v>
      </c>
      <c r="I104" s="600"/>
      <c r="J104" s="601"/>
      <c r="K104" s="602"/>
      <c r="L104" s="603"/>
      <c r="M104" s="603"/>
      <c r="N104" s="599"/>
      <c r="O104" s="588"/>
      <c r="P104" s="589"/>
      <c r="Q104" s="589"/>
      <c r="R104" s="589"/>
      <c r="S104" s="590"/>
      <c r="T104" s="376" t="s">
        <v>261</v>
      </c>
      <c r="U104" s="377"/>
      <c r="V104" s="378"/>
      <c r="W104" s="364" t="str">
        <f>IF(W103="","",VLOOKUP(W103,'[1]シフト記号表（従来型・ユニット型共通）'!$C$6:$L$47,10,FALSE))</f>
        <v/>
      </c>
      <c r="X104" s="365" t="str">
        <f>IF(X103="","",VLOOKUP(X103,'[1]シフト記号表（従来型・ユニット型共通）'!$C$6:$L$47,10,FALSE))</f>
        <v/>
      </c>
      <c r="Y104" s="365" t="str">
        <f>IF(Y103="","",VLOOKUP(Y103,'[1]シフト記号表（従来型・ユニット型共通）'!$C$6:$L$47,10,FALSE))</f>
        <v/>
      </c>
      <c r="Z104" s="365" t="str">
        <f>IF(Z103="","",VLOOKUP(Z103,'[1]シフト記号表（従来型・ユニット型共通）'!$C$6:$L$47,10,FALSE))</f>
        <v/>
      </c>
      <c r="AA104" s="365" t="str">
        <f>IF(AA103="","",VLOOKUP(AA103,'[1]シフト記号表（従来型・ユニット型共通）'!$C$6:$L$47,10,FALSE))</f>
        <v/>
      </c>
      <c r="AB104" s="365" t="str">
        <f>IF(AB103="","",VLOOKUP(AB103,'[1]シフト記号表（従来型・ユニット型共通）'!$C$6:$L$47,10,FALSE))</f>
        <v/>
      </c>
      <c r="AC104" s="366" t="str">
        <f>IF(AC103="","",VLOOKUP(AC103,'[1]シフト記号表（従来型・ユニット型共通）'!$C$6:$L$47,10,FALSE))</f>
        <v/>
      </c>
      <c r="AD104" s="364" t="str">
        <f>IF(AD103="","",VLOOKUP(AD103,'[1]シフト記号表（従来型・ユニット型共通）'!$C$6:$L$47,10,FALSE))</f>
        <v/>
      </c>
      <c r="AE104" s="365" t="str">
        <f>IF(AE103="","",VLOOKUP(AE103,'[1]シフト記号表（従来型・ユニット型共通）'!$C$6:$L$47,10,FALSE))</f>
        <v/>
      </c>
      <c r="AF104" s="365" t="str">
        <f>IF(AF103="","",VLOOKUP(AF103,'[1]シフト記号表（従来型・ユニット型共通）'!$C$6:$L$47,10,FALSE))</f>
        <v/>
      </c>
      <c r="AG104" s="365" t="str">
        <f>IF(AG103="","",VLOOKUP(AG103,'[1]シフト記号表（従来型・ユニット型共通）'!$C$6:$L$47,10,FALSE))</f>
        <v/>
      </c>
      <c r="AH104" s="365" t="str">
        <f>IF(AH103="","",VLOOKUP(AH103,'[1]シフト記号表（従来型・ユニット型共通）'!$C$6:$L$47,10,FALSE))</f>
        <v/>
      </c>
      <c r="AI104" s="365" t="str">
        <f>IF(AI103="","",VLOOKUP(AI103,'[1]シフト記号表（従来型・ユニット型共通）'!$C$6:$L$47,10,FALSE))</f>
        <v/>
      </c>
      <c r="AJ104" s="366" t="str">
        <f>IF(AJ103="","",VLOOKUP(AJ103,'[1]シフト記号表（従来型・ユニット型共通）'!$C$6:$L$47,10,FALSE))</f>
        <v/>
      </c>
      <c r="AK104" s="364" t="str">
        <f>IF(AK103="","",VLOOKUP(AK103,'[1]シフト記号表（従来型・ユニット型共通）'!$C$6:$L$47,10,FALSE))</f>
        <v/>
      </c>
      <c r="AL104" s="365" t="str">
        <f>IF(AL103="","",VLOOKUP(AL103,'[1]シフト記号表（従来型・ユニット型共通）'!$C$6:$L$47,10,FALSE))</f>
        <v/>
      </c>
      <c r="AM104" s="365" t="str">
        <f>IF(AM103="","",VLOOKUP(AM103,'[1]シフト記号表（従来型・ユニット型共通）'!$C$6:$L$47,10,FALSE))</f>
        <v/>
      </c>
      <c r="AN104" s="365" t="str">
        <f>IF(AN103="","",VLOOKUP(AN103,'[1]シフト記号表（従来型・ユニット型共通）'!$C$6:$L$47,10,FALSE))</f>
        <v/>
      </c>
      <c r="AO104" s="365" t="str">
        <f>IF(AO103="","",VLOOKUP(AO103,'[1]シフト記号表（従来型・ユニット型共通）'!$C$6:$L$47,10,FALSE))</f>
        <v/>
      </c>
      <c r="AP104" s="365" t="str">
        <f>IF(AP103="","",VLOOKUP(AP103,'[1]シフト記号表（従来型・ユニット型共通）'!$C$6:$L$47,10,FALSE))</f>
        <v/>
      </c>
      <c r="AQ104" s="366" t="str">
        <f>IF(AQ103="","",VLOOKUP(AQ103,'[1]シフト記号表（従来型・ユニット型共通）'!$C$6:$L$47,10,FALSE))</f>
        <v/>
      </c>
      <c r="AR104" s="364" t="str">
        <f>IF(AR103="","",VLOOKUP(AR103,'[1]シフト記号表（従来型・ユニット型共通）'!$C$6:$L$47,10,FALSE))</f>
        <v/>
      </c>
      <c r="AS104" s="365" t="str">
        <f>IF(AS103="","",VLOOKUP(AS103,'[1]シフト記号表（従来型・ユニット型共通）'!$C$6:$L$47,10,FALSE))</f>
        <v/>
      </c>
      <c r="AT104" s="365" t="str">
        <f>IF(AT103="","",VLOOKUP(AT103,'[1]シフト記号表（従来型・ユニット型共通）'!$C$6:$L$47,10,FALSE))</f>
        <v/>
      </c>
      <c r="AU104" s="365" t="str">
        <f>IF(AU103="","",VLOOKUP(AU103,'[1]シフト記号表（従来型・ユニット型共通）'!$C$6:$L$47,10,FALSE))</f>
        <v/>
      </c>
      <c r="AV104" s="365" t="str">
        <f>IF(AV103="","",VLOOKUP(AV103,'[1]シフト記号表（従来型・ユニット型共通）'!$C$6:$L$47,10,FALSE))</f>
        <v/>
      </c>
      <c r="AW104" s="365" t="str">
        <f>IF(AW103="","",VLOOKUP(AW103,'[1]シフト記号表（従来型・ユニット型共通）'!$C$6:$L$47,10,FALSE))</f>
        <v/>
      </c>
      <c r="AX104" s="366" t="str">
        <f>IF(AX103="","",VLOOKUP(AX103,'[1]シフト記号表（従来型・ユニット型共通）'!$C$6:$L$47,10,FALSE))</f>
        <v/>
      </c>
      <c r="AY104" s="364" t="str">
        <f>IF(AY103="","",VLOOKUP(AY103,'[1]シフト記号表（従来型・ユニット型共通）'!$C$6:$L$47,10,FALSE))</f>
        <v/>
      </c>
      <c r="AZ104" s="365" t="str">
        <f>IF(AZ103="","",VLOOKUP(AZ103,'[1]シフト記号表（従来型・ユニット型共通）'!$C$6:$L$47,10,FALSE))</f>
        <v/>
      </c>
      <c r="BA104" s="365" t="str">
        <f>IF(BA103="","",VLOOKUP(BA103,'[1]シフト記号表（従来型・ユニット型共通）'!$C$6:$L$47,10,FALSE))</f>
        <v/>
      </c>
      <c r="BB104" s="571">
        <f>IF($BE$3="４週",SUM(W104:AX104),IF($BE$3="暦月",SUM(W104:BA104),""))</f>
        <v>0</v>
      </c>
      <c r="BC104" s="572"/>
      <c r="BD104" s="573">
        <f>IF($BE$3="４週",BB104/4,IF($BE$3="暦月",(BB104/($BE$8/7)),""))</f>
        <v>0</v>
      </c>
      <c r="BE104" s="572"/>
      <c r="BF104" s="568"/>
      <c r="BG104" s="569"/>
      <c r="BH104" s="569"/>
      <c r="BI104" s="569"/>
      <c r="BJ104" s="570"/>
    </row>
    <row r="105" spans="2:62" ht="20.25" customHeight="1" x14ac:dyDescent="0.45">
      <c r="B105" s="574">
        <f>B103+1</f>
        <v>45</v>
      </c>
      <c r="C105" s="576"/>
      <c r="D105" s="577"/>
      <c r="E105" s="359"/>
      <c r="F105" s="360"/>
      <c r="G105" s="359"/>
      <c r="H105" s="360"/>
      <c r="I105" s="580"/>
      <c r="J105" s="581"/>
      <c r="K105" s="584"/>
      <c r="L105" s="585"/>
      <c r="M105" s="585"/>
      <c r="N105" s="577"/>
      <c r="O105" s="588"/>
      <c r="P105" s="589"/>
      <c r="Q105" s="589"/>
      <c r="R105" s="589"/>
      <c r="S105" s="590"/>
      <c r="T105" s="379" t="s">
        <v>260</v>
      </c>
      <c r="U105" s="380"/>
      <c r="V105" s="381"/>
      <c r="W105" s="372"/>
      <c r="X105" s="373"/>
      <c r="Y105" s="373"/>
      <c r="Z105" s="373"/>
      <c r="AA105" s="373"/>
      <c r="AB105" s="373"/>
      <c r="AC105" s="374"/>
      <c r="AD105" s="372"/>
      <c r="AE105" s="373"/>
      <c r="AF105" s="373"/>
      <c r="AG105" s="373"/>
      <c r="AH105" s="373"/>
      <c r="AI105" s="373"/>
      <c r="AJ105" s="374"/>
      <c r="AK105" s="372"/>
      <c r="AL105" s="373"/>
      <c r="AM105" s="373"/>
      <c r="AN105" s="373"/>
      <c r="AO105" s="373"/>
      <c r="AP105" s="373"/>
      <c r="AQ105" s="374"/>
      <c r="AR105" s="372"/>
      <c r="AS105" s="373"/>
      <c r="AT105" s="373"/>
      <c r="AU105" s="373"/>
      <c r="AV105" s="373"/>
      <c r="AW105" s="373"/>
      <c r="AX105" s="374"/>
      <c r="AY105" s="372"/>
      <c r="AZ105" s="373"/>
      <c r="BA105" s="375"/>
      <c r="BB105" s="594"/>
      <c r="BC105" s="595"/>
      <c r="BD105" s="556"/>
      <c r="BE105" s="557"/>
      <c r="BF105" s="558"/>
      <c r="BG105" s="559"/>
      <c r="BH105" s="559"/>
      <c r="BI105" s="559"/>
      <c r="BJ105" s="560"/>
    </row>
    <row r="106" spans="2:62" ht="20.25" customHeight="1" x14ac:dyDescent="0.45">
      <c r="B106" s="597"/>
      <c r="C106" s="598"/>
      <c r="D106" s="599"/>
      <c r="E106" s="382"/>
      <c r="F106" s="383">
        <f>C105</f>
        <v>0</v>
      </c>
      <c r="G106" s="382"/>
      <c r="H106" s="383">
        <f>I105</f>
        <v>0</v>
      </c>
      <c r="I106" s="600"/>
      <c r="J106" s="601"/>
      <c r="K106" s="602"/>
      <c r="L106" s="603"/>
      <c r="M106" s="603"/>
      <c r="N106" s="599"/>
      <c r="O106" s="588"/>
      <c r="P106" s="589"/>
      <c r="Q106" s="589"/>
      <c r="R106" s="589"/>
      <c r="S106" s="590"/>
      <c r="T106" s="376" t="s">
        <v>261</v>
      </c>
      <c r="U106" s="377"/>
      <c r="V106" s="378"/>
      <c r="W106" s="364" t="str">
        <f>IF(W105="","",VLOOKUP(W105,'[1]シフト記号表（従来型・ユニット型共通）'!$C$6:$L$47,10,FALSE))</f>
        <v/>
      </c>
      <c r="X106" s="365" t="str">
        <f>IF(X105="","",VLOOKUP(X105,'[1]シフト記号表（従来型・ユニット型共通）'!$C$6:$L$47,10,FALSE))</f>
        <v/>
      </c>
      <c r="Y106" s="365" t="str">
        <f>IF(Y105="","",VLOOKUP(Y105,'[1]シフト記号表（従来型・ユニット型共通）'!$C$6:$L$47,10,FALSE))</f>
        <v/>
      </c>
      <c r="Z106" s="365" t="str">
        <f>IF(Z105="","",VLOOKUP(Z105,'[1]シフト記号表（従来型・ユニット型共通）'!$C$6:$L$47,10,FALSE))</f>
        <v/>
      </c>
      <c r="AA106" s="365" t="str">
        <f>IF(AA105="","",VLOOKUP(AA105,'[1]シフト記号表（従来型・ユニット型共通）'!$C$6:$L$47,10,FALSE))</f>
        <v/>
      </c>
      <c r="AB106" s="365" t="str">
        <f>IF(AB105="","",VLOOKUP(AB105,'[1]シフト記号表（従来型・ユニット型共通）'!$C$6:$L$47,10,FALSE))</f>
        <v/>
      </c>
      <c r="AC106" s="366" t="str">
        <f>IF(AC105="","",VLOOKUP(AC105,'[1]シフト記号表（従来型・ユニット型共通）'!$C$6:$L$47,10,FALSE))</f>
        <v/>
      </c>
      <c r="AD106" s="364" t="str">
        <f>IF(AD105="","",VLOOKUP(AD105,'[1]シフト記号表（従来型・ユニット型共通）'!$C$6:$L$47,10,FALSE))</f>
        <v/>
      </c>
      <c r="AE106" s="365" t="str">
        <f>IF(AE105="","",VLOOKUP(AE105,'[1]シフト記号表（従来型・ユニット型共通）'!$C$6:$L$47,10,FALSE))</f>
        <v/>
      </c>
      <c r="AF106" s="365" t="str">
        <f>IF(AF105="","",VLOOKUP(AF105,'[1]シフト記号表（従来型・ユニット型共通）'!$C$6:$L$47,10,FALSE))</f>
        <v/>
      </c>
      <c r="AG106" s="365" t="str">
        <f>IF(AG105="","",VLOOKUP(AG105,'[1]シフト記号表（従来型・ユニット型共通）'!$C$6:$L$47,10,FALSE))</f>
        <v/>
      </c>
      <c r="AH106" s="365" t="str">
        <f>IF(AH105="","",VLOOKUP(AH105,'[1]シフト記号表（従来型・ユニット型共通）'!$C$6:$L$47,10,FALSE))</f>
        <v/>
      </c>
      <c r="AI106" s="365" t="str">
        <f>IF(AI105="","",VLOOKUP(AI105,'[1]シフト記号表（従来型・ユニット型共通）'!$C$6:$L$47,10,FALSE))</f>
        <v/>
      </c>
      <c r="AJ106" s="366" t="str">
        <f>IF(AJ105="","",VLOOKUP(AJ105,'[1]シフト記号表（従来型・ユニット型共通）'!$C$6:$L$47,10,FALSE))</f>
        <v/>
      </c>
      <c r="AK106" s="364" t="str">
        <f>IF(AK105="","",VLOOKUP(AK105,'[1]シフト記号表（従来型・ユニット型共通）'!$C$6:$L$47,10,FALSE))</f>
        <v/>
      </c>
      <c r="AL106" s="365" t="str">
        <f>IF(AL105="","",VLOOKUP(AL105,'[1]シフト記号表（従来型・ユニット型共通）'!$C$6:$L$47,10,FALSE))</f>
        <v/>
      </c>
      <c r="AM106" s="365" t="str">
        <f>IF(AM105="","",VLOOKUP(AM105,'[1]シフト記号表（従来型・ユニット型共通）'!$C$6:$L$47,10,FALSE))</f>
        <v/>
      </c>
      <c r="AN106" s="365" t="str">
        <f>IF(AN105="","",VLOOKUP(AN105,'[1]シフト記号表（従来型・ユニット型共通）'!$C$6:$L$47,10,FALSE))</f>
        <v/>
      </c>
      <c r="AO106" s="365" t="str">
        <f>IF(AO105="","",VLOOKUP(AO105,'[1]シフト記号表（従来型・ユニット型共通）'!$C$6:$L$47,10,FALSE))</f>
        <v/>
      </c>
      <c r="AP106" s="365" t="str">
        <f>IF(AP105="","",VLOOKUP(AP105,'[1]シフト記号表（従来型・ユニット型共通）'!$C$6:$L$47,10,FALSE))</f>
        <v/>
      </c>
      <c r="AQ106" s="366" t="str">
        <f>IF(AQ105="","",VLOOKUP(AQ105,'[1]シフト記号表（従来型・ユニット型共通）'!$C$6:$L$47,10,FALSE))</f>
        <v/>
      </c>
      <c r="AR106" s="364" t="str">
        <f>IF(AR105="","",VLOOKUP(AR105,'[1]シフト記号表（従来型・ユニット型共通）'!$C$6:$L$47,10,FALSE))</f>
        <v/>
      </c>
      <c r="AS106" s="365" t="str">
        <f>IF(AS105="","",VLOOKUP(AS105,'[1]シフト記号表（従来型・ユニット型共通）'!$C$6:$L$47,10,FALSE))</f>
        <v/>
      </c>
      <c r="AT106" s="365" t="str">
        <f>IF(AT105="","",VLOOKUP(AT105,'[1]シフト記号表（従来型・ユニット型共通）'!$C$6:$L$47,10,FALSE))</f>
        <v/>
      </c>
      <c r="AU106" s="365" t="str">
        <f>IF(AU105="","",VLOOKUP(AU105,'[1]シフト記号表（従来型・ユニット型共通）'!$C$6:$L$47,10,FALSE))</f>
        <v/>
      </c>
      <c r="AV106" s="365" t="str">
        <f>IF(AV105="","",VLOOKUP(AV105,'[1]シフト記号表（従来型・ユニット型共通）'!$C$6:$L$47,10,FALSE))</f>
        <v/>
      </c>
      <c r="AW106" s="365" t="str">
        <f>IF(AW105="","",VLOOKUP(AW105,'[1]シフト記号表（従来型・ユニット型共通）'!$C$6:$L$47,10,FALSE))</f>
        <v/>
      </c>
      <c r="AX106" s="366" t="str">
        <f>IF(AX105="","",VLOOKUP(AX105,'[1]シフト記号表（従来型・ユニット型共通）'!$C$6:$L$47,10,FALSE))</f>
        <v/>
      </c>
      <c r="AY106" s="364" t="str">
        <f>IF(AY105="","",VLOOKUP(AY105,'[1]シフト記号表（従来型・ユニット型共通）'!$C$6:$L$47,10,FALSE))</f>
        <v/>
      </c>
      <c r="AZ106" s="365" t="str">
        <f>IF(AZ105="","",VLOOKUP(AZ105,'[1]シフト記号表（従来型・ユニット型共通）'!$C$6:$L$47,10,FALSE))</f>
        <v/>
      </c>
      <c r="BA106" s="365" t="str">
        <f>IF(BA105="","",VLOOKUP(BA105,'[1]シフト記号表（従来型・ユニット型共通）'!$C$6:$L$47,10,FALSE))</f>
        <v/>
      </c>
      <c r="BB106" s="571">
        <f>IF($BE$3="４週",SUM(W106:AX106),IF($BE$3="暦月",SUM(W106:BA106),""))</f>
        <v>0</v>
      </c>
      <c r="BC106" s="572"/>
      <c r="BD106" s="573">
        <f>IF($BE$3="４週",BB106/4,IF($BE$3="暦月",(BB106/($BE$8/7)),""))</f>
        <v>0</v>
      </c>
      <c r="BE106" s="572"/>
      <c r="BF106" s="568"/>
      <c r="BG106" s="569"/>
      <c r="BH106" s="569"/>
      <c r="BI106" s="569"/>
      <c r="BJ106" s="570"/>
    </row>
    <row r="107" spans="2:62" ht="20.25" customHeight="1" x14ac:dyDescent="0.45">
      <c r="B107" s="574">
        <f>B105+1</f>
        <v>46</v>
      </c>
      <c r="C107" s="576"/>
      <c r="D107" s="577"/>
      <c r="E107" s="359"/>
      <c r="F107" s="360"/>
      <c r="G107" s="359"/>
      <c r="H107" s="360"/>
      <c r="I107" s="580"/>
      <c r="J107" s="581"/>
      <c r="K107" s="584"/>
      <c r="L107" s="585"/>
      <c r="M107" s="585"/>
      <c r="N107" s="577"/>
      <c r="O107" s="588"/>
      <c r="P107" s="589"/>
      <c r="Q107" s="589"/>
      <c r="R107" s="589"/>
      <c r="S107" s="590"/>
      <c r="T107" s="379" t="s">
        <v>260</v>
      </c>
      <c r="U107" s="380"/>
      <c r="V107" s="381"/>
      <c r="W107" s="372"/>
      <c r="X107" s="373"/>
      <c r="Y107" s="373"/>
      <c r="Z107" s="373"/>
      <c r="AA107" s="373"/>
      <c r="AB107" s="373"/>
      <c r="AC107" s="374"/>
      <c r="AD107" s="372"/>
      <c r="AE107" s="373"/>
      <c r="AF107" s="373"/>
      <c r="AG107" s="373"/>
      <c r="AH107" s="373"/>
      <c r="AI107" s="373"/>
      <c r="AJ107" s="374"/>
      <c r="AK107" s="372"/>
      <c r="AL107" s="373"/>
      <c r="AM107" s="373"/>
      <c r="AN107" s="373"/>
      <c r="AO107" s="373"/>
      <c r="AP107" s="373"/>
      <c r="AQ107" s="374"/>
      <c r="AR107" s="372"/>
      <c r="AS107" s="373"/>
      <c r="AT107" s="373"/>
      <c r="AU107" s="373"/>
      <c r="AV107" s="373"/>
      <c r="AW107" s="373"/>
      <c r="AX107" s="374"/>
      <c r="AY107" s="372"/>
      <c r="AZ107" s="373"/>
      <c r="BA107" s="375"/>
      <c r="BB107" s="594"/>
      <c r="BC107" s="595"/>
      <c r="BD107" s="556"/>
      <c r="BE107" s="557"/>
      <c r="BF107" s="558"/>
      <c r="BG107" s="559"/>
      <c r="BH107" s="559"/>
      <c r="BI107" s="559"/>
      <c r="BJ107" s="560"/>
    </row>
    <row r="108" spans="2:62" ht="20.25" customHeight="1" x14ac:dyDescent="0.45">
      <c r="B108" s="597"/>
      <c r="C108" s="598"/>
      <c r="D108" s="599"/>
      <c r="E108" s="382"/>
      <c r="F108" s="383">
        <f>C107</f>
        <v>0</v>
      </c>
      <c r="G108" s="382"/>
      <c r="H108" s="383">
        <f>I107</f>
        <v>0</v>
      </c>
      <c r="I108" s="600"/>
      <c r="J108" s="601"/>
      <c r="K108" s="602"/>
      <c r="L108" s="603"/>
      <c r="M108" s="603"/>
      <c r="N108" s="599"/>
      <c r="O108" s="588"/>
      <c r="P108" s="589"/>
      <c r="Q108" s="589"/>
      <c r="R108" s="589"/>
      <c r="S108" s="590"/>
      <c r="T108" s="376" t="s">
        <v>261</v>
      </c>
      <c r="U108" s="377"/>
      <c r="V108" s="378"/>
      <c r="W108" s="364" t="str">
        <f>IF(W107="","",VLOOKUP(W107,'[1]シフト記号表（従来型・ユニット型共通）'!$C$6:$L$47,10,FALSE))</f>
        <v/>
      </c>
      <c r="X108" s="365" t="str">
        <f>IF(X107="","",VLOOKUP(X107,'[1]シフト記号表（従来型・ユニット型共通）'!$C$6:$L$47,10,FALSE))</f>
        <v/>
      </c>
      <c r="Y108" s="365" t="str">
        <f>IF(Y107="","",VLOOKUP(Y107,'[1]シフト記号表（従来型・ユニット型共通）'!$C$6:$L$47,10,FALSE))</f>
        <v/>
      </c>
      <c r="Z108" s="365" t="str">
        <f>IF(Z107="","",VLOOKUP(Z107,'[1]シフト記号表（従来型・ユニット型共通）'!$C$6:$L$47,10,FALSE))</f>
        <v/>
      </c>
      <c r="AA108" s="365" t="str">
        <f>IF(AA107="","",VLOOKUP(AA107,'[1]シフト記号表（従来型・ユニット型共通）'!$C$6:$L$47,10,FALSE))</f>
        <v/>
      </c>
      <c r="AB108" s="365" t="str">
        <f>IF(AB107="","",VLOOKUP(AB107,'[1]シフト記号表（従来型・ユニット型共通）'!$C$6:$L$47,10,FALSE))</f>
        <v/>
      </c>
      <c r="AC108" s="366" t="str">
        <f>IF(AC107="","",VLOOKUP(AC107,'[1]シフト記号表（従来型・ユニット型共通）'!$C$6:$L$47,10,FALSE))</f>
        <v/>
      </c>
      <c r="AD108" s="364" t="str">
        <f>IF(AD107="","",VLOOKUP(AD107,'[1]シフト記号表（従来型・ユニット型共通）'!$C$6:$L$47,10,FALSE))</f>
        <v/>
      </c>
      <c r="AE108" s="365" t="str">
        <f>IF(AE107="","",VLOOKUP(AE107,'[1]シフト記号表（従来型・ユニット型共通）'!$C$6:$L$47,10,FALSE))</f>
        <v/>
      </c>
      <c r="AF108" s="365" t="str">
        <f>IF(AF107="","",VLOOKUP(AF107,'[1]シフト記号表（従来型・ユニット型共通）'!$C$6:$L$47,10,FALSE))</f>
        <v/>
      </c>
      <c r="AG108" s="365" t="str">
        <f>IF(AG107="","",VLOOKUP(AG107,'[1]シフト記号表（従来型・ユニット型共通）'!$C$6:$L$47,10,FALSE))</f>
        <v/>
      </c>
      <c r="AH108" s="365" t="str">
        <f>IF(AH107="","",VLOOKUP(AH107,'[1]シフト記号表（従来型・ユニット型共通）'!$C$6:$L$47,10,FALSE))</f>
        <v/>
      </c>
      <c r="AI108" s="365" t="str">
        <f>IF(AI107="","",VLOOKUP(AI107,'[1]シフト記号表（従来型・ユニット型共通）'!$C$6:$L$47,10,FALSE))</f>
        <v/>
      </c>
      <c r="AJ108" s="366" t="str">
        <f>IF(AJ107="","",VLOOKUP(AJ107,'[1]シフト記号表（従来型・ユニット型共通）'!$C$6:$L$47,10,FALSE))</f>
        <v/>
      </c>
      <c r="AK108" s="364" t="str">
        <f>IF(AK107="","",VLOOKUP(AK107,'[1]シフト記号表（従来型・ユニット型共通）'!$C$6:$L$47,10,FALSE))</f>
        <v/>
      </c>
      <c r="AL108" s="365" t="str">
        <f>IF(AL107="","",VLOOKUP(AL107,'[1]シフト記号表（従来型・ユニット型共通）'!$C$6:$L$47,10,FALSE))</f>
        <v/>
      </c>
      <c r="AM108" s="365" t="str">
        <f>IF(AM107="","",VLOOKUP(AM107,'[1]シフト記号表（従来型・ユニット型共通）'!$C$6:$L$47,10,FALSE))</f>
        <v/>
      </c>
      <c r="AN108" s="365" t="str">
        <f>IF(AN107="","",VLOOKUP(AN107,'[1]シフト記号表（従来型・ユニット型共通）'!$C$6:$L$47,10,FALSE))</f>
        <v/>
      </c>
      <c r="AO108" s="365" t="str">
        <f>IF(AO107="","",VLOOKUP(AO107,'[1]シフト記号表（従来型・ユニット型共通）'!$C$6:$L$47,10,FALSE))</f>
        <v/>
      </c>
      <c r="AP108" s="365" t="str">
        <f>IF(AP107="","",VLOOKUP(AP107,'[1]シフト記号表（従来型・ユニット型共通）'!$C$6:$L$47,10,FALSE))</f>
        <v/>
      </c>
      <c r="AQ108" s="366" t="str">
        <f>IF(AQ107="","",VLOOKUP(AQ107,'[1]シフト記号表（従来型・ユニット型共通）'!$C$6:$L$47,10,FALSE))</f>
        <v/>
      </c>
      <c r="AR108" s="364" t="str">
        <f>IF(AR107="","",VLOOKUP(AR107,'[1]シフト記号表（従来型・ユニット型共通）'!$C$6:$L$47,10,FALSE))</f>
        <v/>
      </c>
      <c r="AS108" s="365" t="str">
        <f>IF(AS107="","",VLOOKUP(AS107,'[1]シフト記号表（従来型・ユニット型共通）'!$C$6:$L$47,10,FALSE))</f>
        <v/>
      </c>
      <c r="AT108" s="365" t="str">
        <f>IF(AT107="","",VLOOKUP(AT107,'[1]シフト記号表（従来型・ユニット型共通）'!$C$6:$L$47,10,FALSE))</f>
        <v/>
      </c>
      <c r="AU108" s="365" t="str">
        <f>IF(AU107="","",VLOOKUP(AU107,'[1]シフト記号表（従来型・ユニット型共通）'!$C$6:$L$47,10,FALSE))</f>
        <v/>
      </c>
      <c r="AV108" s="365" t="str">
        <f>IF(AV107="","",VLOOKUP(AV107,'[1]シフト記号表（従来型・ユニット型共通）'!$C$6:$L$47,10,FALSE))</f>
        <v/>
      </c>
      <c r="AW108" s="365" t="str">
        <f>IF(AW107="","",VLOOKUP(AW107,'[1]シフト記号表（従来型・ユニット型共通）'!$C$6:$L$47,10,FALSE))</f>
        <v/>
      </c>
      <c r="AX108" s="366" t="str">
        <f>IF(AX107="","",VLOOKUP(AX107,'[1]シフト記号表（従来型・ユニット型共通）'!$C$6:$L$47,10,FALSE))</f>
        <v/>
      </c>
      <c r="AY108" s="364" t="str">
        <f>IF(AY107="","",VLOOKUP(AY107,'[1]シフト記号表（従来型・ユニット型共通）'!$C$6:$L$47,10,FALSE))</f>
        <v/>
      </c>
      <c r="AZ108" s="365" t="str">
        <f>IF(AZ107="","",VLOOKUP(AZ107,'[1]シフト記号表（従来型・ユニット型共通）'!$C$6:$L$47,10,FALSE))</f>
        <v/>
      </c>
      <c r="BA108" s="365" t="str">
        <f>IF(BA107="","",VLOOKUP(BA107,'[1]シフト記号表（従来型・ユニット型共通）'!$C$6:$L$47,10,FALSE))</f>
        <v/>
      </c>
      <c r="BB108" s="571">
        <f>IF($BE$3="４週",SUM(W108:AX108),IF($BE$3="暦月",SUM(W108:BA108),""))</f>
        <v>0</v>
      </c>
      <c r="BC108" s="572"/>
      <c r="BD108" s="573">
        <f>IF($BE$3="４週",BB108/4,IF($BE$3="暦月",(BB108/($BE$8/7)),""))</f>
        <v>0</v>
      </c>
      <c r="BE108" s="572"/>
      <c r="BF108" s="568"/>
      <c r="BG108" s="569"/>
      <c r="BH108" s="569"/>
      <c r="BI108" s="569"/>
      <c r="BJ108" s="570"/>
    </row>
    <row r="109" spans="2:62" ht="20.25" customHeight="1" x14ac:dyDescent="0.45">
      <c r="B109" s="574">
        <f>B107+1</f>
        <v>47</v>
      </c>
      <c r="C109" s="576"/>
      <c r="D109" s="577"/>
      <c r="E109" s="359"/>
      <c r="F109" s="360"/>
      <c r="G109" s="359"/>
      <c r="H109" s="360"/>
      <c r="I109" s="580"/>
      <c r="J109" s="581"/>
      <c r="K109" s="584"/>
      <c r="L109" s="585"/>
      <c r="M109" s="585"/>
      <c r="N109" s="577"/>
      <c r="O109" s="588"/>
      <c r="P109" s="589"/>
      <c r="Q109" s="589"/>
      <c r="R109" s="589"/>
      <c r="S109" s="590"/>
      <c r="T109" s="379" t="s">
        <v>260</v>
      </c>
      <c r="U109" s="380"/>
      <c r="V109" s="381"/>
      <c r="W109" s="372"/>
      <c r="X109" s="373"/>
      <c r="Y109" s="373"/>
      <c r="Z109" s="373"/>
      <c r="AA109" s="373"/>
      <c r="AB109" s="373"/>
      <c r="AC109" s="374"/>
      <c r="AD109" s="372"/>
      <c r="AE109" s="373"/>
      <c r="AF109" s="373"/>
      <c r="AG109" s="373"/>
      <c r="AH109" s="373"/>
      <c r="AI109" s="373"/>
      <c r="AJ109" s="374"/>
      <c r="AK109" s="372"/>
      <c r="AL109" s="373"/>
      <c r="AM109" s="373"/>
      <c r="AN109" s="373"/>
      <c r="AO109" s="373"/>
      <c r="AP109" s="373"/>
      <c r="AQ109" s="374"/>
      <c r="AR109" s="372"/>
      <c r="AS109" s="373"/>
      <c r="AT109" s="373"/>
      <c r="AU109" s="373"/>
      <c r="AV109" s="373"/>
      <c r="AW109" s="373"/>
      <c r="AX109" s="374"/>
      <c r="AY109" s="372"/>
      <c r="AZ109" s="373"/>
      <c r="BA109" s="375"/>
      <c r="BB109" s="594"/>
      <c r="BC109" s="595"/>
      <c r="BD109" s="556"/>
      <c r="BE109" s="557"/>
      <c r="BF109" s="558"/>
      <c r="BG109" s="559"/>
      <c r="BH109" s="559"/>
      <c r="BI109" s="559"/>
      <c r="BJ109" s="560"/>
    </row>
    <row r="110" spans="2:62" ht="20.25" customHeight="1" x14ac:dyDescent="0.45">
      <c r="B110" s="597"/>
      <c r="C110" s="598"/>
      <c r="D110" s="599"/>
      <c r="E110" s="382"/>
      <c r="F110" s="383">
        <f>C109</f>
        <v>0</v>
      </c>
      <c r="G110" s="382"/>
      <c r="H110" s="383">
        <f>I109</f>
        <v>0</v>
      </c>
      <c r="I110" s="600"/>
      <c r="J110" s="601"/>
      <c r="K110" s="602"/>
      <c r="L110" s="603"/>
      <c r="M110" s="603"/>
      <c r="N110" s="599"/>
      <c r="O110" s="588"/>
      <c r="P110" s="589"/>
      <c r="Q110" s="589"/>
      <c r="R110" s="589"/>
      <c r="S110" s="590"/>
      <c r="T110" s="376" t="s">
        <v>261</v>
      </c>
      <c r="U110" s="377"/>
      <c r="V110" s="378"/>
      <c r="W110" s="364" t="str">
        <f>IF(W109="","",VLOOKUP(W109,'[1]シフト記号表（従来型・ユニット型共通）'!$C$6:$L$47,10,FALSE))</f>
        <v/>
      </c>
      <c r="X110" s="365" t="str">
        <f>IF(X109="","",VLOOKUP(X109,'[1]シフト記号表（従来型・ユニット型共通）'!$C$6:$L$47,10,FALSE))</f>
        <v/>
      </c>
      <c r="Y110" s="365" t="str">
        <f>IF(Y109="","",VLOOKUP(Y109,'[1]シフト記号表（従来型・ユニット型共通）'!$C$6:$L$47,10,FALSE))</f>
        <v/>
      </c>
      <c r="Z110" s="365" t="str">
        <f>IF(Z109="","",VLOOKUP(Z109,'[1]シフト記号表（従来型・ユニット型共通）'!$C$6:$L$47,10,FALSE))</f>
        <v/>
      </c>
      <c r="AA110" s="365" t="str">
        <f>IF(AA109="","",VLOOKUP(AA109,'[1]シフト記号表（従来型・ユニット型共通）'!$C$6:$L$47,10,FALSE))</f>
        <v/>
      </c>
      <c r="AB110" s="365" t="str">
        <f>IF(AB109="","",VLOOKUP(AB109,'[1]シフト記号表（従来型・ユニット型共通）'!$C$6:$L$47,10,FALSE))</f>
        <v/>
      </c>
      <c r="AC110" s="366" t="str">
        <f>IF(AC109="","",VLOOKUP(AC109,'[1]シフト記号表（従来型・ユニット型共通）'!$C$6:$L$47,10,FALSE))</f>
        <v/>
      </c>
      <c r="AD110" s="364" t="str">
        <f>IF(AD109="","",VLOOKUP(AD109,'[1]シフト記号表（従来型・ユニット型共通）'!$C$6:$L$47,10,FALSE))</f>
        <v/>
      </c>
      <c r="AE110" s="365" t="str">
        <f>IF(AE109="","",VLOOKUP(AE109,'[1]シフト記号表（従来型・ユニット型共通）'!$C$6:$L$47,10,FALSE))</f>
        <v/>
      </c>
      <c r="AF110" s="365" t="str">
        <f>IF(AF109="","",VLOOKUP(AF109,'[1]シフト記号表（従来型・ユニット型共通）'!$C$6:$L$47,10,FALSE))</f>
        <v/>
      </c>
      <c r="AG110" s="365" t="str">
        <f>IF(AG109="","",VLOOKUP(AG109,'[1]シフト記号表（従来型・ユニット型共通）'!$C$6:$L$47,10,FALSE))</f>
        <v/>
      </c>
      <c r="AH110" s="365" t="str">
        <f>IF(AH109="","",VLOOKUP(AH109,'[1]シフト記号表（従来型・ユニット型共通）'!$C$6:$L$47,10,FALSE))</f>
        <v/>
      </c>
      <c r="AI110" s="365" t="str">
        <f>IF(AI109="","",VLOOKUP(AI109,'[1]シフト記号表（従来型・ユニット型共通）'!$C$6:$L$47,10,FALSE))</f>
        <v/>
      </c>
      <c r="AJ110" s="366" t="str">
        <f>IF(AJ109="","",VLOOKUP(AJ109,'[1]シフト記号表（従来型・ユニット型共通）'!$C$6:$L$47,10,FALSE))</f>
        <v/>
      </c>
      <c r="AK110" s="364" t="str">
        <f>IF(AK109="","",VLOOKUP(AK109,'[1]シフト記号表（従来型・ユニット型共通）'!$C$6:$L$47,10,FALSE))</f>
        <v/>
      </c>
      <c r="AL110" s="365" t="str">
        <f>IF(AL109="","",VLOOKUP(AL109,'[1]シフト記号表（従来型・ユニット型共通）'!$C$6:$L$47,10,FALSE))</f>
        <v/>
      </c>
      <c r="AM110" s="365" t="str">
        <f>IF(AM109="","",VLOOKUP(AM109,'[1]シフト記号表（従来型・ユニット型共通）'!$C$6:$L$47,10,FALSE))</f>
        <v/>
      </c>
      <c r="AN110" s="365" t="str">
        <f>IF(AN109="","",VLOOKUP(AN109,'[1]シフト記号表（従来型・ユニット型共通）'!$C$6:$L$47,10,FALSE))</f>
        <v/>
      </c>
      <c r="AO110" s="365" t="str">
        <f>IF(AO109="","",VLOOKUP(AO109,'[1]シフト記号表（従来型・ユニット型共通）'!$C$6:$L$47,10,FALSE))</f>
        <v/>
      </c>
      <c r="AP110" s="365" t="str">
        <f>IF(AP109="","",VLOOKUP(AP109,'[1]シフト記号表（従来型・ユニット型共通）'!$C$6:$L$47,10,FALSE))</f>
        <v/>
      </c>
      <c r="AQ110" s="366" t="str">
        <f>IF(AQ109="","",VLOOKUP(AQ109,'[1]シフト記号表（従来型・ユニット型共通）'!$C$6:$L$47,10,FALSE))</f>
        <v/>
      </c>
      <c r="AR110" s="364" t="str">
        <f>IF(AR109="","",VLOOKUP(AR109,'[1]シフト記号表（従来型・ユニット型共通）'!$C$6:$L$47,10,FALSE))</f>
        <v/>
      </c>
      <c r="AS110" s="365" t="str">
        <f>IF(AS109="","",VLOOKUP(AS109,'[1]シフト記号表（従来型・ユニット型共通）'!$C$6:$L$47,10,FALSE))</f>
        <v/>
      </c>
      <c r="AT110" s="365" t="str">
        <f>IF(AT109="","",VLOOKUP(AT109,'[1]シフト記号表（従来型・ユニット型共通）'!$C$6:$L$47,10,FALSE))</f>
        <v/>
      </c>
      <c r="AU110" s="365" t="str">
        <f>IF(AU109="","",VLOOKUP(AU109,'[1]シフト記号表（従来型・ユニット型共通）'!$C$6:$L$47,10,FALSE))</f>
        <v/>
      </c>
      <c r="AV110" s="365" t="str">
        <f>IF(AV109="","",VLOOKUP(AV109,'[1]シフト記号表（従来型・ユニット型共通）'!$C$6:$L$47,10,FALSE))</f>
        <v/>
      </c>
      <c r="AW110" s="365" t="str">
        <f>IF(AW109="","",VLOOKUP(AW109,'[1]シフト記号表（従来型・ユニット型共通）'!$C$6:$L$47,10,FALSE))</f>
        <v/>
      </c>
      <c r="AX110" s="366" t="str">
        <f>IF(AX109="","",VLOOKUP(AX109,'[1]シフト記号表（従来型・ユニット型共通）'!$C$6:$L$47,10,FALSE))</f>
        <v/>
      </c>
      <c r="AY110" s="364" t="str">
        <f>IF(AY109="","",VLOOKUP(AY109,'[1]シフト記号表（従来型・ユニット型共通）'!$C$6:$L$47,10,FALSE))</f>
        <v/>
      </c>
      <c r="AZ110" s="365" t="str">
        <f>IF(AZ109="","",VLOOKUP(AZ109,'[1]シフト記号表（従来型・ユニット型共通）'!$C$6:$L$47,10,FALSE))</f>
        <v/>
      </c>
      <c r="BA110" s="365" t="str">
        <f>IF(BA109="","",VLOOKUP(BA109,'[1]シフト記号表（従来型・ユニット型共通）'!$C$6:$L$47,10,FALSE))</f>
        <v/>
      </c>
      <c r="BB110" s="571">
        <f>IF($BE$3="４週",SUM(W110:AX110),IF($BE$3="暦月",SUM(W110:BA110),""))</f>
        <v>0</v>
      </c>
      <c r="BC110" s="572"/>
      <c r="BD110" s="573">
        <f>IF($BE$3="４週",BB110/4,IF($BE$3="暦月",(BB110/($BE$8/7)),""))</f>
        <v>0</v>
      </c>
      <c r="BE110" s="572"/>
      <c r="BF110" s="568"/>
      <c r="BG110" s="569"/>
      <c r="BH110" s="569"/>
      <c r="BI110" s="569"/>
      <c r="BJ110" s="570"/>
    </row>
    <row r="111" spans="2:62" ht="20.25" customHeight="1" x14ac:dyDescent="0.45">
      <c r="B111" s="574">
        <f>B109+1</f>
        <v>48</v>
      </c>
      <c r="C111" s="576"/>
      <c r="D111" s="577"/>
      <c r="E111" s="359"/>
      <c r="F111" s="360"/>
      <c r="G111" s="359"/>
      <c r="H111" s="360"/>
      <c r="I111" s="580"/>
      <c r="J111" s="581"/>
      <c r="K111" s="584"/>
      <c r="L111" s="585"/>
      <c r="M111" s="585"/>
      <c r="N111" s="577"/>
      <c r="O111" s="588"/>
      <c r="P111" s="589"/>
      <c r="Q111" s="589"/>
      <c r="R111" s="589"/>
      <c r="S111" s="590"/>
      <c r="T111" s="379" t="s">
        <v>260</v>
      </c>
      <c r="U111" s="380"/>
      <c r="V111" s="381"/>
      <c r="W111" s="372"/>
      <c r="X111" s="373"/>
      <c r="Y111" s="373"/>
      <c r="Z111" s="373"/>
      <c r="AA111" s="373"/>
      <c r="AB111" s="373"/>
      <c r="AC111" s="374"/>
      <c r="AD111" s="372"/>
      <c r="AE111" s="373"/>
      <c r="AF111" s="373"/>
      <c r="AG111" s="373"/>
      <c r="AH111" s="373"/>
      <c r="AI111" s="373"/>
      <c r="AJ111" s="374"/>
      <c r="AK111" s="372"/>
      <c r="AL111" s="373"/>
      <c r="AM111" s="373"/>
      <c r="AN111" s="373"/>
      <c r="AO111" s="373"/>
      <c r="AP111" s="373"/>
      <c r="AQ111" s="374"/>
      <c r="AR111" s="372"/>
      <c r="AS111" s="373"/>
      <c r="AT111" s="373"/>
      <c r="AU111" s="373"/>
      <c r="AV111" s="373"/>
      <c r="AW111" s="373"/>
      <c r="AX111" s="374"/>
      <c r="AY111" s="372"/>
      <c r="AZ111" s="373"/>
      <c r="BA111" s="375"/>
      <c r="BB111" s="594"/>
      <c r="BC111" s="595"/>
      <c r="BD111" s="556"/>
      <c r="BE111" s="557"/>
      <c r="BF111" s="558"/>
      <c r="BG111" s="559"/>
      <c r="BH111" s="559"/>
      <c r="BI111" s="559"/>
      <c r="BJ111" s="560"/>
    </row>
    <row r="112" spans="2:62" ht="20.25" customHeight="1" x14ac:dyDescent="0.45">
      <c r="B112" s="597"/>
      <c r="C112" s="598"/>
      <c r="D112" s="599"/>
      <c r="E112" s="382"/>
      <c r="F112" s="383">
        <f>C111</f>
        <v>0</v>
      </c>
      <c r="G112" s="382"/>
      <c r="H112" s="383">
        <f>I111</f>
        <v>0</v>
      </c>
      <c r="I112" s="600"/>
      <c r="J112" s="601"/>
      <c r="K112" s="602"/>
      <c r="L112" s="603"/>
      <c r="M112" s="603"/>
      <c r="N112" s="599"/>
      <c r="O112" s="588"/>
      <c r="P112" s="589"/>
      <c r="Q112" s="589"/>
      <c r="R112" s="589"/>
      <c r="S112" s="590"/>
      <c r="T112" s="376" t="s">
        <v>261</v>
      </c>
      <c r="U112" s="377"/>
      <c r="V112" s="378"/>
      <c r="W112" s="364" t="str">
        <f>IF(W111="","",VLOOKUP(W111,'[1]シフト記号表（従来型・ユニット型共通）'!$C$6:$L$47,10,FALSE))</f>
        <v/>
      </c>
      <c r="X112" s="365" t="str">
        <f>IF(X111="","",VLOOKUP(X111,'[1]シフト記号表（従来型・ユニット型共通）'!$C$6:$L$47,10,FALSE))</f>
        <v/>
      </c>
      <c r="Y112" s="365" t="str">
        <f>IF(Y111="","",VLOOKUP(Y111,'[1]シフト記号表（従来型・ユニット型共通）'!$C$6:$L$47,10,FALSE))</f>
        <v/>
      </c>
      <c r="Z112" s="365" t="str">
        <f>IF(Z111="","",VLOOKUP(Z111,'[1]シフト記号表（従来型・ユニット型共通）'!$C$6:$L$47,10,FALSE))</f>
        <v/>
      </c>
      <c r="AA112" s="365" t="str">
        <f>IF(AA111="","",VLOOKUP(AA111,'[1]シフト記号表（従来型・ユニット型共通）'!$C$6:$L$47,10,FALSE))</f>
        <v/>
      </c>
      <c r="AB112" s="365" t="str">
        <f>IF(AB111="","",VLOOKUP(AB111,'[1]シフト記号表（従来型・ユニット型共通）'!$C$6:$L$47,10,FALSE))</f>
        <v/>
      </c>
      <c r="AC112" s="366" t="str">
        <f>IF(AC111="","",VLOOKUP(AC111,'[1]シフト記号表（従来型・ユニット型共通）'!$C$6:$L$47,10,FALSE))</f>
        <v/>
      </c>
      <c r="AD112" s="364" t="str">
        <f>IF(AD111="","",VLOOKUP(AD111,'[1]シフト記号表（従来型・ユニット型共通）'!$C$6:$L$47,10,FALSE))</f>
        <v/>
      </c>
      <c r="AE112" s="365" t="str">
        <f>IF(AE111="","",VLOOKUP(AE111,'[1]シフト記号表（従来型・ユニット型共通）'!$C$6:$L$47,10,FALSE))</f>
        <v/>
      </c>
      <c r="AF112" s="365" t="str">
        <f>IF(AF111="","",VLOOKUP(AF111,'[1]シフト記号表（従来型・ユニット型共通）'!$C$6:$L$47,10,FALSE))</f>
        <v/>
      </c>
      <c r="AG112" s="365" t="str">
        <f>IF(AG111="","",VLOOKUP(AG111,'[1]シフト記号表（従来型・ユニット型共通）'!$C$6:$L$47,10,FALSE))</f>
        <v/>
      </c>
      <c r="AH112" s="365" t="str">
        <f>IF(AH111="","",VLOOKUP(AH111,'[1]シフト記号表（従来型・ユニット型共通）'!$C$6:$L$47,10,FALSE))</f>
        <v/>
      </c>
      <c r="AI112" s="365" t="str">
        <f>IF(AI111="","",VLOOKUP(AI111,'[1]シフト記号表（従来型・ユニット型共通）'!$C$6:$L$47,10,FALSE))</f>
        <v/>
      </c>
      <c r="AJ112" s="366" t="str">
        <f>IF(AJ111="","",VLOOKUP(AJ111,'[1]シフト記号表（従来型・ユニット型共通）'!$C$6:$L$47,10,FALSE))</f>
        <v/>
      </c>
      <c r="AK112" s="364" t="str">
        <f>IF(AK111="","",VLOOKUP(AK111,'[1]シフト記号表（従来型・ユニット型共通）'!$C$6:$L$47,10,FALSE))</f>
        <v/>
      </c>
      <c r="AL112" s="365" t="str">
        <f>IF(AL111="","",VLOOKUP(AL111,'[1]シフト記号表（従来型・ユニット型共通）'!$C$6:$L$47,10,FALSE))</f>
        <v/>
      </c>
      <c r="AM112" s="365" t="str">
        <f>IF(AM111="","",VLOOKUP(AM111,'[1]シフト記号表（従来型・ユニット型共通）'!$C$6:$L$47,10,FALSE))</f>
        <v/>
      </c>
      <c r="AN112" s="365" t="str">
        <f>IF(AN111="","",VLOOKUP(AN111,'[1]シフト記号表（従来型・ユニット型共通）'!$C$6:$L$47,10,FALSE))</f>
        <v/>
      </c>
      <c r="AO112" s="365" t="str">
        <f>IF(AO111="","",VLOOKUP(AO111,'[1]シフト記号表（従来型・ユニット型共通）'!$C$6:$L$47,10,FALSE))</f>
        <v/>
      </c>
      <c r="AP112" s="365" t="str">
        <f>IF(AP111="","",VLOOKUP(AP111,'[1]シフト記号表（従来型・ユニット型共通）'!$C$6:$L$47,10,FALSE))</f>
        <v/>
      </c>
      <c r="AQ112" s="366" t="str">
        <f>IF(AQ111="","",VLOOKUP(AQ111,'[1]シフト記号表（従来型・ユニット型共通）'!$C$6:$L$47,10,FALSE))</f>
        <v/>
      </c>
      <c r="AR112" s="364" t="str">
        <f>IF(AR111="","",VLOOKUP(AR111,'[1]シフト記号表（従来型・ユニット型共通）'!$C$6:$L$47,10,FALSE))</f>
        <v/>
      </c>
      <c r="AS112" s="365" t="str">
        <f>IF(AS111="","",VLOOKUP(AS111,'[1]シフト記号表（従来型・ユニット型共通）'!$C$6:$L$47,10,FALSE))</f>
        <v/>
      </c>
      <c r="AT112" s="365" t="str">
        <f>IF(AT111="","",VLOOKUP(AT111,'[1]シフト記号表（従来型・ユニット型共通）'!$C$6:$L$47,10,FALSE))</f>
        <v/>
      </c>
      <c r="AU112" s="365" t="str">
        <f>IF(AU111="","",VLOOKUP(AU111,'[1]シフト記号表（従来型・ユニット型共通）'!$C$6:$L$47,10,FALSE))</f>
        <v/>
      </c>
      <c r="AV112" s="365" t="str">
        <f>IF(AV111="","",VLOOKUP(AV111,'[1]シフト記号表（従来型・ユニット型共通）'!$C$6:$L$47,10,FALSE))</f>
        <v/>
      </c>
      <c r="AW112" s="365" t="str">
        <f>IF(AW111="","",VLOOKUP(AW111,'[1]シフト記号表（従来型・ユニット型共通）'!$C$6:$L$47,10,FALSE))</f>
        <v/>
      </c>
      <c r="AX112" s="366" t="str">
        <f>IF(AX111="","",VLOOKUP(AX111,'[1]シフト記号表（従来型・ユニット型共通）'!$C$6:$L$47,10,FALSE))</f>
        <v/>
      </c>
      <c r="AY112" s="364" t="str">
        <f>IF(AY111="","",VLOOKUP(AY111,'[1]シフト記号表（従来型・ユニット型共通）'!$C$6:$L$47,10,FALSE))</f>
        <v/>
      </c>
      <c r="AZ112" s="365" t="str">
        <f>IF(AZ111="","",VLOOKUP(AZ111,'[1]シフト記号表（従来型・ユニット型共通）'!$C$6:$L$47,10,FALSE))</f>
        <v/>
      </c>
      <c r="BA112" s="365" t="str">
        <f>IF(BA111="","",VLOOKUP(BA111,'[1]シフト記号表（従来型・ユニット型共通）'!$C$6:$L$47,10,FALSE))</f>
        <v/>
      </c>
      <c r="BB112" s="571">
        <f>IF($BE$3="４週",SUM(W112:AX112),IF($BE$3="暦月",SUM(W112:BA112),""))</f>
        <v>0</v>
      </c>
      <c r="BC112" s="572"/>
      <c r="BD112" s="573">
        <f>IF($BE$3="４週",BB112/4,IF($BE$3="暦月",(BB112/($BE$8/7)),""))</f>
        <v>0</v>
      </c>
      <c r="BE112" s="572"/>
      <c r="BF112" s="568"/>
      <c r="BG112" s="569"/>
      <c r="BH112" s="569"/>
      <c r="BI112" s="569"/>
      <c r="BJ112" s="570"/>
    </row>
    <row r="113" spans="2:62" ht="20.25" customHeight="1" x14ac:dyDescent="0.45">
      <c r="B113" s="574">
        <f>B111+1</f>
        <v>49</v>
      </c>
      <c r="C113" s="576"/>
      <c r="D113" s="577"/>
      <c r="E113" s="359"/>
      <c r="F113" s="360"/>
      <c r="G113" s="359"/>
      <c r="H113" s="360"/>
      <c r="I113" s="580"/>
      <c r="J113" s="581"/>
      <c r="K113" s="584"/>
      <c r="L113" s="585"/>
      <c r="M113" s="585"/>
      <c r="N113" s="577"/>
      <c r="O113" s="588"/>
      <c r="P113" s="589"/>
      <c r="Q113" s="589"/>
      <c r="R113" s="589"/>
      <c r="S113" s="590"/>
      <c r="T113" s="379" t="s">
        <v>260</v>
      </c>
      <c r="U113" s="380"/>
      <c r="V113" s="381"/>
      <c r="W113" s="372"/>
      <c r="X113" s="373"/>
      <c r="Y113" s="373"/>
      <c r="Z113" s="373"/>
      <c r="AA113" s="373"/>
      <c r="AB113" s="373"/>
      <c r="AC113" s="374"/>
      <c r="AD113" s="372"/>
      <c r="AE113" s="373"/>
      <c r="AF113" s="373"/>
      <c r="AG113" s="373"/>
      <c r="AH113" s="373"/>
      <c r="AI113" s="373"/>
      <c r="AJ113" s="374"/>
      <c r="AK113" s="372"/>
      <c r="AL113" s="373"/>
      <c r="AM113" s="373"/>
      <c r="AN113" s="373"/>
      <c r="AO113" s="373"/>
      <c r="AP113" s="373"/>
      <c r="AQ113" s="374"/>
      <c r="AR113" s="372"/>
      <c r="AS113" s="373"/>
      <c r="AT113" s="373"/>
      <c r="AU113" s="373"/>
      <c r="AV113" s="373"/>
      <c r="AW113" s="373"/>
      <c r="AX113" s="374"/>
      <c r="AY113" s="372"/>
      <c r="AZ113" s="373"/>
      <c r="BA113" s="375"/>
      <c r="BB113" s="594"/>
      <c r="BC113" s="595"/>
      <c r="BD113" s="556"/>
      <c r="BE113" s="557"/>
      <c r="BF113" s="558"/>
      <c r="BG113" s="559"/>
      <c r="BH113" s="559"/>
      <c r="BI113" s="559"/>
      <c r="BJ113" s="560"/>
    </row>
    <row r="114" spans="2:62" ht="20.25" customHeight="1" x14ac:dyDescent="0.45">
      <c r="B114" s="597"/>
      <c r="C114" s="598"/>
      <c r="D114" s="599"/>
      <c r="E114" s="382"/>
      <c r="F114" s="383">
        <f>C113</f>
        <v>0</v>
      </c>
      <c r="G114" s="382"/>
      <c r="H114" s="383">
        <f>I113</f>
        <v>0</v>
      </c>
      <c r="I114" s="600"/>
      <c r="J114" s="601"/>
      <c r="K114" s="602"/>
      <c r="L114" s="603"/>
      <c r="M114" s="603"/>
      <c r="N114" s="599"/>
      <c r="O114" s="588"/>
      <c r="P114" s="589"/>
      <c r="Q114" s="589"/>
      <c r="R114" s="589"/>
      <c r="S114" s="590"/>
      <c r="T114" s="376" t="s">
        <v>261</v>
      </c>
      <c r="U114" s="377"/>
      <c r="V114" s="378"/>
      <c r="W114" s="364" t="str">
        <f>IF(W113="","",VLOOKUP(W113,'[1]シフト記号表（従来型・ユニット型共通）'!$C$6:$L$47,10,FALSE))</f>
        <v/>
      </c>
      <c r="X114" s="365" t="str">
        <f>IF(X113="","",VLOOKUP(X113,'[1]シフト記号表（従来型・ユニット型共通）'!$C$6:$L$47,10,FALSE))</f>
        <v/>
      </c>
      <c r="Y114" s="365" t="str">
        <f>IF(Y113="","",VLOOKUP(Y113,'[1]シフト記号表（従来型・ユニット型共通）'!$C$6:$L$47,10,FALSE))</f>
        <v/>
      </c>
      <c r="Z114" s="365" t="str">
        <f>IF(Z113="","",VLOOKUP(Z113,'[1]シフト記号表（従来型・ユニット型共通）'!$C$6:$L$47,10,FALSE))</f>
        <v/>
      </c>
      <c r="AA114" s="365" t="str">
        <f>IF(AA113="","",VLOOKUP(AA113,'[1]シフト記号表（従来型・ユニット型共通）'!$C$6:$L$47,10,FALSE))</f>
        <v/>
      </c>
      <c r="AB114" s="365" t="str">
        <f>IF(AB113="","",VLOOKUP(AB113,'[1]シフト記号表（従来型・ユニット型共通）'!$C$6:$L$47,10,FALSE))</f>
        <v/>
      </c>
      <c r="AC114" s="366" t="str">
        <f>IF(AC113="","",VLOOKUP(AC113,'[1]シフト記号表（従来型・ユニット型共通）'!$C$6:$L$47,10,FALSE))</f>
        <v/>
      </c>
      <c r="AD114" s="364" t="str">
        <f>IF(AD113="","",VLOOKUP(AD113,'[1]シフト記号表（従来型・ユニット型共通）'!$C$6:$L$47,10,FALSE))</f>
        <v/>
      </c>
      <c r="AE114" s="365" t="str">
        <f>IF(AE113="","",VLOOKUP(AE113,'[1]シフト記号表（従来型・ユニット型共通）'!$C$6:$L$47,10,FALSE))</f>
        <v/>
      </c>
      <c r="AF114" s="365" t="str">
        <f>IF(AF113="","",VLOOKUP(AF113,'[1]シフト記号表（従来型・ユニット型共通）'!$C$6:$L$47,10,FALSE))</f>
        <v/>
      </c>
      <c r="AG114" s="365" t="str">
        <f>IF(AG113="","",VLOOKUP(AG113,'[1]シフト記号表（従来型・ユニット型共通）'!$C$6:$L$47,10,FALSE))</f>
        <v/>
      </c>
      <c r="AH114" s="365" t="str">
        <f>IF(AH113="","",VLOOKUP(AH113,'[1]シフト記号表（従来型・ユニット型共通）'!$C$6:$L$47,10,FALSE))</f>
        <v/>
      </c>
      <c r="AI114" s="365" t="str">
        <f>IF(AI113="","",VLOOKUP(AI113,'[1]シフト記号表（従来型・ユニット型共通）'!$C$6:$L$47,10,FALSE))</f>
        <v/>
      </c>
      <c r="AJ114" s="366" t="str">
        <f>IF(AJ113="","",VLOOKUP(AJ113,'[1]シフト記号表（従来型・ユニット型共通）'!$C$6:$L$47,10,FALSE))</f>
        <v/>
      </c>
      <c r="AK114" s="364" t="str">
        <f>IF(AK113="","",VLOOKUP(AK113,'[1]シフト記号表（従来型・ユニット型共通）'!$C$6:$L$47,10,FALSE))</f>
        <v/>
      </c>
      <c r="AL114" s="365" t="str">
        <f>IF(AL113="","",VLOOKUP(AL113,'[1]シフト記号表（従来型・ユニット型共通）'!$C$6:$L$47,10,FALSE))</f>
        <v/>
      </c>
      <c r="AM114" s="365" t="str">
        <f>IF(AM113="","",VLOOKUP(AM113,'[1]シフト記号表（従来型・ユニット型共通）'!$C$6:$L$47,10,FALSE))</f>
        <v/>
      </c>
      <c r="AN114" s="365" t="str">
        <f>IF(AN113="","",VLOOKUP(AN113,'[1]シフト記号表（従来型・ユニット型共通）'!$C$6:$L$47,10,FALSE))</f>
        <v/>
      </c>
      <c r="AO114" s="365" t="str">
        <f>IF(AO113="","",VLOOKUP(AO113,'[1]シフト記号表（従来型・ユニット型共通）'!$C$6:$L$47,10,FALSE))</f>
        <v/>
      </c>
      <c r="AP114" s="365" t="str">
        <f>IF(AP113="","",VLOOKUP(AP113,'[1]シフト記号表（従来型・ユニット型共通）'!$C$6:$L$47,10,FALSE))</f>
        <v/>
      </c>
      <c r="AQ114" s="366" t="str">
        <f>IF(AQ113="","",VLOOKUP(AQ113,'[1]シフト記号表（従来型・ユニット型共通）'!$C$6:$L$47,10,FALSE))</f>
        <v/>
      </c>
      <c r="AR114" s="364" t="str">
        <f>IF(AR113="","",VLOOKUP(AR113,'[1]シフト記号表（従来型・ユニット型共通）'!$C$6:$L$47,10,FALSE))</f>
        <v/>
      </c>
      <c r="AS114" s="365" t="str">
        <f>IF(AS113="","",VLOOKUP(AS113,'[1]シフト記号表（従来型・ユニット型共通）'!$C$6:$L$47,10,FALSE))</f>
        <v/>
      </c>
      <c r="AT114" s="365" t="str">
        <f>IF(AT113="","",VLOOKUP(AT113,'[1]シフト記号表（従来型・ユニット型共通）'!$C$6:$L$47,10,FALSE))</f>
        <v/>
      </c>
      <c r="AU114" s="365" t="str">
        <f>IF(AU113="","",VLOOKUP(AU113,'[1]シフト記号表（従来型・ユニット型共通）'!$C$6:$L$47,10,FALSE))</f>
        <v/>
      </c>
      <c r="AV114" s="365" t="str">
        <f>IF(AV113="","",VLOOKUP(AV113,'[1]シフト記号表（従来型・ユニット型共通）'!$C$6:$L$47,10,FALSE))</f>
        <v/>
      </c>
      <c r="AW114" s="365" t="str">
        <f>IF(AW113="","",VLOOKUP(AW113,'[1]シフト記号表（従来型・ユニット型共通）'!$C$6:$L$47,10,FALSE))</f>
        <v/>
      </c>
      <c r="AX114" s="366" t="str">
        <f>IF(AX113="","",VLOOKUP(AX113,'[1]シフト記号表（従来型・ユニット型共通）'!$C$6:$L$47,10,FALSE))</f>
        <v/>
      </c>
      <c r="AY114" s="364" t="str">
        <f>IF(AY113="","",VLOOKUP(AY113,'[1]シフト記号表（従来型・ユニット型共通）'!$C$6:$L$47,10,FALSE))</f>
        <v/>
      </c>
      <c r="AZ114" s="365" t="str">
        <f>IF(AZ113="","",VLOOKUP(AZ113,'[1]シフト記号表（従来型・ユニット型共通）'!$C$6:$L$47,10,FALSE))</f>
        <v/>
      </c>
      <c r="BA114" s="365" t="str">
        <f>IF(BA113="","",VLOOKUP(BA113,'[1]シフト記号表（従来型・ユニット型共通）'!$C$6:$L$47,10,FALSE))</f>
        <v/>
      </c>
      <c r="BB114" s="571">
        <f>IF($BE$3="４週",SUM(W114:AX114),IF($BE$3="暦月",SUM(W114:BA114),""))</f>
        <v>0</v>
      </c>
      <c r="BC114" s="572"/>
      <c r="BD114" s="573">
        <f>IF($BE$3="４週",BB114/4,IF($BE$3="暦月",(BB114/($BE$8/7)),""))</f>
        <v>0</v>
      </c>
      <c r="BE114" s="572"/>
      <c r="BF114" s="568"/>
      <c r="BG114" s="569"/>
      <c r="BH114" s="569"/>
      <c r="BI114" s="569"/>
      <c r="BJ114" s="570"/>
    </row>
    <row r="115" spans="2:62" ht="20.25" customHeight="1" x14ac:dyDescent="0.45">
      <c r="B115" s="574">
        <f>B113+1</f>
        <v>50</v>
      </c>
      <c r="C115" s="576"/>
      <c r="D115" s="577"/>
      <c r="E115" s="359"/>
      <c r="F115" s="360"/>
      <c r="G115" s="359"/>
      <c r="H115" s="360"/>
      <c r="I115" s="580"/>
      <c r="J115" s="581"/>
      <c r="K115" s="584"/>
      <c r="L115" s="585"/>
      <c r="M115" s="585"/>
      <c r="N115" s="577"/>
      <c r="O115" s="588"/>
      <c r="P115" s="589"/>
      <c r="Q115" s="589"/>
      <c r="R115" s="589"/>
      <c r="S115" s="590"/>
      <c r="T115" s="379" t="s">
        <v>260</v>
      </c>
      <c r="U115" s="380"/>
      <c r="V115" s="381"/>
      <c r="W115" s="372"/>
      <c r="X115" s="373"/>
      <c r="Y115" s="373"/>
      <c r="Z115" s="373"/>
      <c r="AA115" s="373"/>
      <c r="AB115" s="373"/>
      <c r="AC115" s="374"/>
      <c r="AD115" s="372"/>
      <c r="AE115" s="373"/>
      <c r="AF115" s="373"/>
      <c r="AG115" s="373"/>
      <c r="AH115" s="373"/>
      <c r="AI115" s="373"/>
      <c r="AJ115" s="374"/>
      <c r="AK115" s="372"/>
      <c r="AL115" s="373"/>
      <c r="AM115" s="373"/>
      <c r="AN115" s="373"/>
      <c r="AO115" s="373"/>
      <c r="AP115" s="373"/>
      <c r="AQ115" s="374"/>
      <c r="AR115" s="372"/>
      <c r="AS115" s="373"/>
      <c r="AT115" s="373"/>
      <c r="AU115" s="373"/>
      <c r="AV115" s="373"/>
      <c r="AW115" s="373"/>
      <c r="AX115" s="374"/>
      <c r="AY115" s="372"/>
      <c r="AZ115" s="373"/>
      <c r="BA115" s="375"/>
      <c r="BB115" s="594"/>
      <c r="BC115" s="595"/>
      <c r="BD115" s="556"/>
      <c r="BE115" s="557"/>
      <c r="BF115" s="558"/>
      <c r="BG115" s="559"/>
      <c r="BH115" s="559"/>
      <c r="BI115" s="559"/>
      <c r="BJ115" s="560"/>
    </row>
    <row r="116" spans="2:62" ht="20.25" customHeight="1" x14ac:dyDescent="0.45">
      <c r="B116" s="597"/>
      <c r="C116" s="598"/>
      <c r="D116" s="599"/>
      <c r="E116" s="382"/>
      <c r="F116" s="383">
        <f>C115</f>
        <v>0</v>
      </c>
      <c r="G116" s="382"/>
      <c r="H116" s="383">
        <f>I115</f>
        <v>0</v>
      </c>
      <c r="I116" s="600"/>
      <c r="J116" s="601"/>
      <c r="K116" s="602"/>
      <c r="L116" s="603"/>
      <c r="M116" s="603"/>
      <c r="N116" s="599"/>
      <c r="O116" s="588"/>
      <c r="P116" s="589"/>
      <c r="Q116" s="589"/>
      <c r="R116" s="589"/>
      <c r="S116" s="590"/>
      <c r="T116" s="376" t="s">
        <v>261</v>
      </c>
      <c r="U116" s="377"/>
      <c r="V116" s="378"/>
      <c r="W116" s="364" t="str">
        <f>IF(W115="","",VLOOKUP(W115,'[1]シフト記号表（従来型・ユニット型共通）'!$C$6:$L$47,10,FALSE))</f>
        <v/>
      </c>
      <c r="X116" s="365" t="str">
        <f>IF(X115="","",VLOOKUP(X115,'[1]シフト記号表（従来型・ユニット型共通）'!$C$6:$L$47,10,FALSE))</f>
        <v/>
      </c>
      <c r="Y116" s="365" t="str">
        <f>IF(Y115="","",VLOOKUP(Y115,'[1]シフト記号表（従来型・ユニット型共通）'!$C$6:$L$47,10,FALSE))</f>
        <v/>
      </c>
      <c r="Z116" s="365" t="str">
        <f>IF(Z115="","",VLOOKUP(Z115,'[1]シフト記号表（従来型・ユニット型共通）'!$C$6:$L$47,10,FALSE))</f>
        <v/>
      </c>
      <c r="AA116" s="365" t="str">
        <f>IF(AA115="","",VLOOKUP(AA115,'[1]シフト記号表（従来型・ユニット型共通）'!$C$6:$L$47,10,FALSE))</f>
        <v/>
      </c>
      <c r="AB116" s="365" t="str">
        <f>IF(AB115="","",VLOOKUP(AB115,'[1]シフト記号表（従来型・ユニット型共通）'!$C$6:$L$47,10,FALSE))</f>
        <v/>
      </c>
      <c r="AC116" s="366" t="str">
        <f>IF(AC115="","",VLOOKUP(AC115,'[1]シフト記号表（従来型・ユニット型共通）'!$C$6:$L$47,10,FALSE))</f>
        <v/>
      </c>
      <c r="AD116" s="364" t="str">
        <f>IF(AD115="","",VLOOKUP(AD115,'[1]シフト記号表（従来型・ユニット型共通）'!$C$6:$L$47,10,FALSE))</f>
        <v/>
      </c>
      <c r="AE116" s="365" t="str">
        <f>IF(AE115="","",VLOOKUP(AE115,'[1]シフト記号表（従来型・ユニット型共通）'!$C$6:$L$47,10,FALSE))</f>
        <v/>
      </c>
      <c r="AF116" s="365" t="str">
        <f>IF(AF115="","",VLOOKUP(AF115,'[1]シフト記号表（従来型・ユニット型共通）'!$C$6:$L$47,10,FALSE))</f>
        <v/>
      </c>
      <c r="AG116" s="365" t="str">
        <f>IF(AG115="","",VLOOKUP(AG115,'[1]シフト記号表（従来型・ユニット型共通）'!$C$6:$L$47,10,FALSE))</f>
        <v/>
      </c>
      <c r="AH116" s="365" t="str">
        <f>IF(AH115="","",VLOOKUP(AH115,'[1]シフト記号表（従来型・ユニット型共通）'!$C$6:$L$47,10,FALSE))</f>
        <v/>
      </c>
      <c r="AI116" s="365" t="str">
        <f>IF(AI115="","",VLOOKUP(AI115,'[1]シフト記号表（従来型・ユニット型共通）'!$C$6:$L$47,10,FALSE))</f>
        <v/>
      </c>
      <c r="AJ116" s="366" t="str">
        <f>IF(AJ115="","",VLOOKUP(AJ115,'[1]シフト記号表（従来型・ユニット型共通）'!$C$6:$L$47,10,FALSE))</f>
        <v/>
      </c>
      <c r="AK116" s="364" t="str">
        <f>IF(AK115="","",VLOOKUP(AK115,'[1]シフト記号表（従来型・ユニット型共通）'!$C$6:$L$47,10,FALSE))</f>
        <v/>
      </c>
      <c r="AL116" s="365" t="str">
        <f>IF(AL115="","",VLOOKUP(AL115,'[1]シフト記号表（従来型・ユニット型共通）'!$C$6:$L$47,10,FALSE))</f>
        <v/>
      </c>
      <c r="AM116" s="365" t="str">
        <f>IF(AM115="","",VLOOKUP(AM115,'[1]シフト記号表（従来型・ユニット型共通）'!$C$6:$L$47,10,FALSE))</f>
        <v/>
      </c>
      <c r="AN116" s="365" t="str">
        <f>IF(AN115="","",VLOOKUP(AN115,'[1]シフト記号表（従来型・ユニット型共通）'!$C$6:$L$47,10,FALSE))</f>
        <v/>
      </c>
      <c r="AO116" s="365" t="str">
        <f>IF(AO115="","",VLOOKUP(AO115,'[1]シフト記号表（従来型・ユニット型共通）'!$C$6:$L$47,10,FALSE))</f>
        <v/>
      </c>
      <c r="AP116" s="365" t="str">
        <f>IF(AP115="","",VLOOKUP(AP115,'[1]シフト記号表（従来型・ユニット型共通）'!$C$6:$L$47,10,FALSE))</f>
        <v/>
      </c>
      <c r="AQ116" s="366" t="str">
        <f>IF(AQ115="","",VLOOKUP(AQ115,'[1]シフト記号表（従来型・ユニット型共通）'!$C$6:$L$47,10,FALSE))</f>
        <v/>
      </c>
      <c r="AR116" s="364" t="str">
        <f>IF(AR115="","",VLOOKUP(AR115,'[1]シフト記号表（従来型・ユニット型共通）'!$C$6:$L$47,10,FALSE))</f>
        <v/>
      </c>
      <c r="AS116" s="365" t="str">
        <f>IF(AS115="","",VLOOKUP(AS115,'[1]シフト記号表（従来型・ユニット型共通）'!$C$6:$L$47,10,FALSE))</f>
        <v/>
      </c>
      <c r="AT116" s="365" t="str">
        <f>IF(AT115="","",VLOOKUP(AT115,'[1]シフト記号表（従来型・ユニット型共通）'!$C$6:$L$47,10,FALSE))</f>
        <v/>
      </c>
      <c r="AU116" s="365" t="str">
        <f>IF(AU115="","",VLOOKUP(AU115,'[1]シフト記号表（従来型・ユニット型共通）'!$C$6:$L$47,10,FALSE))</f>
        <v/>
      </c>
      <c r="AV116" s="365" t="str">
        <f>IF(AV115="","",VLOOKUP(AV115,'[1]シフト記号表（従来型・ユニット型共通）'!$C$6:$L$47,10,FALSE))</f>
        <v/>
      </c>
      <c r="AW116" s="365" t="str">
        <f>IF(AW115="","",VLOOKUP(AW115,'[1]シフト記号表（従来型・ユニット型共通）'!$C$6:$L$47,10,FALSE))</f>
        <v/>
      </c>
      <c r="AX116" s="366" t="str">
        <f>IF(AX115="","",VLOOKUP(AX115,'[1]シフト記号表（従来型・ユニット型共通）'!$C$6:$L$47,10,FALSE))</f>
        <v/>
      </c>
      <c r="AY116" s="364" t="str">
        <f>IF(AY115="","",VLOOKUP(AY115,'[1]シフト記号表（従来型・ユニット型共通）'!$C$6:$L$47,10,FALSE))</f>
        <v/>
      </c>
      <c r="AZ116" s="365" t="str">
        <f>IF(AZ115="","",VLOOKUP(AZ115,'[1]シフト記号表（従来型・ユニット型共通）'!$C$6:$L$47,10,FALSE))</f>
        <v/>
      </c>
      <c r="BA116" s="365" t="str">
        <f>IF(BA115="","",VLOOKUP(BA115,'[1]シフト記号表（従来型・ユニット型共通）'!$C$6:$L$47,10,FALSE))</f>
        <v/>
      </c>
      <c r="BB116" s="571">
        <f>IF($BE$3="４週",SUM(W116:AX116),IF($BE$3="暦月",SUM(W116:BA116),""))</f>
        <v>0</v>
      </c>
      <c r="BC116" s="572"/>
      <c r="BD116" s="573">
        <f>IF($BE$3="４週",BB116/4,IF($BE$3="暦月",(BB116/($BE$8/7)),""))</f>
        <v>0</v>
      </c>
      <c r="BE116" s="572"/>
      <c r="BF116" s="568"/>
      <c r="BG116" s="569"/>
      <c r="BH116" s="569"/>
      <c r="BI116" s="569"/>
      <c r="BJ116" s="570"/>
    </row>
    <row r="117" spans="2:62" ht="20.25" customHeight="1" x14ac:dyDescent="0.45">
      <c r="B117" s="574">
        <f>B115+1</f>
        <v>51</v>
      </c>
      <c r="C117" s="576"/>
      <c r="D117" s="577"/>
      <c r="E117" s="359"/>
      <c r="F117" s="360"/>
      <c r="G117" s="359"/>
      <c r="H117" s="360"/>
      <c r="I117" s="580"/>
      <c r="J117" s="581"/>
      <c r="K117" s="584"/>
      <c r="L117" s="585"/>
      <c r="M117" s="585"/>
      <c r="N117" s="577"/>
      <c r="O117" s="588"/>
      <c r="P117" s="589"/>
      <c r="Q117" s="589"/>
      <c r="R117" s="589"/>
      <c r="S117" s="590"/>
      <c r="T117" s="379" t="s">
        <v>260</v>
      </c>
      <c r="U117" s="380"/>
      <c r="V117" s="381"/>
      <c r="W117" s="372"/>
      <c r="X117" s="373"/>
      <c r="Y117" s="373"/>
      <c r="Z117" s="373"/>
      <c r="AA117" s="373"/>
      <c r="AB117" s="373"/>
      <c r="AC117" s="374"/>
      <c r="AD117" s="372"/>
      <c r="AE117" s="373"/>
      <c r="AF117" s="373"/>
      <c r="AG117" s="373"/>
      <c r="AH117" s="373"/>
      <c r="AI117" s="373"/>
      <c r="AJ117" s="374"/>
      <c r="AK117" s="372"/>
      <c r="AL117" s="373"/>
      <c r="AM117" s="373"/>
      <c r="AN117" s="373"/>
      <c r="AO117" s="373"/>
      <c r="AP117" s="373"/>
      <c r="AQ117" s="374"/>
      <c r="AR117" s="372"/>
      <c r="AS117" s="373"/>
      <c r="AT117" s="373"/>
      <c r="AU117" s="373"/>
      <c r="AV117" s="373"/>
      <c r="AW117" s="373"/>
      <c r="AX117" s="374"/>
      <c r="AY117" s="372"/>
      <c r="AZ117" s="373"/>
      <c r="BA117" s="375"/>
      <c r="BB117" s="594"/>
      <c r="BC117" s="595"/>
      <c r="BD117" s="556"/>
      <c r="BE117" s="557"/>
      <c r="BF117" s="558"/>
      <c r="BG117" s="559"/>
      <c r="BH117" s="559"/>
      <c r="BI117" s="559"/>
      <c r="BJ117" s="560"/>
    </row>
    <row r="118" spans="2:62" ht="20.25" customHeight="1" x14ac:dyDescent="0.45">
      <c r="B118" s="597"/>
      <c r="C118" s="598"/>
      <c r="D118" s="599"/>
      <c r="E118" s="382"/>
      <c r="F118" s="383">
        <f>C117</f>
        <v>0</v>
      </c>
      <c r="G118" s="382"/>
      <c r="H118" s="383">
        <f>I117</f>
        <v>0</v>
      </c>
      <c r="I118" s="600"/>
      <c r="J118" s="601"/>
      <c r="K118" s="602"/>
      <c r="L118" s="603"/>
      <c r="M118" s="603"/>
      <c r="N118" s="599"/>
      <c r="O118" s="588"/>
      <c r="P118" s="589"/>
      <c r="Q118" s="589"/>
      <c r="R118" s="589"/>
      <c r="S118" s="590"/>
      <c r="T118" s="376" t="s">
        <v>261</v>
      </c>
      <c r="U118" s="377"/>
      <c r="V118" s="378"/>
      <c r="W118" s="364" t="str">
        <f>IF(W117="","",VLOOKUP(W117,'[1]シフト記号表（従来型・ユニット型共通）'!$C$6:$L$47,10,FALSE))</f>
        <v/>
      </c>
      <c r="X118" s="365" t="str">
        <f>IF(X117="","",VLOOKUP(X117,'[1]シフト記号表（従来型・ユニット型共通）'!$C$6:$L$47,10,FALSE))</f>
        <v/>
      </c>
      <c r="Y118" s="365" t="str">
        <f>IF(Y117="","",VLOOKUP(Y117,'[1]シフト記号表（従来型・ユニット型共通）'!$C$6:$L$47,10,FALSE))</f>
        <v/>
      </c>
      <c r="Z118" s="365" t="str">
        <f>IF(Z117="","",VLOOKUP(Z117,'[1]シフト記号表（従来型・ユニット型共通）'!$C$6:$L$47,10,FALSE))</f>
        <v/>
      </c>
      <c r="AA118" s="365" t="str">
        <f>IF(AA117="","",VLOOKUP(AA117,'[1]シフト記号表（従来型・ユニット型共通）'!$C$6:$L$47,10,FALSE))</f>
        <v/>
      </c>
      <c r="AB118" s="365" t="str">
        <f>IF(AB117="","",VLOOKUP(AB117,'[1]シフト記号表（従来型・ユニット型共通）'!$C$6:$L$47,10,FALSE))</f>
        <v/>
      </c>
      <c r="AC118" s="366" t="str">
        <f>IF(AC117="","",VLOOKUP(AC117,'[1]シフト記号表（従来型・ユニット型共通）'!$C$6:$L$47,10,FALSE))</f>
        <v/>
      </c>
      <c r="AD118" s="364" t="str">
        <f>IF(AD117="","",VLOOKUP(AD117,'[1]シフト記号表（従来型・ユニット型共通）'!$C$6:$L$47,10,FALSE))</f>
        <v/>
      </c>
      <c r="AE118" s="365" t="str">
        <f>IF(AE117="","",VLOOKUP(AE117,'[1]シフト記号表（従来型・ユニット型共通）'!$C$6:$L$47,10,FALSE))</f>
        <v/>
      </c>
      <c r="AF118" s="365" t="str">
        <f>IF(AF117="","",VLOOKUP(AF117,'[1]シフト記号表（従来型・ユニット型共通）'!$C$6:$L$47,10,FALSE))</f>
        <v/>
      </c>
      <c r="AG118" s="365" t="str">
        <f>IF(AG117="","",VLOOKUP(AG117,'[1]シフト記号表（従来型・ユニット型共通）'!$C$6:$L$47,10,FALSE))</f>
        <v/>
      </c>
      <c r="AH118" s="365" t="str">
        <f>IF(AH117="","",VLOOKUP(AH117,'[1]シフト記号表（従来型・ユニット型共通）'!$C$6:$L$47,10,FALSE))</f>
        <v/>
      </c>
      <c r="AI118" s="365" t="str">
        <f>IF(AI117="","",VLOOKUP(AI117,'[1]シフト記号表（従来型・ユニット型共通）'!$C$6:$L$47,10,FALSE))</f>
        <v/>
      </c>
      <c r="AJ118" s="366" t="str">
        <f>IF(AJ117="","",VLOOKUP(AJ117,'[1]シフト記号表（従来型・ユニット型共通）'!$C$6:$L$47,10,FALSE))</f>
        <v/>
      </c>
      <c r="AK118" s="364" t="str">
        <f>IF(AK117="","",VLOOKUP(AK117,'[1]シフト記号表（従来型・ユニット型共通）'!$C$6:$L$47,10,FALSE))</f>
        <v/>
      </c>
      <c r="AL118" s="365" t="str">
        <f>IF(AL117="","",VLOOKUP(AL117,'[1]シフト記号表（従来型・ユニット型共通）'!$C$6:$L$47,10,FALSE))</f>
        <v/>
      </c>
      <c r="AM118" s="365" t="str">
        <f>IF(AM117="","",VLOOKUP(AM117,'[1]シフト記号表（従来型・ユニット型共通）'!$C$6:$L$47,10,FALSE))</f>
        <v/>
      </c>
      <c r="AN118" s="365" t="str">
        <f>IF(AN117="","",VLOOKUP(AN117,'[1]シフト記号表（従来型・ユニット型共通）'!$C$6:$L$47,10,FALSE))</f>
        <v/>
      </c>
      <c r="AO118" s="365" t="str">
        <f>IF(AO117="","",VLOOKUP(AO117,'[1]シフト記号表（従来型・ユニット型共通）'!$C$6:$L$47,10,FALSE))</f>
        <v/>
      </c>
      <c r="AP118" s="365" t="str">
        <f>IF(AP117="","",VLOOKUP(AP117,'[1]シフト記号表（従来型・ユニット型共通）'!$C$6:$L$47,10,FALSE))</f>
        <v/>
      </c>
      <c r="AQ118" s="366" t="str">
        <f>IF(AQ117="","",VLOOKUP(AQ117,'[1]シフト記号表（従来型・ユニット型共通）'!$C$6:$L$47,10,FALSE))</f>
        <v/>
      </c>
      <c r="AR118" s="364" t="str">
        <f>IF(AR117="","",VLOOKUP(AR117,'[1]シフト記号表（従来型・ユニット型共通）'!$C$6:$L$47,10,FALSE))</f>
        <v/>
      </c>
      <c r="AS118" s="365" t="str">
        <f>IF(AS117="","",VLOOKUP(AS117,'[1]シフト記号表（従来型・ユニット型共通）'!$C$6:$L$47,10,FALSE))</f>
        <v/>
      </c>
      <c r="AT118" s="365" t="str">
        <f>IF(AT117="","",VLOOKUP(AT117,'[1]シフト記号表（従来型・ユニット型共通）'!$C$6:$L$47,10,FALSE))</f>
        <v/>
      </c>
      <c r="AU118" s="365" t="str">
        <f>IF(AU117="","",VLOOKUP(AU117,'[1]シフト記号表（従来型・ユニット型共通）'!$C$6:$L$47,10,FALSE))</f>
        <v/>
      </c>
      <c r="AV118" s="365" t="str">
        <f>IF(AV117="","",VLOOKUP(AV117,'[1]シフト記号表（従来型・ユニット型共通）'!$C$6:$L$47,10,FALSE))</f>
        <v/>
      </c>
      <c r="AW118" s="365" t="str">
        <f>IF(AW117="","",VLOOKUP(AW117,'[1]シフト記号表（従来型・ユニット型共通）'!$C$6:$L$47,10,FALSE))</f>
        <v/>
      </c>
      <c r="AX118" s="366" t="str">
        <f>IF(AX117="","",VLOOKUP(AX117,'[1]シフト記号表（従来型・ユニット型共通）'!$C$6:$L$47,10,FALSE))</f>
        <v/>
      </c>
      <c r="AY118" s="364" t="str">
        <f>IF(AY117="","",VLOOKUP(AY117,'[1]シフト記号表（従来型・ユニット型共通）'!$C$6:$L$47,10,FALSE))</f>
        <v/>
      </c>
      <c r="AZ118" s="365" t="str">
        <f>IF(AZ117="","",VLOOKUP(AZ117,'[1]シフト記号表（従来型・ユニット型共通）'!$C$6:$L$47,10,FALSE))</f>
        <v/>
      </c>
      <c r="BA118" s="365" t="str">
        <f>IF(BA117="","",VLOOKUP(BA117,'[1]シフト記号表（従来型・ユニット型共通）'!$C$6:$L$47,10,FALSE))</f>
        <v/>
      </c>
      <c r="BB118" s="571">
        <f>IF($BE$3="４週",SUM(W118:AX118),IF($BE$3="暦月",SUM(W118:BA118),""))</f>
        <v>0</v>
      </c>
      <c r="BC118" s="572"/>
      <c r="BD118" s="573">
        <f>IF($BE$3="４週",BB118/4,IF($BE$3="暦月",(BB118/($BE$8/7)),""))</f>
        <v>0</v>
      </c>
      <c r="BE118" s="572"/>
      <c r="BF118" s="568"/>
      <c r="BG118" s="569"/>
      <c r="BH118" s="569"/>
      <c r="BI118" s="569"/>
      <c r="BJ118" s="570"/>
    </row>
    <row r="119" spans="2:62" ht="20.25" customHeight="1" x14ac:dyDescent="0.45">
      <c r="B119" s="574">
        <f>B117+1</f>
        <v>52</v>
      </c>
      <c r="C119" s="576"/>
      <c r="D119" s="577"/>
      <c r="E119" s="359"/>
      <c r="F119" s="360"/>
      <c r="G119" s="359"/>
      <c r="H119" s="360"/>
      <c r="I119" s="580"/>
      <c r="J119" s="581"/>
      <c r="K119" s="584"/>
      <c r="L119" s="585"/>
      <c r="M119" s="585"/>
      <c r="N119" s="577"/>
      <c r="O119" s="588"/>
      <c r="P119" s="589"/>
      <c r="Q119" s="589"/>
      <c r="R119" s="589"/>
      <c r="S119" s="590"/>
      <c r="T119" s="379" t="s">
        <v>260</v>
      </c>
      <c r="U119" s="380"/>
      <c r="V119" s="381"/>
      <c r="W119" s="372"/>
      <c r="X119" s="373"/>
      <c r="Y119" s="373"/>
      <c r="Z119" s="373"/>
      <c r="AA119" s="373"/>
      <c r="AB119" s="373"/>
      <c r="AC119" s="374"/>
      <c r="AD119" s="372"/>
      <c r="AE119" s="373"/>
      <c r="AF119" s="373"/>
      <c r="AG119" s="373"/>
      <c r="AH119" s="373"/>
      <c r="AI119" s="373"/>
      <c r="AJ119" s="374"/>
      <c r="AK119" s="372"/>
      <c r="AL119" s="373"/>
      <c r="AM119" s="373"/>
      <c r="AN119" s="373"/>
      <c r="AO119" s="373"/>
      <c r="AP119" s="373"/>
      <c r="AQ119" s="374"/>
      <c r="AR119" s="372"/>
      <c r="AS119" s="373"/>
      <c r="AT119" s="373"/>
      <c r="AU119" s="373"/>
      <c r="AV119" s="373"/>
      <c r="AW119" s="373"/>
      <c r="AX119" s="374"/>
      <c r="AY119" s="372"/>
      <c r="AZ119" s="373"/>
      <c r="BA119" s="375"/>
      <c r="BB119" s="594"/>
      <c r="BC119" s="595"/>
      <c r="BD119" s="556"/>
      <c r="BE119" s="557"/>
      <c r="BF119" s="558"/>
      <c r="BG119" s="559"/>
      <c r="BH119" s="559"/>
      <c r="BI119" s="559"/>
      <c r="BJ119" s="560"/>
    </row>
    <row r="120" spans="2:62" ht="20.25" customHeight="1" x14ac:dyDescent="0.45">
      <c r="B120" s="597"/>
      <c r="C120" s="598"/>
      <c r="D120" s="599"/>
      <c r="E120" s="382"/>
      <c r="F120" s="383">
        <f>C119</f>
        <v>0</v>
      </c>
      <c r="G120" s="382"/>
      <c r="H120" s="383">
        <f>I119</f>
        <v>0</v>
      </c>
      <c r="I120" s="600"/>
      <c r="J120" s="601"/>
      <c r="K120" s="602"/>
      <c r="L120" s="603"/>
      <c r="M120" s="603"/>
      <c r="N120" s="599"/>
      <c r="O120" s="588"/>
      <c r="P120" s="589"/>
      <c r="Q120" s="589"/>
      <c r="R120" s="589"/>
      <c r="S120" s="590"/>
      <c r="T120" s="376" t="s">
        <v>261</v>
      </c>
      <c r="U120" s="377"/>
      <c r="V120" s="378"/>
      <c r="W120" s="364" t="str">
        <f>IF(W119="","",VLOOKUP(W119,'[1]シフト記号表（従来型・ユニット型共通）'!$C$6:$L$47,10,FALSE))</f>
        <v/>
      </c>
      <c r="X120" s="365" t="str">
        <f>IF(X119="","",VLOOKUP(X119,'[1]シフト記号表（従来型・ユニット型共通）'!$C$6:$L$47,10,FALSE))</f>
        <v/>
      </c>
      <c r="Y120" s="365" t="str">
        <f>IF(Y119="","",VLOOKUP(Y119,'[1]シフト記号表（従来型・ユニット型共通）'!$C$6:$L$47,10,FALSE))</f>
        <v/>
      </c>
      <c r="Z120" s="365" t="str">
        <f>IF(Z119="","",VLOOKUP(Z119,'[1]シフト記号表（従来型・ユニット型共通）'!$C$6:$L$47,10,FALSE))</f>
        <v/>
      </c>
      <c r="AA120" s="365" t="str">
        <f>IF(AA119="","",VLOOKUP(AA119,'[1]シフト記号表（従来型・ユニット型共通）'!$C$6:$L$47,10,FALSE))</f>
        <v/>
      </c>
      <c r="AB120" s="365" t="str">
        <f>IF(AB119="","",VLOOKUP(AB119,'[1]シフト記号表（従来型・ユニット型共通）'!$C$6:$L$47,10,FALSE))</f>
        <v/>
      </c>
      <c r="AC120" s="366" t="str">
        <f>IF(AC119="","",VLOOKUP(AC119,'[1]シフト記号表（従来型・ユニット型共通）'!$C$6:$L$47,10,FALSE))</f>
        <v/>
      </c>
      <c r="AD120" s="364" t="str">
        <f>IF(AD119="","",VLOOKUP(AD119,'[1]シフト記号表（従来型・ユニット型共通）'!$C$6:$L$47,10,FALSE))</f>
        <v/>
      </c>
      <c r="AE120" s="365" t="str">
        <f>IF(AE119="","",VLOOKUP(AE119,'[1]シフト記号表（従来型・ユニット型共通）'!$C$6:$L$47,10,FALSE))</f>
        <v/>
      </c>
      <c r="AF120" s="365" t="str">
        <f>IF(AF119="","",VLOOKUP(AF119,'[1]シフト記号表（従来型・ユニット型共通）'!$C$6:$L$47,10,FALSE))</f>
        <v/>
      </c>
      <c r="AG120" s="365" t="str">
        <f>IF(AG119="","",VLOOKUP(AG119,'[1]シフト記号表（従来型・ユニット型共通）'!$C$6:$L$47,10,FALSE))</f>
        <v/>
      </c>
      <c r="AH120" s="365" t="str">
        <f>IF(AH119="","",VLOOKUP(AH119,'[1]シフト記号表（従来型・ユニット型共通）'!$C$6:$L$47,10,FALSE))</f>
        <v/>
      </c>
      <c r="AI120" s="365" t="str">
        <f>IF(AI119="","",VLOOKUP(AI119,'[1]シフト記号表（従来型・ユニット型共通）'!$C$6:$L$47,10,FALSE))</f>
        <v/>
      </c>
      <c r="AJ120" s="366" t="str">
        <f>IF(AJ119="","",VLOOKUP(AJ119,'[1]シフト記号表（従来型・ユニット型共通）'!$C$6:$L$47,10,FALSE))</f>
        <v/>
      </c>
      <c r="AK120" s="364" t="str">
        <f>IF(AK119="","",VLOOKUP(AK119,'[1]シフト記号表（従来型・ユニット型共通）'!$C$6:$L$47,10,FALSE))</f>
        <v/>
      </c>
      <c r="AL120" s="365" t="str">
        <f>IF(AL119="","",VLOOKUP(AL119,'[1]シフト記号表（従来型・ユニット型共通）'!$C$6:$L$47,10,FALSE))</f>
        <v/>
      </c>
      <c r="AM120" s="365" t="str">
        <f>IF(AM119="","",VLOOKUP(AM119,'[1]シフト記号表（従来型・ユニット型共通）'!$C$6:$L$47,10,FALSE))</f>
        <v/>
      </c>
      <c r="AN120" s="365" t="str">
        <f>IF(AN119="","",VLOOKUP(AN119,'[1]シフト記号表（従来型・ユニット型共通）'!$C$6:$L$47,10,FALSE))</f>
        <v/>
      </c>
      <c r="AO120" s="365" t="str">
        <f>IF(AO119="","",VLOOKUP(AO119,'[1]シフト記号表（従来型・ユニット型共通）'!$C$6:$L$47,10,FALSE))</f>
        <v/>
      </c>
      <c r="AP120" s="365" t="str">
        <f>IF(AP119="","",VLOOKUP(AP119,'[1]シフト記号表（従来型・ユニット型共通）'!$C$6:$L$47,10,FALSE))</f>
        <v/>
      </c>
      <c r="AQ120" s="366" t="str">
        <f>IF(AQ119="","",VLOOKUP(AQ119,'[1]シフト記号表（従来型・ユニット型共通）'!$C$6:$L$47,10,FALSE))</f>
        <v/>
      </c>
      <c r="AR120" s="364" t="str">
        <f>IF(AR119="","",VLOOKUP(AR119,'[1]シフト記号表（従来型・ユニット型共通）'!$C$6:$L$47,10,FALSE))</f>
        <v/>
      </c>
      <c r="AS120" s="365" t="str">
        <f>IF(AS119="","",VLOOKUP(AS119,'[1]シフト記号表（従来型・ユニット型共通）'!$C$6:$L$47,10,FALSE))</f>
        <v/>
      </c>
      <c r="AT120" s="365" t="str">
        <f>IF(AT119="","",VLOOKUP(AT119,'[1]シフト記号表（従来型・ユニット型共通）'!$C$6:$L$47,10,FALSE))</f>
        <v/>
      </c>
      <c r="AU120" s="365" t="str">
        <f>IF(AU119="","",VLOOKUP(AU119,'[1]シフト記号表（従来型・ユニット型共通）'!$C$6:$L$47,10,FALSE))</f>
        <v/>
      </c>
      <c r="AV120" s="365" t="str">
        <f>IF(AV119="","",VLOOKUP(AV119,'[1]シフト記号表（従来型・ユニット型共通）'!$C$6:$L$47,10,FALSE))</f>
        <v/>
      </c>
      <c r="AW120" s="365" t="str">
        <f>IF(AW119="","",VLOOKUP(AW119,'[1]シフト記号表（従来型・ユニット型共通）'!$C$6:$L$47,10,FALSE))</f>
        <v/>
      </c>
      <c r="AX120" s="366" t="str">
        <f>IF(AX119="","",VLOOKUP(AX119,'[1]シフト記号表（従来型・ユニット型共通）'!$C$6:$L$47,10,FALSE))</f>
        <v/>
      </c>
      <c r="AY120" s="364" t="str">
        <f>IF(AY119="","",VLOOKUP(AY119,'[1]シフト記号表（従来型・ユニット型共通）'!$C$6:$L$47,10,FALSE))</f>
        <v/>
      </c>
      <c r="AZ120" s="365" t="str">
        <f>IF(AZ119="","",VLOOKUP(AZ119,'[1]シフト記号表（従来型・ユニット型共通）'!$C$6:$L$47,10,FALSE))</f>
        <v/>
      </c>
      <c r="BA120" s="365" t="str">
        <f>IF(BA119="","",VLOOKUP(BA119,'[1]シフト記号表（従来型・ユニット型共通）'!$C$6:$L$47,10,FALSE))</f>
        <v/>
      </c>
      <c r="BB120" s="571">
        <f>IF($BE$3="４週",SUM(W120:AX120),IF($BE$3="暦月",SUM(W120:BA120),""))</f>
        <v>0</v>
      </c>
      <c r="BC120" s="572"/>
      <c r="BD120" s="573">
        <f>IF($BE$3="４週",BB120/4,IF($BE$3="暦月",(BB120/($BE$8/7)),""))</f>
        <v>0</v>
      </c>
      <c r="BE120" s="572"/>
      <c r="BF120" s="568"/>
      <c r="BG120" s="569"/>
      <c r="BH120" s="569"/>
      <c r="BI120" s="569"/>
      <c r="BJ120" s="570"/>
    </row>
    <row r="121" spans="2:62" ht="20.25" customHeight="1" x14ac:dyDescent="0.45">
      <c r="B121" s="574">
        <f>B119+1</f>
        <v>53</v>
      </c>
      <c r="C121" s="576"/>
      <c r="D121" s="577"/>
      <c r="E121" s="359"/>
      <c r="F121" s="360"/>
      <c r="G121" s="359"/>
      <c r="H121" s="360"/>
      <c r="I121" s="580"/>
      <c r="J121" s="581"/>
      <c r="K121" s="584"/>
      <c r="L121" s="585"/>
      <c r="M121" s="585"/>
      <c r="N121" s="577"/>
      <c r="O121" s="588"/>
      <c r="P121" s="589"/>
      <c r="Q121" s="589"/>
      <c r="R121" s="589"/>
      <c r="S121" s="590"/>
      <c r="T121" s="379" t="s">
        <v>260</v>
      </c>
      <c r="U121" s="380"/>
      <c r="V121" s="381"/>
      <c r="W121" s="372"/>
      <c r="X121" s="373"/>
      <c r="Y121" s="373"/>
      <c r="Z121" s="373"/>
      <c r="AA121" s="373"/>
      <c r="AB121" s="373"/>
      <c r="AC121" s="374"/>
      <c r="AD121" s="372"/>
      <c r="AE121" s="373"/>
      <c r="AF121" s="373"/>
      <c r="AG121" s="373"/>
      <c r="AH121" s="373"/>
      <c r="AI121" s="373"/>
      <c r="AJ121" s="374"/>
      <c r="AK121" s="372"/>
      <c r="AL121" s="373"/>
      <c r="AM121" s="373"/>
      <c r="AN121" s="373"/>
      <c r="AO121" s="373"/>
      <c r="AP121" s="373"/>
      <c r="AQ121" s="374"/>
      <c r="AR121" s="372"/>
      <c r="AS121" s="373"/>
      <c r="AT121" s="373"/>
      <c r="AU121" s="373"/>
      <c r="AV121" s="373"/>
      <c r="AW121" s="373"/>
      <c r="AX121" s="374"/>
      <c r="AY121" s="372"/>
      <c r="AZ121" s="373"/>
      <c r="BA121" s="375"/>
      <c r="BB121" s="594"/>
      <c r="BC121" s="595"/>
      <c r="BD121" s="556"/>
      <c r="BE121" s="557"/>
      <c r="BF121" s="558"/>
      <c r="BG121" s="559"/>
      <c r="BH121" s="559"/>
      <c r="BI121" s="559"/>
      <c r="BJ121" s="560"/>
    </row>
    <row r="122" spans="2:62" ht="20.25" customHeight="1" x14ac:dyDescent="0.45">
      <c r="B122" s="597"/>
      <c r="C122" s="598"/>
      <c r="D122" s="599"/>
      <c r="E122" s="382"/>
      <c r="F122" s="383">
        <f>C121</f>
        <v>0</v>
      </c>
      <c r="G122" s="382"/>
      <c r="H122" s="383">
        <f>I121</f>
        <v>0</v>
      </c>
      <c r="I122" s="600"/>
      <c r="J122" s="601"/>
      <c r="K122" s="602"/>
      <c r="L122" s="603"/>
      <c r="M122" s="603"/>
      <c r="N122" s="599"/>
      <c r="O122" s="588"/>
      <c r="P122" s="589"/>
      <c r="Q122" s="589"/>
      <c r="R122" s="589"/>
      <c r="S122" s="590"/>
      <c r="T122" s="376" t="s">
        <v>261</v>
      </c>
      <c r="U122" s="377"/>
      <c r="V122" s="378"/>
      <c r="W122" s="364" t="str">
        <f>IF(W121="","",VLOOKUP(W121,'[1]シフト記号表（従来型・ユニット型共通）'!$C$6:$L$47,10,FALSE))</f>
        <v/>
      </c>
      <c r="X122" s="365" t="str">
        <f>IF(X121="","",VLOOKUP(X121,'[1]シフト記号表（従来型・ユニット型共通）'!$C$6:$L$47,10,FALSE))</f>
        <v/>
      </c>
      <c r="Y122" s="365" t="str">
        <f>IF(Y121="","",VLOOKUP(Y121,'[1]シフト記号表（従来型・ユニット型共通）'!$C$6:$L$47,10,FALSE))</f>
        <v/>
      </c>
      <c r="Z122" s="365" t="str">
        <f>IF(Z121="","",VLOOKUP(Z121,'[1]シフト記号表（従来型・ユニット型共通）'!$C$6:$L$47,10,FALSE))</f>
        <v/>
      </c>
      <c r="AA122" s="365" t="str">
        <f>IF(AA121="","",VLOOKUP(AA121,'[1]シフト記号表（従来型・ユニット型共通）'!$C$6:$L$47,10,FALSE))</f>
        <v/>
      </c>
      <c r="AB122" s="365" t="str">
        <f>IF(AB121="","",VLOOKUP(AB121,'[1]シフト記号表（従来型・ユニット型共通）'!$C$6:$L$47,10,FALSE))</f>
        <v/>
      </c>
      <c r="AC122" s="366" t="str">
        <f>IF(AC121="","",VLOOKUP(AC121,'[1]シフト記号表（従来型・ユニット型共通）'!$C$6:$L$47,10,FALSE))</f>
        <v/>
      </c>
      <c r="AD122" s="364" t="str">
        <f>IF(AD121="","",VLOOKUP(AD121,'[1]シフト記号表（従来型・ユニット型共通）'!$C$6:$L$47,10,FALSE))</f>
        <v/>
      </c>
      <c r="AE122" s="365" t="str">
        <f>IF(AE121="","",VLOOKUP(AE121,'[1]シフト記号表（従来型・ユニット型共通）'!$C$6:$L$47,10,FALSE))</f>
        <v/>
      </c>
      <c r="AF122" s="365" t="str">
        <f>IF(AF121="","",VLOOKUP(AF121,'[1]シフト記号表（従来型・ユニット型共通）'!$C$6:$L$47,10,FALSE))</f>
        <v/>
      </c>
      <c r="AG122" s="365" t="str">
        <f>IF(AG121="","",VLOOKUP(AG121,'[1]シフト記号表（従来型・ユニット型共通）'!$C$6:$L$47,10,FALSE))</f>
        <v/>
      </c>
      <c r="AH122" s="365" t="str">
        <f>IF(AH121="","",VLOOKUP(AH121,'[1]シフト記号表（従来型・ユニット型共通）'!$C$6:$L$47,10,FALSE))</f>
        <v/>
      </c>
      <c r="AI122" s="365" t="str">
        <f>IF(AI121="","",VLOOKUP(AI121,'[1]シフト記号表（従来型・ユニット型共通）'!$C$6:$L$47,10,FALSE))</f>
        <v/>
      </c>
      <c r="AJ122" s="366" t="str">
        <f>IF(AJ121="","",VLOOKUP(AJ121,'[1]シフト記号表（従来型・ユニット型共通）'!$C$6:$L$47,10,FALSE))</f>
        <v/>
      </c>
      <c r="AK122" s="364" t="str">
        <f>IF(AK121="","",VLOOKUP(AK121,'[1]シフト記号表（従来型・ユニット型共通）'!$C$6:$L$47,10,FALSE))</f>
        <v/>
      </c>
      <c r="AL122" s="365" t="str">
        <f>IF(AL121="","",VLOOKUP(AL121,'[1]シフト記号表（従来型・ユニット型共通）'!$C$6:$L$47,10,FALSE))</f>
        <v/>
      </c>
      <c r="AM122" s="365" t="str">
        <f>IF(AM121="","",VLOOKUP(AM121,'[1]シフト記号表（従来型・ユニット型共通）'!$C$6:$L$47,10,FALSE))</f>
        <v/>
      </c>
      <c r="AN122" s="365" t="str">
        <f>IF(AN121="","",VLOOKUP(AN121,'[1]シフト記号表（従来型・ユニット型共通）'!$C$6:$L$47,10,FALSE))</f>
        <v/>
      </c>
      <c r="AO122" s="365" t="str">
        <f>IF(AO121="","",VLOOKUP(AO121,'[1]シフト記号表（従来型・ユニット型共通）'!$C$6:$L$47,10,FALSE))</f>
        <v/>
      </c>
      <c r="AP122" s="365" t="str">
        <f>IF(AP121="","",VLOOKUP(AP121,'[1]シフト記号表（従来型・ユニット型共通）'!$C$6:$L$47,10,FALSE))</f>
        <v/>
      </c>
      <c r="AQ122" s="366" t="str">
        <f>IF(AQ121="","",VLOOKUP(AQ121,'[1]シフト記号表（従来型・ユニット型共通）'!$C$6:$L$47,10,FALSE))</f>
        <v/>
      </c>
      <c r="AR122" s="364" t="str">
        <f>IF(AR121="","",VLOOKUP(AR121,'[1]シフト記号表（従来型・ユニット型共通）'!$C$6:$L$47,10,FALSE))</f>
        <v/>
      </c>
      <c r="AS122" s="365" t="str">
        <f>IF(AS121="","",VLOOKUP(AS121,'[1]シフト記号表（従来型・ユニット型共通）'!$C$6:$L$47,10,FALSE))</f>
        <v/>
      </c>
      <c r="AT122" s="365" t="str">
        <f>IF(AT121="","",VLOOKUP(AT121,'[1]シフト記号表（従来型・ユニット型共通）'!$C$6:$L$47,10,FALSE))</f>
        <v/>
      </c>
      <c r="AU122" s="365" t="str">
        <f>IF(AU121="","",VLOOKUP(AU121,'[1]シフト記号表（従来型・ユニット型共通）'!$C$6:$L$47,10,FALSE))</f>
        <v/>
      </c>
      <c r="AV122" s="365" t="str">
        <f>IF(AV121="","",VLOOKUP(AV121,'[1]シフト記号表（従来型・ユニット型共通）'!$C$6:$L$47,10,FALSE))</f>
        <v/>
      </c>
      <c r="AW122" s="365" t="str">
        <f>IF(AW121="","",VLOOKUP(AW121,'[1]シフト記号表（従来型・ユニット型共通）'!$C$6:$L$47,10,FALSE))</f>
        <v/>
      </c>
      <c r="AX122" s="366" t="str">
        <f>IF(AX121="","",VLOOKUP(AX121,'[1]シフト記号表（従来型・ユニット型共通）'!$C$6:$L$47,10,FALSE))</f>
        <v/>
      </c>
      <c r="AY122" s="364" t="str">
        <f>IF(AY121="","",VLOOKUP(AY121,'[1]シフト記号表（従来型・ユニット型共通）'!$C$6:$L$47,10,FALSE))</f>
        <v/>
      </c>
      <c r="AZ122" s="365" t="str">
        <f>IF(AZ121="","",VLOOKUP(AZ121,'[1]シフト記号表（従来型・ユニット型共通）'!$C$6:$L$47,10,FALSE))</f>
        <v/>
      </c>
      <c r="BA122" s="365" t="str">
        <f>IF(BA121="","",VLOOKUP(BA121,'[1]シフト記号表（従来型・ユニット型共通）'!$C$6:$L$47,10,FALSE))</f>
        <v/>
      </c>
      <c r="BB122" s="571">
        <f>IF($BE$3="４週",SUM(W122:AX122),IF($BE$3="暦月",SUM(W122:BA122),""))</f>
        <v>0</v>
      </c>
      <c r="BC122" s="572"/>
      <c r="BD122" s="573">
        <f>IF($BE$3="４週",BB122/4,IF($BE$3="暦月",(BB122/($BE$8/7)),""))</f>
        <v>0</v>
      </c>
      <c r="BE122" s="572"/>
      <c r="BF122" s="568"/>
      <c r="BG122" s="569"/>
      <c r="BH122" s="569"/>
      <c r="BI122" s="569"/>
      <c r="BJ122" s="570"/>
    </row>
    <row r="123" spans="2:62" ht="20.25" customHeight="1" x14ac:dyDescent="0.45">
      <c r="B123" s="574">
        <f>B121+1</f>
        <v>54</v>
      </c>
      <c r="C123" s="576"/>
      <c r="D123" s="577"/>
      <c r="E123" s="359"/>
      <c r="F123" s="360"/>
      <c r="G123" s="359"/>
      <c r="H123" s="360"/>
      <c r="I123" s="580"/>
      <c r="J123" s="581"/>
      <c r="K123" s="584"/>
      <c r="L123" s="585"/>
      <c r="M123" s="585"/>
      <c r="N123" s="577"/>
      <c r="O123" s="588"/>
      <c r="P123" s="589"/>
      <c r="Q123" s="589"/>
      <c r="R123" s="589"/>
      <c r="S123" s="590"/>
      <c r="T123" s="379" t="s">
        <v>260</v>
      </c>
      <c r="U123" s="380"/>
      <c r="V123" s="381"/>
      <c r="W123" s="372"/>
      <c r="X123" s="373"/>
      <c r="Y123" s="373"/>
      <c r="Z123" s="373"/>
      <c r="AA123" s="373"/>
      <c r="AB123" s="373"/>
      <c r="AC123" s="374"/>
      <c r="AD123" s="372"/>
      <c r="AE123" s="373"/>
      <c r="AF123" s="373"/>
      <c r="AG123" s="373"/>
      <c r="AH123" s="373"/>
      <c r="AI123" s="373"/>
      <c r="AJ123" s="374"/>
      <c r="AK123" s="372"/>
      <c r="AL123" s="373"/>
      <c r="AM123" s="373"/>
      <c r="AN123" s="373"/>
      <c r="AO123" s="373"/>
      <c r="AP123" s="373"/>
      <c r="AQ123" s="374"/>
      <c r="AR123" s="372"/>
      <c r="AS123" s="373"/>
      <c r="AT123" s="373"/>
      <c r="AU123" s="373"/>
      <c r="AV123" s="373"/>
      <c r="AW123" s="373"/>
      <c r="AX123" s="374"/>
      <c r="AY123" s="372"/>
      <c r="AZ123" s="373"/>
      <c r="BA123" s="375"/>
      <c r="BB123" s="594"/>
      <c r="BC123" s="595"/>
      <c r="BD123" s="556"/>
      <c r="BE123" s="557"/>
      <c r="BF123" s="558"/>
      <c r="BG123" s="559"/>
      <c r="BH123" s="559"/>
      <c r="BI123" s="559"/>
      <c r="BJ123" s="560"/>
    </row>
    <row r="124" spans="2:62" ht="20.25" customHeight="1" x14ac:dyDescent="0.45">
      <c r="B124" s="597"/>
      <c r="C124" s="598"/>
      <c r="D124" s="599"/>
      <c r="E124" s="382"/>
      <c r="F124" s="383">
        <f>C123</f>
        <v>0</v>
      </c>
      <c r="G124" s="382"/>
      <c r="H124" s="383">
        <f>I123</f>
        <v>0</v>
      </c>
      <c r="I124" s="600"/>
      <c r="J124" s="601"/>
      <c r="K124" s="602"/>
      <c r="L124" s="603"/>
      <c r="M124" s="603"/>
      <c r="N124" s="599"/>
      <c r="O124" s="588"/>
      <c r="P124" s="589"/>
      <c r="Q124" s="589"/>
      <c r="R124" s="589"/>
      <c r="S124" s="590"/>
      <c r="T124" s="376" t="s">
        <v>261</v>
      </c>
      <c r="U124" s="377"/>
      <c r="V124" s="378"/>
      <c r="W124" s="364" t="str">
        <f>IF(W123="","",VLOOKUP(W123,'[1]シフト記号表（従来型・ユニット型共通）'!$C$6:$L$47,10,FALSE))</f>
        <v/>
      </c>
      <c r="X124" s="365" t="str">
        <f>IF(X123="","",VLOOKUP(X123,'[1]シフト記号表（従来型・ユニット型共通）'!$C$6:$L$47,10,FALSE))</f>
        <v/>
      </c>
      <c r="Y124" s="365" t="str">
        <f>IF(Y123="","",VLOOKUP(Y123,'[1]シフト記号表（従来型・ユニット型共通）'!$C$6:$L$47,10,FALSE))</f>
        <v/>
      </c>
      <c r="Z124" s="365" t="str">
        <f>IF(Z123="","",VLOOKUP(Z123,'[1]シフト記号表（従来型・ユニット型共通）'!$C$6:$L$47,10,FALSE))</f>
        <v/>
      </c>
      <c r="AA124" s="365" t="str">
        <f>IF(AA123="","",VLOOKUP(AA123,'[1]シフト記号表（従来型・ユニット型共通）'!$C$6:$L$47,10,FALSE))</f>
        <v/>
      </c>
      <c r="AB124" s="365" t="str">
        <f>IF(AB123="","",VLOOKUP(AB123,'[1]シフト記号表（従来型・ユニット型共通）'!$C$6:$L$47,10,FALSE))</f>
        <v/>
      </c>
      <c r="AC124" s="366" t="str">
        <f>IF(AC123="","",VLOOKUP(AC123,'[1]シフト記号表（従来型・ユニット型共通）'!$C$6:$L$47,10,FALSE))</f>
        <v/>
      </c>
      <c r="AD124" s="364" t="str">
        <f>IF(AD123="","",VLOOKUP(AD123,'[1]シフト記号表（従来型・ユニット型共通）'!$C$6:$L$47,10,FALSE))</f>
        <v/>
      </c>
      <c r="AE124" s="365" t="str">
        <f>IF(AE123="","",VLOOKUP(AE123,'[1]シフト記号表（従来型・ユニット型共通）'!$C$6:$L$47,10,FALSE))</f>
        <v/>
      </c>
      <c r="AF124" s="365" t="str">
        <f>IF(AF123="","",VLOOKUP(AF123,'[1]シフト記号表（従来型・ユニット型共通）'!$C$6:$L$47,10,FALSE))</f>
        <v/>
      </c>
      <c r="AG124" s="365" t="str">
        <f>IF(AG123="","",VLOOKUP(AG123,'[1]シフト記号表（従来型・ユニット型共通）'!$C$6:$L$47,10,FALSE))</f>
        <v/>
      </c>
      <c r="AH124" s="365" t="str">
        <f>IF(AH123="","",VLOOKUP(AH123,'[1]シフト記号表（従来型・ユニット型共通）'!$C$6:$L$47,10,FALSE))</f>
        <v/>
      </c>
      <c r="AI124" s="365" t="str">
        <f>IF(AI123="","",VLOOKUP(AI123,'[1]シフト記号表（従来型・ユニット型共通）'!$C$6:$L$47,10,FALSE))</f>
        <v/>
      </c>
      <c r="AJ124" s="366" t="str">
        <f>IF(AJ123="","",VLOOKUP(AJ123,'[1]シフト記号表（従来型・ユニット型共通）'!$C$6:$L$47,10,FALSE))</f>
        <v/>
      </c>
      <c r="AK124" s="364" t="str">
        <f>IF(AK123="","",VLOOKUP(AK123,'[1]シフト記号表（従来型・ユニット型共通）'!$C$6:$L$47,10,FALSE))</f>
        <v/>
      </c>
      <c r="AL124" s="365" t="str">
        <f>IF(AL123="","",VLOOKUP(AL123,'[1]シフト記号表（従来型・ユニット型共通）'!$C$6:$L$47,10,FALSE))</f>
        <v/>
      </c>
      <c r="AM124" s="365" t="str">
        <f>IF(AM123="","",VLOOKUP(AM123,'[1]シフト記号表（従来型・ユニット型共通）'!$C$6:$L$47,10,FALSE))</f>
        <v/>
      </c>
      <c r="AN124" s="365" t="str">
        <f>IF(AN123="","",VLOOKUP(AN123,'[1]シフト記号表（従来型・ユニット型共通）'!$C$6:$L$47,10,FALSE))</f>
        <v/>
      </c>
      <c r="AO124" s="365" t="str">
        <f>IF(AO123="","",VLOOKUP(AO123,'[1]シフト記号表（従来型・ユニット型共通）'!$C$6:$L$47,10,FALSE))</f>
        <v/>
      </c>
      <c r="AP124" s="365" t="str">
        <f>IF(AP123="","",VLOOKUP(AP123,'[1]シフト記号表（従来型・ユニット型共通）'!$C$6:$L$47,10,FALSE))</f>
        <v/>
      </c>
      <c r="AQ124" s="366" t="str">
        <f>IF(AQ123="","",VLOOKUP(AQ123,'[1]シフト記号表（従来型・ユニット型共通）'!$C$6:$L$47,10,FALSE))</f>
        <v/>
      </c>
      <c r="AR124" s="364" t="str">
        <f>IF(AR123="","",VLOOKUP(AR123,'[1]シフト記号表（従来型・ユニット型共通）'!$C$6:$L$47,10,FALSE))</f>
        <v/>
      </c>
      <c r="AS124" s="365" t="str">
        <f>IF(AS123="","",VLOOKUP(AS123,'[1]シフト記号表（従来型・ユニット型共通）'!$C$6:$L$47,10,FALSE))</f>
        <v/>
      </c>
      <c r="AT124" s="365" t="str">
        <f>IF(AT123="","",VLOOKUP(AT123,'[1]シフト記号表（従来型・ユニット型共通）'!$C$6:$L$47,10,FALSE))</f>
        <v/>
      </c>
      <c r="AU124" s="365" t="str">
        <f>IF(AU123="","",VLOOKUP(AU123,'[1]シフト記号表（従来型・ユニット型共通）'!$C$6:$L$47,10,FALSE))</f>
        <v/>
      </c>
      <c r="AV124" s="365" t="str">
        <f>IF(AV123="","",VLOOKUP(AV123,'[1]シフト記号表（従来型・ユニット型共通）'!$C$6:$L$47,10,FALSE))</f>
        <v/>
      </c>
      <c r="AW124" s="365" t="str">
        <f>IF(AW123="","",VLOOKUP(AW123,'[1]シフト記号表（従来型・ユニット型共通）'!$C$6:$L$47,10,FALSE))</f>
        <v/>
      </c>
      <c r="AX124" s="366" t="str">
        <f>IF(AX123="","",VLOOKUP(AX123,'[1]シフト記号表（従来型・ユニット型共通）'!$C$6:$L$47,10,FALSE))</f>
        <v/>
      </c>
      <c r="AY124" s="364" t="str">
        <f>IF(AY123="","",VLOOKUP(AY123,'[1]シフト記号表（従来型・ユニット型共通）'!$C$6:$L$47,10,FALSE))</f>
        <v/>
      </c>
      <c r="AZ124" s="365" t="str">
        <f>IF(AZ123="","",VLOOKUP(AZ123,'[1]シフト記号表（従来型・ユニット型共通）'!$C$6:$L$47,10,FALSE))</f>
        <v/>
      </c>
      <c r="BA124" s="365" t="str">
        <f>IF(BA123="","",VLOOKUP(BA123,'[1]シフト記号表（従来型・ユニット型共通）'!$C$6:$L$47,10,FALSE))</f>
        <v/>
      </c>
      <c r="BB124" s="571">
        <f>IF($BE$3="４週",SUM(W124:AX124),IF($BE$3="暦月",SUM(W124:BA124),""))</f>
        <v>0</v>
      </c>
      <c r="BC124" s="572"/>
      <c r="BD124" s="573">
        <f>IF($BE$3="４週",BB124/4,IF($BE$3="暦月",(BB124/($BE$8/7)),""))</f>
        <v>0</v>
      </c>
      <c r="BE124" s="572"/>
      <c r="BF124" s="568"/>
      <c r="BG124" s="569"/>
      <c r="BH124" s="569"/>
      <c r="BI124" s="569"/>
      <c r="BJ124" s="570"/>
    </row>
    <row r="125" spans="2:62" ht="20.25" customHeight="1" x14ac:dyDescent="0.45">
      <c r="B125" s="574">
        <f>B123+1</f>
        <v>55</v>
      </c>
      <c r="C125" s="576"/>
      <c r="D125" s="577"/>
      <c r="E125" s="359"/>
      <c r="F125" s="360"/>
      <c r="G125" s="359"/>
      <c r="H125" s="360"/>
      <c r="I125" s="580"/>
      <c r="J125" s="581"/>
      <c r="K125" s="584"/>
      <c r="L125" s="585"/>
      <c r="M125" s="585"/>
      <c r="N125" s="577"/>
      <c r="O125" s="588"/>
      <c r="P125" s="589"/>
      <c r="Q125" s="589"/>
      <c r="R125" s="589"/>
      <c r="S125" s="590"/>
      <c r="T125" s="379" t="s">
        <v>260</v>
      </c>
      <c r="U125" s="380"/>
      <c r="V125" s="381"/>
      <c r="W125" s="372"/>
      <c r="X125" s="373"/>
      <c r="Y125" s="373"/>
      <c r="Z125" s="373"/>
      <c r="AA125" s="373"/>
      <c r="AB125" s="373"/>
      <c r="AC125" s="374"/>
      <c r="AD125" s="372"/>
      <c r="AE125" s="373"/>
      <c r="AF125" s="373"/>
      <c r="AG125" s="373"/>
      <c r="AH125" s="373"/>
      <c r="AI125" s="373"/>
      <c r="AJ125" s="374"/>
      <c r="AK125" s="372"/>
      <c r="AL125" s="373"/>
      <c r="AM125" s="373"/>
      <c r="AN125" s="373"/>
      <c r="AO125" s="373"/>
      <c r="AP125" s="373"/>
      <c r="AQ125" s="374"/>
      <c r="AR125" s="372"/>
      <c r="AS125" s="373"/>
      <c r="AT125" s="373"/>
      <c r="AU125" s="373"/>
      <c r="AV125" s="373"/>
      <c r="AW125" s="373"/>
      <c r="AX125" s="374"/>
      <c r="AY125" s="372"/>
      <c r="AZ125" s="373"/>
      <c r="BA125" s="375"/>
      <c r="BB125" s="594"/>
      <c r="BC125" s="595"/>
      <c r="BD125" s="556"/>
      <c r="BE125" s="557"/>
      <c r="BF125" s="558"/>
      <c r="BG125" s="559"/>
      <c r="BH125" s="559"/>
      <c r="BI125" s="559"/>
      <c r="BJ125" s="560"/>
    </row>
    <row r="126" spans="2:62" ht="20.25" customHeight="1" x14ac:dyDescent="0.45">
      <c r="B126" s="597"/>
      <c r="C126" s="598"/>
      <c r="D126" s="599"/>
      <c r="E126" s="382"/>
      <c r="F126" s="383">
        <f>C125</f>
        <v>0</v>
      </c>
      <c r="G126" s="382"/>
      <c r="H126" s="383">
        <f>I125</f>
        <v>0</v>
      </c>
      <c r="I126" s="600"/>
      <c r="J126" s="601"/>
      <c r="K126" s="602"/>
      <c r="L126" s="603"/>
      <c r="M126" s="603"/>
      <c r="N126" s="599"/>
      <c r="O126" s="588"/>
      <c r="P126" s="589"/>
      <c r="Q126" s="589"/>
      <c r="R126" s="589"/>
      <c r="S126" s="590"/>
      <c r="T126" s="376" t="s">
        <v>261</v>
      </c>
      <c r="U126" s="377"/>
      <c r="V126" s="378"/>
      <c r="W126" s="364" t="str">
        <f>IF(W125="","",VLOOKUP(W125,'[1]シフト記号表（従来型・ユニット型共通）'!$C$6:$L$47,10,FALSE))</f>
        <v/>
      </c>
      <c r="X126" s="365" t="str">
        <f>IF(X125="","",VLOOKUP(X125,'[1]シフト記号表（従来型・ユニット型共通）'!$C$6:$L$47,10,FALSE))</f>
        <v/>
      </c>
      <c r="Y126" s="365" t="str">
        <f>IF(Y125="","",VLOOKUP(Y125,'[1]シフト記号表（従来型・ユニット型共通）'!$C$6:$L$47,10,FALSE))</f>
        <v/>
      </c>
      <c r="Z126" s="365" t="str">
        <f>IF(Z125="","",VLOOKUP(Z125,'[1]シフト記号表（従来型・ユニット型共通）'!$C$6:$L$47,10,FALSE))</f>
        <v/>
      </c>
      <c r="AA126" s="365" t="str">
        <f>IF(AA125="","",VLOOKUP(AA125,'[1]シフト記号表（従来型・ユニット型共通）'!$C$6:$L$47,10,FALSE))</f>
        <v/>
      </c>
      <c r="AB126" s="365" t="str">
        <f>IF(AB125="","",VLOOKUP(AB125,'[1]シフト記号表（従来型・ユニット型共通）'!$C$6:$L$47,10,FALSE))</f>
        <v/>
      </c>
      <c r="AC126" s="366" t="str">
        <f>IF(AC125="","",VLOOKUP(AC125,'[1]シフト記号表（従来型・ユニット型共通）'!$C$6:$L$47,10,FALSE))</f>
        <v/>
      </c>
      <c r="AD126" s="364" t="str">
        <f>IF(AD125="","",VLOOKUP(AD125,'[1]シフト記号表（従来型・ユニット型共通）'!$C$6:$L$47,10,FALSE))</f>
        <v/>
      </c>
      <c r="AE126" s="365" t="str">
        <f>IF(AE125="","",VLOOKUP(AE125,'[1]シフト記号表（従来型・ユニット型共通）'!$C$6:$L$47,10,FALSE))</f>
        <v/>
      </c>
      <c r="AF126" s="365" t="str">
        <f>IF(AF125="","",VLOOKUP(AF125,'[1]シフト記号表（従来型・ユニット型共通）'!$C$6:$L$47,10,FALSE))</f>
        <v/>
      </c>
      <c r="AG126" s="365" t="str">
        <f>IF(AG125="","",VLOOKUP(AG125,'[1]シフト記号表（従来型・ユニット型共通）'!$C$6:$L$47,10,FALSE))</f>
        <v/>
      </c>
      <c r="AH126" s="365" t="str">
        <f>IF(AH125="","",VLOOKUP(AH125,'[1]シフト記号表（従来型・ユニット型共通）'!$C$6:$L$47,10,FALSE))</f>
        <v/>
      </c>
      <c r="AI126" s="365" t="str">
        <f>IF(AI125="","",VLOOKUP(AI125,'[1]シフト記号表（従来型・ユニット型共通）'!$C$6:$L$47,10,FALSE))</f>
        <v/>
      </c>
      <c r="AJ126" s="366" t="str">
        <f>IF(AJ125="","",VLOOKUP(AJ125,'[1]シフト記号表（従来型・ユニット型共通）'!$C$6:$L$47,10,FALSE))</f>
        <v/>
      </c>
      <c r="AK126" s="364" t="str">
        <f>IF(AK125="","",VLOOKUP(AK125,'[1]シフト記号表（従来型・ユニット型共通）'!$C$6:$L$47,10,FALSE))</f>
        <v/>
      </c>
      <c r="AL126" s="365" t="str">
        <f>IF(AL125="","",VLOOKUP(AL125,'[1]シフト記号表（従来型・ユニット型共通）'!$C$6:$L$47,10,FALSE))</f>
        <v/>
      </c>
      <c r="AM126" s="365" t="str">
        <f>IF(AM125="","",VLOOKUP(AM125,'[1]シフト記号表（従来型・ユニット型共通）'!$C$6:$L$47,10,FALSE))</f>
        <v/>
      </c>
      <c r="AN126" s="365" t="str">
        <f>IF(AN125="","",VLOOKUP(AN125,'[1]シフト記号表（従来型・ユニット型共通）'!$C$6:$L$47,10,FALSE))</f>
        <v/>
      </c>
      <c r="AO126" s="365" t="str">
        <f>IF(AO125="","",VLOOKUP(AO125,'[1]シフト記号表（従来型・ユニット型共通）'!$C$6:$L$47,10,FALSE))</f>
        <v/>
      </c>
      <c r="AP126" s="365" t="str">
        <f>IF(AP125="","",VLOOKUP(AP125,'[1]シフト記号表（従来型・ユニット型共通）'!$C$6:$L$47,10,FALSE))</f>
        <v/>
      </c>
      <c r="AQ126" s="366" t="str">
        <f>IF(AQ125="","",VLOOKUP(AQ125,'[1]シフト記号表（従来型・ユニット型共通）'!$C$6:$L$47,10,FALSE))</f>
        <v/>
      </c>
      <c r="AR126" s="364" t="str">
        <f>IF(AR125="","",VLOOKUP(AR125,'[1]シフト記号表（従来型・ユニット型共通）'!$C$6:$L$47,10,FALSE))</f>
        <v/>
      </c>
      <c r="AS126" s="365" t="str">
        <f>IF(AS125="","",VLOOKUP(AS125,'[1]シフト記号表（従来型・ユニット型共通）'!$C$6:$L$47,10,FALSE))</f>
        <v/>
      </c>
      <c r="AT126" s="365" t="str">
        <f>IF(AT125="","",VLOOKUP(AT125,'[1]シフト記号表（従来型・ユニット型共通）'!$C$6:$L$47,10,FALSE))</f>
        <v/>
      </c>
      <c r="AU126" s="365" t="str">
        <f>IF(AU125="","",VLOOKUP(AU125,'[1]シフト記号表（従来型・ユニット型共通）'!$C$6:$L$47,10,FALSE))</f>
        <v/>
      </c>
      <c r="AV126" s="365" t="str">
        <f>IF(AV125="","",VLOOKUP(AV125,'[1]シフト記号表（従来型・ユニット型共通）'!$C$6:$L$47,10,FALSE))</f>
        <v/>
      </c>
      <c r="AW126" s="365" t="str">
        <f>IF(AW125="","",VLOOKUP(AW125,'[1]シフト記号表（従来型・ユニット型共通）'!$C$6:$L$47,10,FALSE))</f>
        <v/>
      </c>
      <c r="AX126" s="366" t="str">
        <f>IF(AX125="","",VLOOKUP(AX125,'[1]シフト記号表（従来型・ユニット型共通）'!$C$6:$L$47,10,FALSE))</f>
        <v/>
      </c>
      <c r="AY126" s="364" t="str">
        <f>IF(AY125="","",VLOOKUP(AY125,'[1]シフト記号表（従来型・ユニット型共通）'!$C$6:$L$47,10,FALSE))</f>
        <v/>
      </c>
      <c r="AZ126" s="365" t="str">
        <f>IF(AZ125="","",VLOOKUP(AZ125,'[1]シフト記号表（従来型・ユニット型共通）'!$C$6:$L$47,10,FALSE))</f>
        <v/>
      </c>
      <c r="BA126" s="365" t="str">
        <f>IF(BA125="","",VLOOKUP(BA125,'[1]シフト記号表（従来型・ユニット型共通）'!$C$6:$L$47,10,FALSE))</f>
        <v/>
      </c>
      <c r="BB126" s="571">
        <f>IF($BE$3="４週",SUM(W126:AX126),IF($BE$3="暦月",SUM(W126:BA126),""))</f>
        <v>0</v>
      </c>
      <c r="BC126" s="572"/>
      <c r="BD126" s="573">
        <f>IF($BE$3="４週",BB126/4,IF($BE$3="暦月",(BB126/($BE$8/7)),""))</f>
        <v>0</v>
      </c>
      <c r="BE126" s="572"/>
      <c r="BF126" s="568"/>
      <c r="BG126" s="569"/>
      <c r="BH126" s="569"/>
      <c r="BI126" s="569"/>
      <c r="BJ126" s="570"/>
    </row>
    <row r="127" spans="2:62" ht="20.25" customHeight="1" x14ac:dyDescent="0.45">
      <c r="B127" s="574">
        <f>B125+1</f>
        <v>56</v>
      </c>
      <c r="C127" s="576"/>
      <c r="D127" s="577"/>
      <c r="E127" s="359"/>
      <c r="F127" s="360"/>
      <c r="G127" s="359"/>
      <c r="H127" s="360"/>
      <c r="I127" s="580"/>
      <c r="J127" s="581"/>
      <c r="K127" s="584"/>
      <c r="L127" s="585"/>
      <c r="M127" s="585"/>
      <c r="N127" s="577"/>
      <c r="O127" s="588"/>
      <c r="P127" s="589"/>
      <c r="Q127" s="589"/>
      <c r="R127" s="589"/>
      <c r="S127" s="590"/>
      <c r="T127" s="379" t="s">
        <v>260</v>
      </c>
      <c r="U127" s="380"/>
      <c r="V127" s="381"/>
      <c r="W127" s="372"/>
      <c r="X127" s="373"/>
      <c r="Y127" s="373"/>
      <c r="Z127" s="373"/>
      <c r="AA127" s="373"/>
      <c r="AB127" s="373"/>
      <c r="AC127" s="374"/>
      <c r="AD127" s="372"/>
      <c r="AE127" s="373"/>
      <c r="AF127" s="373"/>
      <c r="AG127" s="373"/>
      <c r="AH127" s="373"/>
      <c r="AI127" s="373"/>
      <c r="AJ127" s="374"/>
      <c r="AK127" s="372"/>
      <c r="AL127" s="373"/>
      <c r="AM127" s="373"/>
      <c r="AN127" s="373"/>
      <c r="AO127" s="373"/>
      <c r="AP127" s="373"/>
      <c r="AQ127" s="374"/>
      <c r="AR127" s="372"/>
      <c r="AS127" s="373"/>
      <c r="AT127" s="373"/>
      <c r="AU127" s="373"/>
      <c r="AV127" s="373"/>
      <c r="AW127" s="373"/>
      <c r="AX127" s="374"/>
      <c r="AY127" s="372"/>
      <c r="AZ127" s="373"/>
      <c r="BA127" s="375"/>
      <c r="BB127" s="594"/>
      <c r="BC127" s="595"/>
      <c r="BD127" s="556"/>
      <c r="BE127" s="557"/>
      <c r="BF127" s="558"/>
      <c r="BG127" s="559"/>
      <c r="BH127" s="559"/>
      <c r="BI127" s="559"/>
      <c r="BJ127" s="560"/>
    </row>
    <row r="128" spans="2:62" ht="20.25" customHeight="1" x14ac:dyDescent="0.45">
      <c r="B128" s="597"/>
      <c r="C128" s="598"/>
      <c r="D128" s="599"/>
      <c r="E128" s="382"/>
      <c r="F128" s="383">
        <f>C127</f>
        <v>0</v>
      </c>
      <c r="G128" s="382"/>
      <c r="H128" s="383">
        <f>I127</f>
        <v>0</v>
      </c>
      <c r="I128" s="600"/>
      <c r="J128" s="601"/>
      <c r="K128" s="602"/>
      <c r="L128" s="603"/>
      <c r="M128" s="603"/>
      <c r="N128" s="599"/>
      <c r="O128" s="588"/>
      <c r="P128" s="589"/>
      <c r="Q128" s="589"/>
      <c r="R128" s="589"/>
      <c r="S128" s="590"/>
      <c r="T128" s="376" t="s">
        <v>261</v>
      </c>
      <c r="U128" s="377"/>
      <c r="V128" s="378"/>
      <c r="W128" s="364" t="str">
        <f>IF(W127="","",VLOOKUP(W127,'[1]シフト記号表（従来型・ユニット型共通）'!$C$6:$L$47,10,FALSE))</f>
        <v/>
      </c>
      <c r="X128" s="365" t="str">
        <f>IF(X127="","",VLOOKUP(X127,'[1]シフト記号表（従来型・ユニット型共通）'!$C$6:$L$47,10,FALSE))</f>
        <v/>
      </c>
      <c r="Y128" s="365" t="str">
        <f>IF(Y127="","",VLOOKUP(Y127,'[1]シフト記号表（従来型・ユニット型共通）'!$C$6:$L$47,10,FALSE))</f>
        <v/>
      </c>
      <c r="Z128" s="365" t="str">
        <f>IF(Z127="","",VLOOKUP(Z127,'[1]シフト記号表（従来型・ユニット型共通）'!$C$6:$L$47,10,FALSE))</f>
        <v/>
      </c>
      <c r="AA128" s="365" t="str">
        <f>IF(AA127="","",VLOOKUP(AA127,'[1]シフト記号表（従来型・ユニット型共通）'!$C$6:$L$47,10,FALSE))</f>
        <v/>
      </c>
      <c r="AB128" s="365" t="str">
        <f>IF(AB127="","",VLOOKUP(AB127,'[1]シフト記号表（従来型・ユニット型共通）'!$C$6:$L$47,10,FALSE))</f>
        <v/>
      </c>
      <c r="AC128" s="366" t="str">
        <f>IF(AC127="","",VLOOKUP(AC127,'[1]シフト記号表（従来型・ユニット型共通）'!$C$6:$L$47,10,FALSE))</f>
        <v/>
      </c>
      <c r="AD128" s="364" t="str">
        <f>IF(AD127="","",VLOOKUP(AD127,'[1]シフト記号表（従来型・ユニット型共通）'!$C$6:$L$47,10,FALSE))</f>
        <v/>
      </c>
      <c r="AE128" s="365" t="str">
        <f>IF(AE127="","",VLOOKUP(AE127,'[1]シフト記号表（従来型・ユニット型共通）'!$C$6:$L$47,10,FALSE))</f>
        <v/>
      </c>
      <c r="AF128" s="365" t="str">
        <f>IF(AF127="","",VLOOKUP(AF127,'[1]シフト記号表（従来型・ユニット型共通）'!$C$6:$L$47,10,FALSE))</f>
        <v/>
      </c>
      <c r="AG128" s="365" t="str">
        <f>IF(AG127="","",VLOOKUP(AG127,'[1]シフト記号表（従来型・ユニット型共通）'!$C$6:$L$47,10,FALSE))</f>
        <v/>
      </c>
      <c r="AH128" s="365" t="str">
        <f>IF(AH127="","",VLOOKUP(AH127,'[1]シフト記号表（従来型・ユニット型共通）'!$C$6:$L$47,10,FALSE))</f>
        <v/>
      </c>
      <c r="AI128" s="365" t="str">
        <f>IF(AI127="","",VLOOKUP(AI127,'[1]シフト記号表（従来型・ユニット型共通）'!$C$6:$L$47,10,FALSE))</f>
        <v/>
      </c>
      <c r="AJ128" s="366" t="str">
        <f>IF(AJ127="","",VLOOKUP(AJ127,'[1]シフト記号表（従来型・ユニット型共通）'!$C$6:$L$47,10,FALSE))</f>
        <v/>
      </c>
      <c r="AK128" s="364" t="str">
        <f>IF(AK127="","",VLOOKUP(AK127,'[1]シフト記号表（従来型・ユニット型共通）'!$C$6:$L$47,10,FALSE))</f>
        <v/>
      </c>
      <c r="AL128" s="365" t="str">
        <f>IF(AL127="","",VLOOKUP(AL127,'[1]シフト記号表（従来型・ユニット型共通）'!$C$6:$L$47,10,FALSE))</f>
        <v/>
      </c>
      <c r="AM128" s="365" t="str">
        <f>IF(AM127="","",VLOOKUP(AM127,'[1]シフト記号表（従来型・ユニット型共通）'!$C$6:$L$47,10,FALSE))</f>
        <v/>
      </c>
      <c r="AN128" s="365" t="str">
        <f>IF(AN127="","",VLOOKUP(AN127,'[1]シフト記号表（従来型・ユニット型共通）'!$C$6:$L$47,10,FALSE))</f>
        <v/>
      </c>
      <c r="AO128" s="365" t="str">
        <f>IF(AO127="","",VLOOKUP(AO127,'[1]シフト記号表（従来型・ユニット型共通）'!$C$6:$L$47,10,FALSE))</f>
        <v/>
      </c>
      <c r="AP128" s="365" t="str">
        <f>IF(AP127="","",VLOOKUP(AP127,'[1]シフト記号表（従来型・ユニット型共通）'!$C$6:$L$47,10,FALSE))</f>
        <v/>
      </c>
      <c r="AQ128" s="366" t="str">
        <f>IF(AQ127="","",VLOOKUP(AQ127,'[1]シフト記号表（従来型・ユニット型共通）'!$C$6:$L$47,10,FALSE))</f>
        <v/>
      </c>
      <c r="AR128" s="364" t="str">
        <f>IF(AR127="","",VLOOKUP(AR127,'[1]シフト記号表（従来型・ユニット型共通）'!$C$6:$L$47,10,FALSE))</f>
        <v/>
      </c>
      <c r="AS128" s="365" t="str">
        <f>IF(AS127="","",VLOOKUP(AS127,'[1]シフト記号表（従来型・ユニット型共通）'!$C$6:$L$47,10,FALSE))</f>
        <v/>
      </c>
      <c r="AT128" s="365" t="str">
        <f>IF(AT127="","",VLOOKUP(AT127,'[1]シフト記号表（従来型・ユニット型共通）'!$C$6:$L$47,10,FALSE))</f>
        <v/>
      </c>
      <c r="AU128" s="365" t="str">
        <f>IF(AU127="","",VLOOKUP(AU127,'[1]シフト記号表（従来型・ユニット型共通）'!$C$6:$L$47,10,FALSE))</f>
        <v/>
      </c>
      <c r="AV128" s="365" t="str">
        <f>IF(AV127="","",VLOOKUP(AV127,'[1]シフト記号表（従来型・ユニット型共通）'!$C$6:$L$47,10,FALSE))</f>
        <v/>
      </c>
      <c r="AW128" s="365" t="str">
        <f>IF(AW127="","",VLOOKUP(AW127,'[1]シフト記号表（従来型・ユニット型共通）'!$C$6:$L$47,10,FALSE))</f>
        <v/>
      </c>
      <c r="AX128" s="366" t="str">
        <f>IF(AX127="","",VLOOKUP(AX127,'[1]シフト記号表（従来型・ユニット型共通）'!$C$6:$L$47,10,FALSE))</f>
        <v/>
      </c>
      <c r="AY128" s="364" t="str">
        <f>IF(AY127="","",VLOOKUP(AY127,'[1]シフト記号表（従来型・ユニット型共通）'!$C$6:$L$47,10,FALSE))</f>
        <v/>
      </c>
      <c r="AZ128" s="365" t="str">
        <f>IF(AZ127="","",VLOOKUP(AZ127,'[1]シフト記号表（従来型・ユニット型共通）'!$C$6:$L$47,10,FALSE))</f>
        <v/>
      </c>
      <c r="BA128" s="365" t="str">
        <f>IF(BA127="","",VLOOKUP(BA127,'[1]シフト記号表（従来型・ユニット型共通）'!$C$6:$L$47,10,FALSE))</f>
        <v/>
      </c>
      <c r="BB128" s="571">
        <f>IF($BE$3="４週",SUM(W128:AX128),IF($BE$3="暦月",SUM(W128:BA128),""))</f>
        <v>0</v>
      </c>
      <c r="BC128" s="572"/>
      <c r="BD128" s="573">
        <f>IF($BE$3="４週",BB128/4,IF($BE$3="暦月",(BB128/($BE$8/7)),""))</f>
        <v>0</v>
      </c>
      <c r="BE128" s="572"/>
      <c r="BF128" s="568"/>
      <c r="BG128" s="569"/>
      <c r="BH128" s="569"/>
      <c r="BI128" s="569"/>
      <c r="BJ128" s="570"/>
    </row>
    <row r="129" spans="2:62" ht="20.25" customHeight="1" x14ac:dyDescent="0.45">
      <c r="B129" s="574">
        <f>B127+1</f>
        <v>57</v>
      </c>
      <c r="C129" s="576"/>
      <c r="D129" s="577"/>
      <c r="E129" s="359"/>
      <c r="F129" s="360"/>
      <c r="G129" s="359"/>
      <c r="H129" s="360"/>
      <c r="I129" s="580"/>
      <c r="J129" s="581"/>
      <c r="K129" s="584"/>
      <c r="L129" s="585"/>
      <c r="M129" s="585"/>
      <c r="N129" s="577"/>
      <c r="O129" s="588"/>
      <c r="P129" s="589"/>
      <c r="Q129" s="589"/>
      <c r="R129" s="589"/>
      <c r="S129" s="590"/>
      <c r="T129" s="379" t="s">
        <v>260</v>
      </c>
      <c r="U129" s="380"/>
      <c r="V129" s="381"/>
      <c r="W129" s="372"/>
      <c r="X129" s="373"/>
      <c r="Y129" s="373"/>
      <c r="Z129" s="373"/>
      <c r="AA129" s="373"/>
      <c r="AB129" s="373"/>
      <c r="AC129" s="374"/>
      <c r="AD129" s="372"/>
      <c r="AE129" s="373"/>
      <c r="AF129" s="373"/>
      <c r="AG129" s="373"/>
      <c r="AH129" s="373"/>
      <c r="AI129" s="373"/>
      <c r="AJ129" s="374"/>
      <c r="AK129" s="372"/>
      <c r="AL129" s="373"/>
      <c r="AM129" s="373"/>
      <c r="AN129" s="373"/>
      <c r="AO129" s="373"/>
      <c r="AP129" s="373"/>
      <c r="AQ129" s="374"/>
      <c r="AR129" s="372"/>
      <c r="AS129" s="373"/>
      <c r="AT129" s="373"/>
      <c r="AU129" s="373"/>
      <c r="AV129" s="373"/>
      <c r="AW129" s="373"/>
      <c r="AX129" s="374"/>
      <c r="AY129" s="372"/>
      <c r="AZ129" s="373"/>
      <c r="BA129" s="375"/>
      <c r="BB129" s="594"/>
      <c r="BC129" s="595"/>
      <c r="BD129" s="556"/>
      <c r="BE129" s="557"/>
      <c r="BF129" s="558"/>
      <c r="BG129" s="559"/>
      <c r="BH129" s="559"/>
      <c r="BI129" s="559"/>
      <c r="BJ129" s="560"/>
    </row>
    <row r="130" spans="2:62" ht="20.25" customHeight="1" x14ac:dyDescent="0.45">
      <c r="B130" s="597"/>
      <c r="C130" s="598"/>
      <c r="D130" s="599"/>
      <c r="E130" s="382"/>
      <c r="F130" s="383">
        <f>C129</f>
        <v>0</v>
      </c>
      <c r="G130" s="382"/>
      <c r="H130" s="383">
        <f>I129</f>
        <v>0</v>
      </c>
      <c r="I130" s="600"/>
      <c r="J130" s="601"/>
      <c r="K130" s="602"/>
      <c r="L130" s="603"/>
      <c r="M130" s="603"/>
      <c r="N130" s="599"/>
      <c r="O130" s="588"/>
      <c r="P130" s="589"/>
      <c r="Q130" s="589"/>
      <c r="R130" s="589"/>
      <c r="S130" s="590"/>
      <c r="T130" s="376" t="s">
        <v>261</v>
      </c>
      <c r="U130" s="377"/>
      <c r="V130" s="378"/>
      <c r="W130" s="364" t="str">
        <f>IF(W129="","",VLOOKUP(W129,'[1]シフト記号表（従来型・ユニット型共通）'!$C$6:$L$47,10,FALSE))</f>
        <v/>
      </c>
      <c r="X130" s="365" t="str">
        <f>IF(X129="","",VLOOKUP(X129,'[1]シフト記号表（従来型・ユニット型共通）'!$C$6:$L$47,10,FALSE))</f>
        <v/>
      </c>
      <c r="Y130" s="365" t="str">
        <f>IF(Y129="","",VLOOKUP(Y129,'[1]シフト記号表（従来型・ユニット型共通）'!$C$6:$L$47,10,FALSE))</f>
        <v/>
      </c>
      <c r="Z130" s="365" t="str">
        <f>IF(Z129="","",VLOOKUP(Z129,'[1]シフト記号表（従来型・ユニット型共通）'!$C$6:$L$47,10,FALSE))</f>
        <v/>
      </c>
      <c r="AA130" s="365" t="str">
        <f>IF(AA129="","",VLOOKUP(AA129,'[1]シフト記号表（従来型・ユニット型共通）'!$C$6:$L$47,10,FALSE))</f>
        <v/>
      </c>
      <c r="AB130" s="365" t="str">
        <f>IF(AB129="","",VLOOKUP(AB129,'[1]シフト記号表（従来型・ユニット型共通）'!$C$6:$L$47,10,FALSE))</f>
        <v/>
      </c>
      <c r="AC130" s="366" t="str">
        <f>IF(AC129="","",VLOOKUP(AC129,'[1]シフト記号表（従来型・ユニット型共通）'!$C$6:$L$47,10,FALSE))</f>
        <v/>
      </c>
      <c r="AD130" s="364" t="str">
        <f>IF(AD129="","",VLOOKUP(AD129,'[1]シフト記号表（従来型・ユニット型共通）'!$C$6:$L$47,10,FALSE))</f>
        <v/>
      </c>
      <c r="AE130" s="365" t="str">
        <f>IF(AE129="","",VLOOKUP(AE129,'[1]シフト記号表（従来型・ユニット型共通）'!$C$6:$L$47,10,FALSE))</f>
        <v/>
      </c>
      <c r="AF130" s="365" t="str">
        <f>IF(AF129="","",VLOOKUP(AF129,'[1]シフト記号表（従来型・ユニット型共通）'!$C$6:$L$47,10,FALSE))</f>
        <v/>
      </c>
      <c r="AG130" s="365" t="str">
        <f>IF(AG129="","",VLOOKUP(AG129,'[1]シフト記号表（従来型・ユニット型共通）'!$C$6:$L$47,10,FALSE))</f>
        <v/>
      </c>
      <c r="AH130" s="365" t="str">
        <f>IF(AH129="","",VLOOKUP(AH129,'[1]シフト記号表（従来型・ユニット型共通）'!$C$6:$L$47,10,FALSE))</f>
        <v/>
      </c>
      <c r="AI130" s="365" t="str">
        <f>IF(AI129="","",VLOOKUP(AI129,'[1]シフト記号表（従来型・ユニット型共通）'!$C$6:$L$47,10,FALSE))</f>
        <v/>
      </c>
      <c r="AJ130" s="366" t="str">
        <f>IF(AJ129="","",VLOOKUP(AJ129,'[1]シフト記号表（従来型・ユニット型共通）'!$C$6:$L$47,10,FALSE))</f>
        <v/>
      </c>
      <c r="AK130" s="364" t="str">
        <f>IF(AK129="","",VLOOKUP(AK129,'[1]シフト記号表（従来型・ユニット型共通）'!$C$6:$L$47,10,FALSE))</f>
        <v/>
      </c>
      <c r="AL130" s="365" t="str">
        <f>IF(AL129="","",VLOOKUP(AL129,'[1]シフト記号表（従来型・ユニット型共通）'!$C$6:$L$47,10,FALSE))</f>
        <v/>
      </c>
      <c r="AM130" s="365" t="str">
        <f>IF(AM129="","",VLOOKUP(AM129,'[1]シフト記号表（従来型・ユニット型共通）'!$C$6:$L$47,10,FALSE))</f>
        <v/>
      </c>
      <c r="AN130" s="365" t="str">
        <f>IF(AN129="","",VLOOKUP(AN129,'[1]シフト記号表（従来型・ユニット型共通）'!$C$6:$L$47,10,FALSE))</f>
        <v/>
      </c>
      <c r="AO130" s="365" t="str">
        <f>IF(AO129="","",VLOOKUP(AO129,'[1]シフト記号表（従来型・ユニット型共通）'!$C$6:$L$47,10,FALSE))</f>
        <v/>
      </c>
      <c r="AP130" s="365" t="str">
        <f>IF(AP129="","",VLOOKUP(AP129,'[1]シフト記号表（従来型・ユニット型共通）'!$C$6:$L$47,10,FALSE))</f>
        <v/>
      </c>
      <c r="AQ130" s="366" t="str">
        <f>IF(AQ129="","",VLOOKUP(AQ129,'[1]シフト記号表（従来型・ユニット型共通）'!$C$6:$L$47,10,FALSE))</f>
        <v/>
      </c>
      <c r="AR130" s="364" t="str">
        <f>IF(AR129="","",VLOOKUP(AR129,'[1]シフト記号表（従来型・ユニット型共通）'!$C$6:$L$47,10,FALSE))</f>
        <v/>
      </c>
      <c r="AS130" s="365" t="str">
        <f>IF(AS129="","",VLOOKUP(AS129,'[1]シフト記号表（従来型・ユニット型共通）'!$C$6:$L$47,10,FALSE))</f>
        <v/>
      </c>
      <c r="AT130" s="365" t="str">
        <f>IF(AT129="","",VLOOKUP(AT129,'[1]シフト記号表（従来型・ユニット型共通）'!$C$6:$L$47,10,FALSE))</f>
        <v/>
      </c>
      <c r="AU130" s="365" t="str">
        <f>IF(AU129="","",VLOOKUP(AU129,'[1]シフト記号表（従来型・ユニット型共通）'!$C$6:$L$47,10,FALSE))</f>
        <v/>
      </c>
      <c r="AV130" s="365" t="str">
        <f>IF(AV129="","",VLOOKUP(AV129,'[1]シフト記号表（従来型・ユニット型共通）'!$C$6:$L$47,10,FALSE))</f>
        <v/>
      </c>
      <c r="AW130" s="365" t="str">
        <f>IF(AW129="","",VLOOKUP(AW129,'[1]シフト記号表（従来型・ユニット型共通）'!$C$6:$L$47,10,FALSE))</f>
        <v/>
      </c>
      <c r="AX130" s="366" t="str">
        <f>IF(AX129="","",VLOOKUP(AX129,'[1]シフト記号表（従来型・ユニット型共通）'!$C$6:$L$47,10,FALSE))</f>
        <v/>
      </c>
      <c r="AY130" s="364" t="str">
        <f>IF(AY129="","",VLOOKUP(AY129,'[1]シフト記号表（従来型・ユニット型共通）'!$C$6:$L$47,10,FALSE))</f>
        <v/>
      </c>
      <c r="AZ130" s="365" t="str">
        <f>IF(AZ129="","",VLOOKUP(AZ129,'[1]シフト記号表（従来型・ユニット型共通）'!$C$6:$L$47,10,FALSE))</f>
        <v/>
      </c>
      <c r="BA130" s="365" t="str">
        <f>IF(BA129="","",VLOOKUP(BA129,'[1]シフト記号表（従来型・ユニット型共通）'!$C$6:$L$47,10,FALSE))</f>
        <v/>
      </c>
      <c r="BB130" s="571">
        <f>IF($BE$3="４週",SUM(W130:AX130),IF($BE$3="暦月",SUM(W130:BA130),""))</f>
        <v>0</v>
      </c>
      <c r="BC130" s="572"/>
      <c r="BD130" s="573">
        <f>IF($BE$3="４週",BB130/4,IF($BE$3="暦月",(BB130/($BE$8/7)),""))</f>
        <v>0</v>
      </c>
      <c r="BE130" s="572"/>
      <c r="BF130" s="568"/>
      <c r="BG130" s="569"/>
      <c r="BH130" s="569"/>
      <c r="BI130" s="569"/>
      <c r="BJ130" s="570"/>
    </row>
    <row r="131" spans="2:62" ht="20.25" customHeight="1" x14ac:dyDescent="0.45">
      <c r="B131" s="574">
        <f>B129+1</f>
        <v>58</v>
      </c>
      <c r="C131" s="576"/>
      <c r="D131" s="577"/>
      <c r="E131" s="359"/>
      <c r="F131" s="360"/>
      <c r="G131" s="359"/>
      <c r="H131" s="360"/>
      <c r="I131" s="580"/>
      <c r="J131" s="581"/>
      <c r="K131" s="584"/>
      <c r="L131" s="585"/>
      <c r="M131" s="585"/>
      <c r="N131" s="577"/>
      <c r="O131" s="588"/>
      <c r="P131" s="589"/>
      <c r="Q131" s="589"/>
      <c r="R131" s="589"/>
      <c r="S131" s="590"/>
      <c r="T131" s="379" t="s">
        <v>260</v>
      </c>
      <c r="U131" s="380"/>
      <c r="V131" s="381"/>
      <c r="W131" s="372"/>
      <c r="X131" s="373"/>
      <c r="Y131" s="373"/>
      <c r="Z131" s="373"/>
      <c r="AA131" s="373"/>
      <c r="AB131" s="373"/>
      <c r="AC131" s="374"/>
      <c r="AD131" s="372"/>
      <c r="AE131" s="373"/>
      <c r="AF131" s="373"/>
      <c r="AG131" s="373"/>
      <c r="AH131" s="373"/>
      <c r="AI131" s="373"/>
      <c r="AJ131" s="374"/>
      <c r="AK131" s="372"/>
      <c r="AL131" s="373"/>
      <c r="AM131" s="373"/>
      <c r="AN131" s="373"/>
      <c r="AO131" s="373"/>
      <c r="AP131" s="373"/>
      <c r="AQ131" s="374"/>
      <c r="AR131" s="372"/>
      <c r="AS131" s="373"/>
      <c r="AT131" s="373"/>
      <c r="AU131" s="373"/>
      <c r="AV131" s="373"/>
      <c r="AW131" s="373"/>
      <c r="AX131" s="374"/>
      <c r="AY131" s="372"/>
      <c r="AZ131" s="373"/>
      <c r="BA131" s="375"/>
      <c r="BB131" s="594"/>
      <c r="BC131" s="595"/>
      <c r="BD131" s="556"/>
      <c r="BE131" s="557"/>
      <c r="BF131" s="558"/>
      <c r="BG131" s="559"/>
      <c r="BH131" s="559"/>
      <c r="BI131" s="559"/>
      <c r="BJ131" s="560"/>
    </row>
    <row r="132" spans="2:62" ht="20.25" customHeight="1" x14ac:dyDescent="0.45">
      <c r="B132" s="597"/>
      <c r="C132" s="598"/>
      <c r="D132" s="599"/>
      <c r="E132" s="382"/>
      <c r="F132" s="383">
        <f>C131</f>
        <v>0</v>
      </c>
      <c r="G132" s="382"/>
      <c r="H132" s="383">
        <f>I131</f>
        <v>0</v>
      </c>
      <c r="I132" s="600"/>
      <c r="J132" s="601"/>
      <c r="K132" s="602"/>
      <c r="L132" s="603"/>
      <c r="M132" s="603"/>
      <c r="N132" s="599"/>
      <c r="O132" s="588"/>
      <c r="P132" s="589"/>
      <c r="Q132" s="589"/>
      <c r="R132" s="589"/>
      <c r="S132" s="590"/>
      <c r="T132" s="376" t="s">
        <v>261</v>
      </c>
      <c r="U132" s="377"/>
      <c r="V132" s="378"/>
      <c r="W132" s="364" t="str">
        <f>IF(W131="","",VLOOKUP(W131,'[1]シフト記号表（従来型・ユニット型共通）'!$C$6:$L$47,10,FALSE))</f>
        <v/>
      </c>
      <c r="X132" s="365" t="str">
        <f>IF(X131="","",VLOOKUP(X131,'[1]シフト記号表（従来型・ユニット型共通）'!$C$6:$L$47,10,FALSE))</f>
        <v/>
      </c>
      <c r="Y132" s="365" t="str">
        <f>IF(Y131="","",VLOOKUP(Y131,'[1]シフト記号表（従来型・ユニット型共通）'!$C$6:$L$47,10,FALSE))</f>
        <v/>
      </c>
      <c r="Z132" s="365" t="str">
        <f>IF(Z131="","",VLOOKUP(Z131,'[1]シフト記号表（従来型・ユニット型共通）'!$C$6:$L$47,10,FALSE))</f>
        <v/>
      </c>
      <c r="AA132" s="365" t="str">
        <f>IF(AA131="","",VLOOKUP(AA131,'[1]シフト記号表（従来型・ユニット型共通）'!$C$6:$L$47,10,FALSE))</f>
        <v/>
      </c>
      <c r="AB132" s="365" t="str">
        <f>IF(AB131="","",VLOOKUP(AB131,'[1]シフト記号表（従来型・ユニット型共通）'!$C$6:$L$47,10,FALSE))</f>
        <v/>
      </c>
      <c r="AC132" s="366" t="str">
        <f>IF(AC131="","",VLOOKUP(AC131,'[1]シフト記号表（従来型・ユニット型共通）'!$C$6:$L$47,10,FALSE))</f>
        <v/>
      </c>
      <c r="AD132" s="364" t="str">
        <f>IF(AD131="","",VLOOKUP(AD131,'[1]シフト記号表（従来型・ユニット型共通）'!$C$6:$L$47,10,FALSE))</f>
        <v/>
      </c>
      <c r="AE132" s="365" t="str">
        <f>IF(AE131="","",VLOOKUP(AE131,'[1]シフト記号表（従来型・ユニット型共通）'!$C$6:$L$47,10,FALSE))</f>
        <v/>
      </c>
      <c r="AF132" s="365" t="str">
        <f>IF(AF131="","",VLOOKUP(AF131,'[1]シフト記号表（従来型・ユニット型共通）'!$C$6:$L$47,10,FALSE))</f>
        <v/>
      </c>
      <c r="AG132" s="365" t="str">
        <f>IF(AG131="","",VLOOKUP(AG131,'[1]シフト記号表（従来型・ユニット型共通）'!$C$6:$L$47,10,FALSE))</f>
        <v/>
      </c>
      <c r="AH132" s="365" t="str">
        <f>IF(AH131="","",VLOOKUP(AH131,'[1]シフト記号表（従来型・ユニット型共通）'!$C$6:$L$47,10,FALSE))</f>
        <v/>
      </c>
      <c r="AI132" s="365" t="str">
        <f>IF(AI131="","",VLOOKUP(AI131,'[1]シフト記号表（従来型・ユニット型共通）'!$C$6:$L$47,10,FALSE))</f>
        <v/>
      </c>
      <c r="AJ132" s="366" t="str">
        <f>IF(AJ131="","",VLOOKUP(AJ131,'[1]シフト記号表（従来型・ユニット型共通）'!$C$6:$L$47,10,FALSE))</f>
        <v/>
      </c>
      <c r="AK132" s="364" t="str">
        <f>IF(AK131="","",VLOOKUP(AK131,'[1]シフト記号表（従来型・ユニット型共通）'!$C$6:$L$47,10,FALSE))</f>
        <v/>
      </c>
      <c r="AL132" s="365" t="str">
        <f>IF(AL131="","",VLOOKUP(AL131,'[1]シフト記号表（従来型・ユニット型共通）'!$C$6:$L$47,10,FALSE))</f>
        <v/>
      </c>
      <c r="AM132" s="365" t="str">
        <f>IF(AM131="","",VLOOKUP(AM131,'[1]シフト記号表（従来型・ユニット型共通）'!$C$6:$L$47,10,FALSE))</f>
        <v/>
      </c>
      <c r="AN132" s="365" t="str">
        <f>IF(AN131="","",VLOOKUP(AN131,'[1]シフト記号表（従来型・ユニット型共通）'!$C$6:$L$47,10,FALSE))</f>
        <v/>
      </c>
      <c r="AO132" s="365" t="str">
        <f>IF(AO131="","",VLOOKUP(AO131,'[1]シフト記号表（従来型・ユニット型共通）'!$C$6:$L$47,10,FALSE))</f>
        <v/>
      </c>
      <c r="AP132" s="365" t="str">
        <f>IF(AP131="","",VLOOKUP(AP131,'[1]シフト記号表（従来型・ユニット型共通）'!$C$6:$L$47,10,FALSE))</f>
        <v/>
      </c>
      <c r="AQ132" s="366" t="str">
        <f>IF(AQ131="","",VLOOKUP(AQ131,'[1]シフト記号表（従来型・ユニット型共通）'!$C$6:$L$47,10,FALSE))</f>
        <v/>
      </c>
      <c r="AR132" s="364" t="str">
        <f>IF(AR131="","",VLOOKUP(AR131,'[1]シフト記号表（従来型・ユニット型共通）'!$C$6:$L$47,10,FALSE))</f>
        <v/>
      </c>
      <c r="AS132" s="365" t="str">
        <f>IF(AS131="","",VLOOKUP(AS131,'[1]シフト記号表（従来型・ユニット型共通）'!$C$6:$L$47,10,FALSE))</f>
        <v/>
      </c>
      <c r="AT132" s="365" t="str">
        <f>IF(AT131="","",VLOOKUP(AT131,'[1]シフト記号表（従来型・ユニット型共通）'!$C$6:$L$47,10,FALSE))</f>
        <v/>
      </c>
      <c r="AU132" s="365" t="str">
        <f>IF(AU131="","",VLOOKUP(AU131,'[1]シフト記号表（従来型・ユニット型共通）'!$C$6:$L$47,10,FALSE))</f>
        <v/>
      </c>
      <c r="AV132" s="365" t="str">
        <f>IF(AV131="","",VLOOKUP(AV131,'[1]シフト記号表（従来型・ユニット型共通）'!$C$6:$L$47,10,FALSE))</f>
        <v/>
      </c>
      <c r="AW132" s="365" t="str">
        <f>IF(AW131="","",VLOOKUP(AW131,'[1]シフト記号表（従来型・ユニット型共通）'!$C$6:$L$47,10,FALSE))</f>
        <v/>
      </c>
      <c r="AX132" s="366" t="str">
        <f>IF(AX131="","",VLOOKUP(AX131,'[1]シフト記号表（従来型・ユニット型共通）'!$C$6:$L$47,10,FALSE))</f>
        <v/>
      </c>
      <c r="AY132" s="364" t="str">
        <f>IF(AY131="","",VLOOKUP(AY131,'[1]シフト記号表（従来型・ユニット型共通）'!$C$6:$L$47,10,FALSE))</f>
        <v/>
      </c>
      <c r="AZ132" s="365" t="str">
        <f>IF(AZ131="","",VLOOKUP(AZ131,'[1]シフト記号表（従来型・ユニット型共通）'!$C$6:$L$47,10,FALSE))</f>
        <v/>
      </c>
      <c r="BA132" s="365" t="str">
        <f>IF(BA131="","",VLOOKUP(BA131,'[1]シフト記号表（従来型・ユニット型共通）'!$C$6:$L$47,10,FALSE))</f>
        <v/>
      </c>
      <c r="BB132" s="571">
        <f>IF($BE$3="４週",SUM(W132:AX132),IF($BE$3="暦月",SUM(W132:BA132),""))</f>
        <v>0</v>
      </c>
      <c r="BC132" s="572"/>
      <c r="BD132" s="573">
        <f>IF($BE$3="４週",BB132/4,IF($BE$3="暦月",(BB132/($BE$8/7)),""))</f>
        <v>0</v>
      </c>
      <c r="BE132" s="572"/>
      <c r="BF132" s="568"/>
      <c r="BG132" s="569"/>
      <c r="BH132" s="569"/>
      <c r="BI132" s="569"/>
      <c r="BJ132" s="570"/>
    </row>
    <row r="133" spans="2:62" ht="20.25" customHeight="1" x14ac:dyDescent="0.45">
      <c r="B133" s="574">
        <f>B131+1</f>
        <v>59</v>
      </c>
      <c r="C133" s="576"/>
      <c r="D133" s="577"/>
      <c r="E133" s="359"/>
      <c r="F133" s="360"/>
      <c r="G133" s="359"/>
      <c r="H133" s="360"/>
      <c r="I133" s="580"/>
      <c r="J133" s="581"/>
      <c r="K133" s="584"/>
      <c r="L133" s="585"/>
      <c r="M133" s="585"/>
      <c r="N133" s="577"/>
      <c r="O133" s="588"/>
      <c r="P133" s="589"/>
      <c r="Q133" s="589"/>
      <c r="R133" s="589"/>
      <c r="S133" s="590"/>
      <c r="T133" s="379" t="s">
        <v>260</v>
      </c>
      <c r="U133" s="380"/>
      <c r="V133" s="381"/>
      <c r="W133" s="372"/>
      <c r="X133" s="373"/>
      <c r="Y133" s="373"/>
      <c r="Z133" s="373"/>
      <c r="AA133" s="373"/>
      <c r="AB133" s="373"/>
      <c r="AC133" s="374"/>
      <c r="AD133" s="372"/>
      <c r="AE133" s="373"/>
      <c r="AF133" s="373"/>
      <c r="AG133" s="373"/>
      <c r="AH133" s="373"/>
      <c r="AI133" s="373"/>
      <c r="AJ133" s="374"/>
      <c r="AK133" s="372"/>
      <c r="AL133" s="373"/>
      <c r="AM133" s="373"/>
      <c r="AN133" s="373"/>
      <c r="AO133" s="373"/>
      <c r="AP133" s="373"/>
      <c r="AQ133" s="374"/>
      <c r="AR133" s="372"/>
      <c r="AS133" s="373"/>
      <c r="AT133" s="373"/>
      <c r="AU133" s="373"/>
      <c r="AV133" s="373"/>
      <c r="AW133" s="373"/>
      <c r="AX133" s="374"/>
      <c r="AY133" s="372"/>
      <c r="AZ133" s="373"/>
      <c r="BA133" s="375"/>
      <c r="BB133" s="594"/>
      <c r="BC133" s="595"/>
      <c r="BD133" s="556"/>
      <c r="BE133" s="557"/>
      <c r="BF133" s="558"/>
      <c r="BG133" s="559"/>
      <c r="BH133" s="559"/>
      <c r="BI133" s="559"/>
      <c r="BJ133" s="560"/>
    </row>
    <row r="134" spans="2:62" ht="20.25" customHeight="1" x14ac:dyDescent="0.45">
      <c r="B134" s="597"/>
      <c r="C134" s="598"/>
      <c r="D134" s="599"/>
      <c r="E134" s="382"/>
      <c r="F134" s="383">
        <f>C133</f>
        <v>0</v>
      </c>
      <c r="G134" s="382"/>
      <c r="H134" s="383">
        <f>I133</f>
        <v>0</v>
      </c>
      <c r="I134" s="600"/>
      <c r="J134" s="601"/>
      <c r="K134" s="602"/>
      <c r="L134" s="603"/>
      <c r="M134" s="603"/>
      <c r="N134" s="599"/>
      <c r="O134" s="588"/>
      <c r="P134" s="589"/>
      <c r="Q134" s="589"/>
      <c r="R134" s="589"/>
      <c r="S134" s="590"/>
      <c r="T134" s="376" t="s">
        <v>261</v>
      </c>
      <c r="U134" s="377"/>
      <c r="V134" s="378"/>
      <c r="W134" s="364" t="str">
        <f>IF(W133="","",VLOOKUP(W133,'[1]シフト記号表（従来型・ユニット型共通）'!$C$6:$L$47,10,FALSE))</f>
        <v/>
      </c>
      <c r="X134" s="365" t="str">
        <f>IF(X133="","",VLOOKUP(X133,'[1]シフト記号表（従来型・ユニット型共通）'!$C$6:$L$47,10,FALSE))</f>
        <v/>
      </c>
      <c r="Y134" s="365" t="str">
        <f>IF(Y133="","",VLOOKUP(Y133,'[1]シフト記号表（従来型・ユニット型共通）'!$C$6:$L$47,10,FALSE))</f>
        <v/>
      </c>
      <c r="Z134" s="365" t="str">
        <f>IF(Z133="","",VLOOKUP(Z133,'[1]シフト記号表（従来型・ユニット型共通）'!$C$6:$L$47,10,FALSE))</f>
        <v/>
      </c>
      <c r="AA134" s="365" t="str">
        <f>IF(AA133="","",VLOOKUP(AA133,'[1]シフト記号表（従来型・ユニット型共通）'!$C$6:$L$47,10,FALSE))</f>
        <v/>
      </c>
      <c r="AB134" s="365" t="str">
        <f>IF(AB133="","",VLOOKUP(AB133,'[1]シフト記号表（従来型・ユニット型共通）'!$C$6:$L$47,10,FALSE))</f>
        <v/>
      </c>
      <c r="AC134" s="366" t="str">
        <f>IF(AC133="","",VLOOKUP(AC133,'[1]シフト記号表（従来型・ユニット型共通）'!$C$6:$L$47,10,FALSE))</f>
        <v/>
      </c>
      <c r="AD134" s="364" t="str">
        <f>IF(AD133="","",VLOOKUP(AD133,'[1]シフト記号表（従来型・ユニット型共通）'!$C$6:$L$47,10,FALSE))</f>
        <v/>
      </c>
      <c r="AE134" s="365" t="str">
        <f>IF(AE133="","",VLOOKUP(AE133,'[1]シフト記号表（従来型・ユニット型共通）'!$C$6:$L$47,10,FALSE))</f>
        <v/>
      </c>
      <c r="AF134" s="365" t="str">
        <f>IF(AF133="","",VLOOKUP(AF133,'[1]シフト記号表（従来型・ユニット型共通）'!$C$6:$L$47,10,FALSE))</f>
        <v/>
      </c>
      <c r="AG134" s="365" t="str">
        <f>IF(AG133="","",VLOOKUP(AG133,'[1]シフト記号表（従来型・ユニット型共通）'!$C$6:$L$47,10,FALSE))</f>
        <v/>
      </c>
      <c r="AH134" s="365" t="str">
        <f>IF(AH133="","",VLOOKUP(AH133,'[1]シフト記号表（従来型・ユニット型共通）'!$C$6:$L$47,10,FALSE))</f>
        <v/>
      </c>
      <c r="AI134" s="365" t="str">
        <f>IF(AI133="","",VLOOKUP(AI133,'[1]シフト記号表（従来型・ユニット型共通）'!$C$6:$L$47,10,FALSE))</f>
        <v/>
      </c>
      <c r="AJ134" s="366" t="str">
        <f>IF(AJ133="","",VLOOKUP(AJ133,'[1]シフト記号表（従来型・ユニット型共通）'!$C$6:$L$47,10,FALSE))</f>
        <v/>
      </c>
      <c r="AK134" s="364" t="str">
        <f>IF(AK133="","",VLOOKUP(AK133,'[1]シフト記号表（従来型・ユニット型共通）'!$C$6:$L$47,10,FALSE))</f>
        <v/>
      </c>
      <c r="AL134" s="365" t="str">
        <f>IF(AL133="","",VLOOKUP(AL133,'[1]シフト記号表（従来型・ユニット型共通）'!$C$6:$L$47,10,FALSE))</f>
        <v/>
      </c>
      <c r="AM134" s="365" t="str">
        <f>IF(AM133="","",VLOOKUP(AM133,'[1]シフト記号表（従来型・ユニット型共通）'!$C$6:$L$47,10,FALSE))</f>
        <v/>
      </c>
      <c r="AN134" s="365" t="str">
        <f>IF(AN133="","",VLOOKUP(AN133,'[1]シフト記号表（従来型・ユニット型共通）'!$C$6:$L$47,10,FALSE))</f>
        <v/>
      </c>
      <c r="AO134" s="365" t="str">
        <f>IF(AO133="","",VLOOKUP(AO133,'[1]シフト記号表（従来型・ユニット型共通）'!$C$6:$L$47,10,FALSE))</f>
        <v/>
      </c>
      <c r="AP134" s="365" t="str">
        <f>IF(AP133="","",VLOOKUP(AP133,'[1]シフト記号表（従来型・ユニット型共通）'!$C$6:$L$47,10,FALSE))</f>
        <v/>
      </c>
      <c r="AQ134" s="366" t="str">
        <f>IF(AQ133="","",VLOOKUP(AQ133,'[1]シフト記号表（従来型・ユニット型共通）'!$C$6:$L$47,10,FALSE))</f>
        <v/>
      </c>
      <c r="AR134" s="364" t="str">
        <f>IF(AR133="","",VLOOKUP(AR133,'[1]シフト記号表（従来型・ユニット型共通）'!$C$6:$L$47,10,FALSE))</f>
        <v/>
      </c>
      <c r="AS134" s="365" t="str">
        <f>IF(AS133="","",VLOOKUP(AS133,'[1]シフト記号表（従来型・ユニット型共通）'!$C$6:$L$47,10,FALSE))</f>
        <v/>
      </c>
      <c r="AT134" s="365" t="str">
        <f>IF(AT133="","",VLOOKUP(AT133,'[1]シフト記号表（従来型・ユニット型共通）'!$C$6:$L$47,10,FALSE))</f>
        <v/>
      </c>
      <c r="AU134" s="365" t="str">
        <f>IF(AU133="","",VLOOKUP(AU133,'[1]シフト記号表（従来型・ユニット型共通）'!$C$6:$L$47,10,FALSE))</f>
        <v/>
      </c>
      <c r="AV134" s="365" t="str">
        <f>IF(AV133="","",VLOOKUP(AV133,'[1]シフト記号表（従来型・ユニット型共通）'!$C$6:$L$47,10,FALSE))</f>
        <v/>
      </c>
      <c r="AW134" s="365" t="str">
        <f>IF(AW133="","",VLOOKUP(AW133,'[1]シフト記号表（従来型・ユニット型共通）'!$C$6:$L$47,10,FALSE))</f>
        <v/>
      </c>
      <c r="AX134" s="366" t="str">
        <f>IF(AX133="","",VLOOKUP(AX133,'[1]シフト記号表（従来型・ユニット型共通）'!$C$6:$L$47,10,FALSE))</f>
        <v/>
      </c>
      <c r="AY134" s="364" t="str">
        <f>IF(AY133="","",VLOOKUP(AY133,'[1]シフト記号表（従来型・ユニット型共通）'!$C$6:$L$47,10,FALSE))</f>
        <v/>
      </c>
      <c r="AZ134" s="365" t="str">
        <f>IF(AZ133="","",VLOOKUP(AZ133,'[1]シフト記号表（従来型・ユニット型共通）'!$C$6:$L$47,10,FALSE))</f>
        <v/>
      </c>
      <c r="BA134" s="365" t="str">
        <f>IF(BA133="","",VLOOKUP(BA133,'[1]シフト記号表（従来型・ユニット型共通）'!$C$6:$L$47,10,FALSE))</f>
        <v/>
      </c>
      <c r="BB134" s="571">
        <f>IF($BE$3="４週",SUM(W134:AX134),IF($BE$3="暦月",SUM(W134:BA134),""))</f>
        <v>0</v>
      </c>
      <c r="BC134" s="572"/>
      <c r="BD134" s="573">
        <f>IF($BE$3="４週",BB134/4,IF($BE$3="暦月",(BB134/($BE$8/7)),""))</f>
        <v>0</v>
      </c>
      <c r="BE134" s="572"/>
      <c r="BF134" s="568"/>
      <c r="BG134" s="569"/>
      <c r="BH134" s="569"/>
      <c r="BI134" s="569"/>
      <c r="BJ134" s="570"/>
    </row>
    <row r="135" spans="2:62" ht="20.25" customHeight="1" x14ac:dyDescent="0.45">
      <c r="B135" s="574">
        <f>B133+1</f>
        <v>60</v>
      </c>
      <c r="C135" s="576"/>
      <c r="D135" s="577"/>
      <c r="E135" s="359"/>
      <c r="F135" s="360"/>
      <c r="G135" s="359"/>
      <c r="H135" s="360"/>
      <c r="I135" s="580"/>
      <c r="J135" s="581"/>
      <c r="K135" s="584"/>
      <c r="L135" s="585"/>
      <c r="M135" s="585"/>
      <c r="N135" s="577"/>
      <c r="O135" s="588"/>
      <c r="P135" s="589"/>
      <c r="Q135" s="589"/>
      <c r="R135" s="589"/>
      <c r="S135" s="590"/>
      <c r="T135" s="379" t="s">
        <v>260</v>
      </c>
      <c r="U135" s="380"/>
      <c r="V135" s="381"/>
      <c r="W135" s="372"/>
      <c r="X135" s="373"/>
      <c r="Y135" s="373"/>
      <c r="Z135" s="373"/>
      <c r="AA135" s="373"/>
      <c r="AB135" s="373"/>
      <c r="AC135" s="374"/>
      <c r="AD135" s="372"/>
      <c r="AE135" s="373"/>
      <c r="AF135" s="373"/>
      <c r="AG135" s="373"/>
      <c r="AH135" s="373"/>
      <c r="AI135" s="373"/>
      <c r="AJ135" s="374"/>
      <c r="AK135" s="372"/>
      <c r="AL135" s="373"/>
      <c r="AM135" s="373"/>
      <c r="AN135" s="373"/>
      <c r="AO135" s="373"/>
      <c r="AP135" s="373"/>
      <c r="AQ135" s="374"/>
      <c r="AR135" s="372"/>
      <c r="AS135" s="373"/>
      <c r="AT135" s="373"/>
      <c r="AU135" s="373"/>
      <c r="AV135" s="373"/>
      <c r="AW135" s="373"/>
      <c r="AX135" s="374"/>
      <c r="AY135" s="372"/>
      <c r="AZ135" s="373"/>
      <c r="BA135" s="375"/>
      <c r="BB135" s="594"/>
      <c r="BC135" s="595"/>
      <c r="BD135" s="556"/>
      <c r="BE135" s="557"/>
      <c r="BF135" s="558"/>
      <c r="BG135" s="559"/>
      <c r="BH135" s="559"/>
      <c r="BI135" s="559"/>
      <c r="BJ135" s="560"/>
    </row>
    <row r="136" spans="2:62" ht="20.25" customHeight="1" x14ac:dyDescent="0.45">
      <c r="B136" s="597"/>
      <c r="C136" s="598"/>
      <c r="D136" s="599"/>
      <c r="E136" s="382"/>
      <c r="F136" s="383">
        <f>C135</f>
        <v>0</v>
      </c>
      <c r="G136" s="382"/>
      <c r="H136" s="383">
        <f>I135</f>
        <v>0</v>
      </c>
      <c r="I136" s="600"/>
      <c r="J136" s="601"/>
      <c r="K136" s="602"/>
      <c r="L136" s="603"/>
      <c r="M136" s="603"/>
      <c r="N136" s="599"/>
      <c r="O136" s="588"/>
      <c r="P136" s="589"/>
      <c r="Q136" s="589"/>
      <c r="R136" s="589"/>
      <c r="S136" s="590"/>
      <c r="T136" s="376" t="s">
        <v>261</v>
      </c>
      <c r="U136" s="377"/>
      <c r="V136" s="378"/>
      <c r="W136" s="364" t="str">
        <f>IF(W135="","",VLOOKUP(W135,'[1]シフト記号表（従来型・ユニット型共通）'!$C$6:$L$47,10,FALSE))</f>
        <v/>
      </c>
      <c r="X136" s="365" t="str">
        <f>IF(X135="","",VLOOKUP(X135,'[1]シフト記号表（従来型・ユニット型共通）'!$C$6:$L$47,10,FALSE))</f>
        <v/>
      </c>
      <c r="Y136" s="365" t="str">
        <f>IF(Y135="","",VLOOKUP(Y135,'[1]シフト記号表（従来型・ユニット型共通）'!$C$6:$L$47,10,FALSE))</f>
        <v/>
      </c>
      <c r="Z136" s="365" t="str">
        <f>IF(Z135="","",VLOOKUP(Z135,'[1]シフト記号表（従来型・ユニット型共通）'!$C$6:$L$47,10,FALSE))</f>
        <v/>
      </c>
      <c r="AA136" s="365" t="str">
        <f>IF(AA135="","",VLOOKUP(AA135,'[1]シフト記号表（従来型・ユニット型共通）'!$C$6:$L$47,10,FALSE))</f>
        <v/>
      </c>
      <c r="AB136" s="365" t="str">
        <f>IF(AB135="","",VLOOKUP(AB135,'[1]シフト記号表（従来型・ユニット型共通）'!$C$6:$L$47,10,FALSE))</f>
        <v/>
      </c>
      <c r="AC136" s="366" t="str">
        <f>IF(AC135="","",VLOOKUP(AC135,'[1]シフト記号表（従来型・ユニット型共通）'!$C$6:$L$47,10,FALSE))</f>
        <v/>
      </c>
      <c r="AD136" s="364" t="str">
        <f>IF(AD135="","",VLOOKUP(AD135,'[1]シフト記号表（従来型・ユニット型共通）'!$C$6:$L$47,10,FALSE))</f>
        <v/>
      </c>
      <c r="AE136" s="365" t="str">
        <f>IF(AE135="","",VLOOKUP(AE135,'[1]シフト記号表（従来型・ユニット型共通）'!$C$6:$L$47,10,FALSE))</f>
        <v/>
      </c>
      <c r="AF136" s="365" t="str">
        <f>IF(AF135="","",VLOOKUP(AF135,'[1]シフト記号表（従来型・ユニット型共通）'!$C$6:$L$47,10,FALSE))</f>
        <v/>
      </c>
      <c r="AG136" s="365" t="str">
        <f>IF(AG135="","",VLOOKUP(AG135,'[1]シフト記号表（従来型・ユニット型共通）'!$C$6:$L$47,10,FALSE))</f>
        <v/>
      </c>
      <c r="AH136" s="365" t="str">
        <f>IF(AH135="","",VLOOKUP(AH135,'[1]シフト記号表（従来型・ユニット型共通）'!$C$6:$L$47,10,FALSE))</f>
        <v/>
      </c>
      <c r="AI136" s="365" t="str">
        <f>IF(AI135="","",VLOOKUP(AI135,'[1]シフト記号表（従来型・ユニット型共通）'!$C$6:$L$47,10,FALSE))</f>
        <v/>
      </c>
      <c r="AJ136" s="366" t="str">
        <f>IF(AJ135="","",VLOOKUP(AJ135,'[1]シフト記号表（従来型・ユニット型共通）'!$C$6:$L$47,10,FALSE))</f>
        <v/>
      </c>
      <c r="AK136" s="364" t="str">
        <f>IF(AK135="","",VLOOKUP(AK135,'[1]シフト記号表（従来型・ユニット型共通）'!$C$6:$L$47,10,FALSE))</f>
        <v/>
      </c>
      <c r="AL136" s="365" t="str">
        <f>IF(AL135="","",VLOOKUP(AL135,'[1]シフト記号表（従来型・ユニット型共通）'!$C$6:$L$47,10,FALSE))</f>
        <v/>
      </c>
      <c r="AM136" s="365" t="str">
        <f>IF(AM135="","",VLOOKUP(AM135,'[1]シフト記号表（従来型・ユニット型共通）'!$C$6:$L$47,10,FALSE))</f>
        <v/>
      </c>
      <c r="AN136" s="365" t="str">
        <f>IF(AN135="","",VLOOKUP(AN135,'[1]シフト記号表（従来型・ユニット型共通）'!$C$6:$L$47,10,FALSE))</f>
        <v/>
      </c>
      <c r="AO136" s="365" t="str">
        <f>IF(AO135="","",VLOOKUP(AO135,'[1]シフト記号表（従来型・ユニット型共通）'!$C$6:$L$47,10,FALSE))</f>
        <v/>
      </c>
      <c r="AP136" s="365" t="str">
        <f>IF(AP135="","",VLOOKUP(AP135,'[1]シフト記号表（従来型・ユニット型共通）'!$C$6:$L$47,10,FALSE))</f>
        <v/>
      </c>
      <c r="AQ136" s="366" t="str">
        <f>IF(AQ135="","",VLOOKUP(AQ135,'[1]シフト記号表（従来型・ユニット型共通）'!$C$6:$L$47,10,FALSE))</f>
        <v/>
      </c>
      <c r="AR136" s="364" t="str">
        <f>IF(AR135="","",VLOOKUP(AR135,'[1]シフト記号表（従来型・ユニット型共通）'!$C$6:$L$47,10,FALSE))</f>
        <v/>
      </c>
      <c r="AS136" s="365" t="str">
        <f>IF(AS135="","",VLOOKUP(AS135,'[1]シフト記号表（従来型・ユニット型共通）'!$C$6:$L$47,10,FALSE))</f>
        <v/>
      </c>
      <c r="AT136" s="365" t="str">
        <f>IF(AT135="","",VLOOKUP(AT135,'[1]シフト記号表（従来型・ユニット型共通）'!$C$6:$L$47,10,FALSE))</f>
        <v/>
      </c>
      <c r="AU136" s="365" t="str">
        <f>IF(AU135="","",VLOOKUP(AU135,'[1]シフト記号表（従来型・ユニット型共通）'!$C$6:$L$47,10,FALSE))</f>
        <v/>
      </c>
      <c r="AV136" s="365" t="str">
        <f>IF(AV135="","",VLOOKUP(AV135,'[1]シフト記号表（従来型・ユニット型共通）'!$C$6:$L$47,10,FALSE))</f>
        <v/>
      </c>
      <c r="AW136" s="365" t="str">
        <f>IF(AW135="","",VLOOKUP(AW135,'[1]シフト記号表（従来型・ユニット型共通）'!$C$6:$L$47,10,FALSE))</f>
        <v/>
      </c>
      <c r="AX136" s="366" t="str">
        <f>IF(AX135="","",VLOOKUP(AX135,'[1]シフト記号表（従来型・ユニット型共通）'!$C$6:$L$47,10,FALSE))</f>
        <v/>
      </c>
      <c r="AY136" s="364" t="str">
        <f>IF(AY135="","",VLOOKUP(AY135,'[1]シフト記号表（従来型・ユニット型共通）'!$C$6:$L$47,10,FALSE))</f>
        <v/>
      </c>
      <c r="AZ136" s="365" t="str">
        <f>IF(AZ135="","",VLOOKUP(AZ135,'[1]シフト記号表（従来型・ユニット型共通）'!$C$6:$L$47,10,FALSE))</f>
        <v/>
      </c>
      <c r="BA136" s="365" t="str">
        <f>IF(BA135="","",VLOOKUP(BA135,'[1]シフト記号表（従来型・ユニット型共通）'!$C$6:$L$47,10,FALSE))</f>
        <v/>
      </c>
      <c r="BB136" s="571">
        <f>IF($BE$3="４週",SUM(W136:AX136),IF($BE$3="暦月",SUM(W136:BA136),""))</f>
        <v>0</v>
      </c>
      <c r="BC136" s="572"/>
      <c r="BD136" s="573">
        <f>IF($BE$3="４週",BB136/4,IF($BE$3="暦月",(BB136/($BE$8/7)),""))</f>
        <v>0</v>
      </c>
      <c r="BE136" s="572"/>
      <c r="BF136" s="568"/>
      <c r="BG136" s="569"/>
      <c r="BH136" s="569"/>
      <c r="BI136" s="569"/>
      <c r="BJ136" s="570"/>
    </row>
    <row r="137" spans="2:62" ht="20.25" customHeight="1" x14ac:dyDescent="0.45">
      <c r="B137" s="574">
        <f>B135+1</f>
        <v>61</v>
      </c>
      <c r="C137" s="576"/>
      <c r="D137" s="577"/>
      <c r="E137" s="359"/>
      <c r="F137" s="360"/>
      <c r="G137" s="359"/>
      <c r="H137" s="360"/>
      <c r="I137" s="580"/>
      <c r="J137" s="581"/>
      <c r="K137" s="584"/>
      <c r="L137" s="585"/>
      <c r="M137" s="585"/>
      <c r="N137" s="577"/>
      <c r="O137" s="588"/>
      <c r="P137" s="589"/>
      <c r="Q137" s="589"/>
      <c r="R137" s="589"/>
      <c r="S137" s="590"/>
      <c r="T137" s="379" t="s">
        <v>260</v>
      </c>
      <c r="U137" s="380"/>
      <c r="V137" s="381"/>
      <c r="W137" s="372"/>
      <c r="X137" s="373"/>
      <c r="Y137" s="373"/>
      <c r="Z137" s="373"/>
      <c r="AA137" s="373"/>
      <c r="AB137" s="373"/>
      <c r="AC137" s="374"/>
      <c r="AD137" s="372"/>
      <c r="AE137" s="373"/>
      <c r="AF137" s="373"/>
      <c r="AG137" s="373"/>
      <c r="AH137" s="373"/>
      <c r="AI137" s="373"/>
      <c r="AJ137" s="374"/>
      <c r="AK137" s="372"/>
      <c r="AL137" s="373"/>
      <c r="AM137" s="373"/>
      <c r="AN137" s="373"/>
      <c r="AO137" s="373"/>
      <c r="AP137" s="373"/>
      <c r="AQ137" s="374"/>
      <c r="AR137" s="372"/>
      <c r="AS137" s="373"/>
      <c r="AT137" s="373"/>
      <c r="AU137" s="373"/>
      <c r="AV137" s="373"/>
      <c r="AW137" s="373"/>
      <c r="AX137" s="374"/>
      <c r="AY137" s="372"/>
      <c r="AZ137" s="373"/>
      <c r="BA137" s="375"/>
      <c r="BB137" s="594"/>
      <c r="BC137" s="595"/>
      <c r="BD137" s="556"/>
      <c r="BE137" s="557"/>
      <c r="BF137" s="558"/>
      <c r="BG137" s="559"/>
      <c r="BH137" s="559"/>
      <c r="BI137" s="559"/>
      <c r="BJ137" s="560"/>
    </row>
    <row r="138" spans="2:62" ht="20.25" customHeight="1" x14ac:dyDescent="0.45">
      <c r="B138" s="597"/>
      <c r="C138" s="598"/>
      <c r="D138" s="599"/>
      <c r="E138" s="382"/>
      <c r="F138" s="383">
        <f>C137</f>
        <v>0</v>
      </c>
      <c r="G138" s="382"/>
      <c r="H138" s="383">
        <f>I137</f>
        <v>0</v>
      </c>
      <c r="I138" s="600"/>
      <c r="J138" s="601"/>
      <c r="K138" s="602"/>
      <c r="L138" s="603"/>
      <c r="M138" s="603"/>
      <c r="N138" s="599"/>
      <c r="O138" s="588"/>
      <c r="P138" s="589"/>
      <c r="Q138" s="589"/>
      <c r="R138" s="589"/>
      <c r="S138" s="590"/>
      <c r="T138" s="376" t="s">
        <v>261</v>
      </c>
      <c r="U138" s="377"/>
      <c r="V138" s="378"/>
      <c r="W138" s="364" t="str">
        <f>IF(W137="","",VLOOKUP(W137,'[1]シフト記号表（従来型・ユニット型共通）'!$C$6:$L$47,10,FALSE))</f>
        <v/>
      </c>
      <c r="X138" s="365" t="str">
        <f>IF(X137="","",VLOOKUP(X137,'[1]シフト記号表（従来型・ユニット型共通）'!$C$6:$L$47,10,FALSE))</f>
        <v/>
      </c>
      <c r="Y138" s="365" t="str">
        <f>IF(Y137="","",VLOOKUP(Y137,'[1]シフト記号表（従来型・ユニット型共通）'!$C$6:$L$47,10,FALSE))</f>
        <v/>
      </c>
      <c r="Z138" s="365" t="str">
        <f>IF(Z137="","",VLOOKUP(Z137,'[1]シフト記号表（従来型・ユニット型共通）'!$C$6:$L$47,10,FALSE))</f>
        <v/>
      </c>
      <c r="AA138" s="365" t="str">
        <f>IF(AA137="","",VLOOKUP(AA137,'[1]シフト記号表（従来型・ユニット型共通）'!$C$6:$L$47,10,FALSE))</f>
        <v/>
      </c>
      <c r="AB138" s="365" t="str">
        <f>IF(AB137="","",VLOOKUP(AB137,'[1]シフト記号表（従来型・ユニット型共通）'!$C$6:$L$47,10,FALSE))</f>
        <v/>
      </c>
      <c r="AC138" s="366" t="str">
        <f>IF(AC137="","",VLOOKUP(AC137,'[1]シフト記号表（従来型・ユニット型共通）'!$C$6:$L$47,10,FALSE))</f>
        <v/>
      </c>
      <c r="AD138" s="364" t="str">
        <f>IF(AD137="","",VLOOKUP(AD137,'[1]シフト記号表（従来型・ユニット型共通）'!$C$6:$L$47,10,FALSE))</f>
        <v/>
      </c>
      <c r="AE138" s="365" t="str">
        <f>IF(AE137="","",VLOOKUP(AE137,'[1]シフト記号表（従来型・ユニット型共通）'!$C$6:$L$47,10,FALSE))</f>
        <v/>
      </c>
      <c r="AF138" s="365" t="str">
        <f>IF(AF137="","",VLOOKUP(AF137,'[1]シフト記号表（従来型・ユニット型共通）'!$C$6:$L$47,10,FALSE))</f>
        <v/>
      </c>
      <c r="AG138" s="365" t="str">
        <f>IF(AG137="","",VLOOKUP(AG137,'[1]シフト記号表（従来型・ユニット型共通）'!$C$6:$L$47,10,FALSE))</f>
        <v/>
      </c>
      <c r="AH138" s="365" t="str">
        <f>IF(AH137="","",VLOOKUP(AH137,'[1]シフト記号表（従来型・ユニット型共通）'!$C$6:$L$47,10,FALSE))</f>
        <v/>
      </c>
      <c r="AI138" s="365" t="str">
        <f>IF(AI137="","",VLOOKUP(AI137,'[1]シフト記号表（従来型・ユニット型共通）'!$C$6:$L$47,10,FALSE))</f>
        <v/>
      </c>
      <c r="AJ138" s="366" t="str">
        <f>IF(AJ137="","",VLOOKUP(AJ137,'[1]シフト記号表（従来型・ユニット型共通）'!$C$6:$L$47,10,FALSE))</f>
        <v/>
      </c>
      <c r="AK138" s="364" t="str">
        <f>IF(AK137="","",VLOOKUP(AK137,'[1]シフト記号表（従来型・ユニット型共通）'!$C$6:$L$47,10,FALSE))</f>
        <v/>
      </c>
      <c r="AL138" s="365" t="str">
        <f>IF(AL137="","",VLOOKUP(AL137,'[1]シフト記号表（従来型・ユニット型共通）'!$C$6:$L$47,10,FALSE))</f>
        <v/>
      </c>
      <c r="AM138" s="365" t="str">
        <f>IF(AM137="","",VLOOKUP(AM137,'[1]シフト記号表（従来型・ユニット型共通）'!$C$6:$L$47,10,FALSE))</f>
        <v/>
      </c>
      <c r="AN138" s="365" t="str">
        <f>IF(AN137="","",VLOOKUP(AN137,'[1]シフト記号表（従来型・ユニット型共通）'!$C$6:$L$47,10,FALSE))</f>
        <v/>
      </c>
      <c r="AO138" s="365" t="str">
        <f>IF(AO137="","",VLOOKUP(AO137,'[1]シフト記号表（従来型・ユニット型共通）'!$C$6:$L$47,10,FALSE))</f>
        <v/>
      </c>
      <c r="AP138" s="365" t="str">
        <f>IF(AP137="","",VLOOKUP(AP137,'[1]シフト記号表（従来型・ユニット型共通）'!$C$6:$L$47,10,FALSE))</f>
        <v/>
      </c>
      <c r="AQ138" s="366" t="str">
        <f>IF(AQ137="","",VLOOKUP(AQ137,'[1]シフト記号表（従来型・ユニット型共通）'!$C$6:$L$47,10,FALSE))</f>
        <v/>
      </c>
      <c r="AR138" s="364" t="str">
        <f>IF(AR137="","",VLOOKUP(AR137,'[1]シフト記号表（従来型・ユニット型共通）'!$C$6:$L$47,10,FALSE))</f>
        <v/>
      </c>
      <c r="AS138" s="365" t="str">
        <f>IF(AS137="","",VLOOKUP(AS137,'[1]シフト記号表（従来型・ユニット型共通）'!$C$6:$L$47,10,FALSE))</f>
        <v/>
      </c>
      <c r="AT138" s="365" t="str">
        <f>IF(AT137="","",VLOOKUP(AT137,'[1]シフト記号表（従来型・ユニット型共通）'!$C$6:$L$47,10,FALSE))</f>
        <v/>
      </c>
      <c r="AU138" s="365" t="str">
        <f>IF(AU137="","",VLOOKUP(AU137,'[1]シフト記号表（従来型・ユニット型共通）'!$C$6:$L$47,10,FALSE))</f>
        <v/>
      </c>
      <c r="AV138" s="365" t="str">
        <f>IF(AV137="","",VLOOKUP(AV137,'[1]シフト記号表（従来型・ユニット型共通）'!$C$6:$L$47,10,FALSE))</f>
        <v/>
      </c>
      <c r="AW138" s="365" t="str">
        <f>IF(AW137="","",VLOOKUP(AW137,'[1]シフト記号表（従来型・ユニット型共通）'!$C$6:$L$47,10,FALSE))</f>
        <v/>
      </c>
      <c r="AX138" s="366" t="str">
        <f>IF(AX137="","",VLOOKUP(AX137,'[1]シフト記号表（従来型・ユニット型共通）'!$C$6:$L$47,10,FALSE))</f>
        <v/>
      </c>
      <c r="AY138" s="364" t="str">
        <f>IF(AY137="","",VLOOKUP(AY137,'[1]シフト記号表（従来型・ユニット型共通）'!$C$6:$L$47,10,FALSE))</f>
        <v/>
      </c>
      <c r="AZ138" s="365" t="str">
        <f>IF(AZ137="","",VLOOKUP(AZ137,'[1]シフト記号表（従来型・ユニット型共通）'!$C$6:$L$47,10,FALSE))</f>
        <v/>
      </c>
      <c r="BA138" s="365" t="str">
        <f>IF(BA137="","",VLOOKUP(BA137,'[1]シフト記号表（従来型・ユニット型共通）'!$C$6:$L$47,10,FALSE))</f>
        <v/>
      </c>
      <c r="BB138" s="571">
        <f>IF($BE$3="４週",SUM(W138:AX138),IF($BE$3="暦月",SUM(W138:BA138),""))</f>
        <v>0</v>
      </c>
      <c r="BC138" s="572"/>
      <c r="BD138" s="573">
        <f>IF($BE$3="４週",BB138/4,IF($BE$3="暦月",(BB138/($BE$8/7)),""))</f>
        <v>0</v>
      </c>
      <c r="BE138" s="572"/>
      <c r="BF138" s="568"/>
      <c r="BG138" s="569"/>
      <c r="BH138" s="569"/>
      <c r="BI138" s="569"/>
      <c r="BJ138" s="570"/>
    </row>
    <row r="139" spans="2:62" ht="20.25" customHeight="1" x14ac:dyDescent="0.45">
      <c r="B139" s="574">
        <f>B137+1</f>
        <v>62</v>
      </c>
      <c r="C139" s="576"/>
      <c r="D139" s="577"/>
      <c r="E139" s="359"/>
      <c r="F139" s="360"/>
      <c r="G139" s="359"/>
      <c r="H139" s="360"/>
      <c r="I139" s="580"/>
      <c r="J139" s="581"/>
      <c r="K139" s="584"/>
      <c r="L139" s="585"/>
      <c r="M139" s="585"/>
      <c r="N139" s="577"/>
      <c r="O139" s="588"/>
      <c r="P139" s="589"/>
      <c r="Q139" s="589"/>
      <c r="R139" s="589"/>
      <c r="S139" s="590"/>
      <c r="T139" s="379" t="s">
        <v>260</v>
      </c>
      <c r="U139" s="380"/>
      <c r="V139" s="381"/>
      <c r="W139" s="372"/>
      <c r="X139" s="373"/>
      <c r="Y139" s="373"/>
      <c r="Z139" s="373"/>
      <c r="AA139" s="373"/>
      <c r="AB139" s="373"/>
      <c r="AC139" s="374"/>
      <c r="AD139" s="372"/>
      <c r="AE139" s="373"/>
      <c r="AF139" s="373"/>
      <c r="AG139" s="373"/>
      <c r="AH139" s="373"/>
      <c r="AI139" s="373"/>
      <c r="AJ139" s="374"/>
      <c r="AK139" s="372"/>
      <c r="AL139" s="373"/>
      <c r="AM139" s="373"/>
      <c r="AN139" s="373"/>
      <c r="AO139" s="373"/>
      <c r="AP139" s="373"/>
      <c r="AQ139" s="374"/>
      <c r="AR139" s="372"/>
      <c r="AS139" s="373"/>
      <c r="AT139" s="373"/>
      <c r="AU139" s="373"/>
      <c r="AV139" s="373"/>
      <c r="AW139" s="373"/>
      <c r="AX139" s="374"/>
      <c r="AY139" s="372"/>
      <c r="AZ139" s="373"/>
      <c r="BA139" s="375"/>
      <c r="BB139" s="594"/>
      <c r="BC139" s="595"/>
      <c r="BD139" s="556"/>
      <c r="BE139" s="557"/>
      <c r="BF139" s="558"/>
      <c r="BG139" s="559"/>
      <c r="BH139" s="559"/>
      <c r="BI139" s="559"/>
      <c r="BJ139" s="560"/>
    </row>
    <row r="140" spans="2:62" ht="20.25" customHeight="1" x14ac:dyDescent="0.45">
      <c r="B140" s="597"/>
      <c r="C140" s="598"/>
      <c r="D140" s="599"/>
      <c r="E140" s="382"/>
      <c r="F140" s="383">
        <f>C139</f>
        <v>0</v>
      </c>
      <c r="G140" s="382"/>
      <c r="H140" s="383">
        <f>I139</f>
        <v>0</v>
      </c>
      <c r="I140" s="600"/>
      <c r="J140" s="601"/>
      <c r="K140" s="602"/>
      <c r="L140" s="603"/>
      <c r="M140" s="603"/>
      <c r="N140" s="599"/>
      <c r="O140" s="588"/>
      <c r="P140" s="589"/>
      <c r="Q140" s="589"/>
      <c r="R140" s="589"/>
      <c r="S140" s="590"/>
      <c r="T140" s="376" t="s">
        <v>261</v>
      </c>
      <c r="U140" s="377"/>
      <c r="V140" s="378"/>
      <c r="W140" s="364" t="str">
        <f>IF(W139="","",VLOOKUP(W139,'[1]シフト記号表（従来型・ユニット型共通）'!$C$6:$L$47,10,FALSE))</f>
        <v/>
      </c>
      <c r="X140" s="365" t="str">
        <f>IF(X139="","",VLOOKUP(X139,'[1]シフト記号表（従来型・ユニット型共通）'!$C$6:$L$47,10,FALSE))</f>
        <v/>
      </c>
      <c r="Y140" s="365" t="str">
        <f>IF(Y139="","",VLOOKUP(Y139,'[1]シフト記号表（従来型・ユニット型共通）'!$C$6:$L$47,10,FALSE))</f>
        <v/>
      </c>
      <c r="Z140" s="365" t="str">
        <f>IF(Z139="","",VLOOKUP(Z139,'[1]シフト記号表（従来型・ユニット型共通）'!$C$6:$L$47,10,FALSE))</f>
        <v/>
      </c>
      <c r="AA140" s="365" t="str">
        <f>IF(AA139="","",VLOOKUP(AA139,'[1]シフト記号表（従来型・ユニット型共通）'!$C$6:$L$47,10,FALSE))</f>
        <v/>
      </c>
      <c r="AB140" s="365" t="str">
        <f>IF(AB139="","",VLOOKUP(AB139,'[1]シフト記号表（従来型・ユニット型共通）'!$C$6:$L$47,10,FALSE))</f>
        <v/>
      </c>
      <c r="AC140" s="366" t="str">
        <f>IF(AC139="","",VLOOKUP(AC139,'[1]シフト記号表（従来型・ユニット型共通）'!$C$6:$L$47,10,FALSE))</f>
        <v/>
      </c>
      <c r="AD140" s="364" t="str">
        <f>IF(AD139="","",VLOOKUP(AD139,'[1]シフト記号表（従来型・ユニット型共通）'!$C$6:$L$47,10,FALSE))</f>
        <v/>
      </c>
      <c r="AE140" s="365" t="str">
        <f>IF(AE139="","",VLOOKUP(AE139,'[1]シフト記号表（従来型・ユニット型共通）'!$C$6:$L$47,10,FALSE))</f>
        <v/>
      </c>
      <c r="AF140" s="365" t="str">
        <f>IF(AF139="","",VLOOKUP(AF139,'[1]シフト記号表（従来型・ユニット型共通）'!$C$6:$L$47,10,FALSE))</f>
        <v/>
      </c>
      <c r="AG140" s="365" t="str">
        <f>IF(AG139="","",VLOOKUP(AG139,'[1]シフト記号表（従来型・ユニット型共通）'!$C$6:$L$47,10,FALSE))</f>
        <v/>
      </c>
      <c r="AH140" s="365" t="str">
        <f>IF(AH139="","",VLOOKUP(AH139,'[1]シフト記号表（従来型・ユニット型共通）'!$C$6:$L$47,10,FALSE))</f>
        <v/>
      </c>
      <c r="AI140" s="365" t="str">
        <f>IF(AI139="","",VLOOKUP(AI139,'[1]シフト記号表（従来型・ユニット型共通）'!$C$6:$L$47,10,FALSE))</f>
        <v/>
      </c>
      <c r="AJ140" s="366" t="str">
        <f>IF(AJ139="","",VLOOKUP(AJ139,'[1]シフト記号表（従来型・ユニット型共通）'!$C$6:$L$47,10,FALSE))</f>
        <v/>
      </c>
      <c r="AK140" s="364" t="str">
        <f>IF(AK139="","",VLOOKUP(AK139,'[1]シフト記号表（従来型・ユニット型共通）'!$C$6:$L$47,10,FALSE))</f>
        <v/>
      </c>
      <c r="AL140" s="365" t="str">
        <f>IF(AL139="","",VLOOKUP(AL139,'[1]シフト記号表（従来型・ユニット型共通）'!$C$6:$L$47,10,FALSE))</f>
        <v/>
      </c>
      <c r="AM140" s="365" t="str">
        <f>IF(AM139="","",VLOOKUP(AM139,'[1]シフト記号表（従来型・ユニット型共通）'!$C$6:$L$47,10,FALSE))</f>
        <v/>
      </c>
      <c r="AN140" s="365" t="str">
        <f>IF(AN139="","",VLOOKUP(AN139,'[1]シフト記号表（従来型・ユニット型共通）'!$C$6:$L$47,10,FALSE))</f>
        <v/>
      </c>
      <c r="AO140" s="365" t="str">
        <f>IF(AO139="","",VLOOKUP(AO139,'[1]シフト記号表（従来型・ユニット型共通）'!$C$6:$L$47,10,FALSE))</f>
        <v/>
      </c>
      <c r="AP140" s="365" t="str">
        <f>IF(AP139="","",VLOOKUP(AP139,'[1]シフト記号表（従来型・ユニット型共通）'!$C$6:$L$47,10,FALSE))</f>
        <v/>
      </c>
      <c r="AQ140" s="366" t="str">
        <f>IF(AQ139="","",VLOOKUP(AQ139,'[1]シフト記号表（従来型・ユニット型共通）'!$C$6:$L$47,10,FALSE))</f>
        <v/>
      </c>
      <c r="AR140" s="364" t="str">
        <f>IF(AR139="","",VLOOKUP(AR139,'[1]シフト記号表（従来型・ユニット型共通）'!$C$6:$L$47,10,FALSE))</f>
        <v/>
      </c>
      <c r="AS140" s="365" t="str">
        <f>IF(AS139="","",VLOOKUP(AS139,'[1]シフト記号表（従来型・ユニット型共通）'!$C$6:$L$47,10,FALSE))</f>
        <v/>
      </c>
      <c r="AT140" s="365" t="str">
        <f>IF(AT139="","",VLOOKUP(AT139,'[1]シフト記号表（従来型・ユニット型共通）'!$C$6:$L$47,10,FALSE))</f>
        <v/>
      </c>
      <c r="AU140" s="365" t="str">
        <f>IF(AU139="","",VLOOKUP(AU139,'[1]シフト記号表（従来型・ユニット型共通）'!$C$6:$L$47,10,FALSE))</f>
        <v/>
      </c>
      <c r="AV140" s="365" t="str">
        <f>IF(AV139="","",VLOOKUP(AV139,'[1]シフト記号表（従来型・ユニット型共通）'!$C$6:$L$47,10,FALSE))</f>
        <v/>
      </c>
      <c r="AW140" s="365" t="str">
        <f>IF(AW139="","",VLOOKUP(AW139,'[1]シフト記号表（従来型・ユニット型共通）'!$C$6:$L$47,10,FALSE))</f>
        <v/>
      </c>
      <c r="AX140" s="366" t="str">
        <f>IF(AX139="","",VLOOKUP(AX139,'[1]シフト記号表（従来型・ユニット型共通）'!$C$6:$L$47,10,FALSE))</f>
        <v/>
      </c>
      <c r="AY140" s="364" t="str">
        <f>IF(AY139="","",VLOOKUP(AY139,'[1]シフト記号表（従来型・ユニット型共通）'!$C$6:$L$47,10,FALSE))</f>
        <v/>
      </c>
      <c r="AZ140" s="365" t="str">
        <f>IF(AZ139="","",VLOOKUP(AZ139,'[1]シフト記号表（従来型・ユニット型共通）'!$C$6:$L$47,10,FALSE))</f>
        <v/>
      </c>
      <c r="BA140" s="365" t="str">
        <f>IF(BA139="","",VLOOKUP(BA139,'[1]シフト記号表（従来型・ユニット型共通）'!$C$6:$L$47,10,FALSE))</f>
        <v/>
      </c>
      <c r="BB140" s="571">
        <f>IF($BE$3="４週",SUM(W140:AX140),IF($BE$3="暦月",SUM(W140:BA140),""))</f>
        <v>0</v>
      </c>
      <c r="BC140" s="572"/>
      <c r="BD140" s="573">
        <f>IF($BE$3="４週",BB140/4,IF($BE$3="暦月",(BB140/($BE$8/7)),""))</f>
        <v>0</v>
      </c>
      <c r="BE140" s="572"/>
      <c r="BF140" s="568"/>
      <c r="BG140" s="569"/>
      <c r="BH140" s="569"/>
      <c r="BI140" s="569"/>
      <c r="BJ140" s="570"/>
    </row>
    <row r="141" spans="2:62" ht="20.25" customHeight="1" x14ac:dyDescent="0.45">
      <c r="B141" s="574">
        <f>B139+1</f>
        <v>63</v>
      </c>
      <c r="C141" s="576"/>
      <c r="D141" s="577"/>
      <c r="E141" s="359"/>
      <c r="F141" s="360"/>
      <c r="G141" s="359"/>
      <c r="H141" s="360"/>
      <c r="I141" s="580"/>
      <c r="J141" s="581"/>
      <c r="K141" s="584"/>
      <c r="L141" s="585"/>
      <c r="M141" s="585"/>
      <c r="N141" s="577"/>
      <c r="O141" s="588"/>
      <c r="P141" s="589"/>
      <c r="Q141" s="589"/>
      <c r="R141" s="589"/>
      <c r="S141" s="590"/>
      <c r="T141" s="379" t="s">
        <v>260</v>
      </c>
      <c r="U141" s="380"/>
      <c r="V141" s="381"/>
      <c r="W141" s="372"/>
      <c r="X141" s="373"/>
      <c r="Y141" s="373"/>
      <c r="Z141" s="373"/>
      <c r="AA141" s="373"/>
      <c r="AB141" s="373"/>
      <c r="AC141" s="374"/>
      <c r="AD141" s="372"/>
      <c r="AE141" s="373"/>
      <c r="AF141" s="373"/>
      <c r="AG141" s="373"/>
      <c r="AH141" s="373"/>
      <c r="AI141" s="373"/>
      <c r="AJ141" s="374"/>
      <c r="AK141" s="372"/>
      <c r="AL141" s="373"/>
      <c r="AM141" s="373"/>
      <c r="AN141" s="373"/>
      <c r="AO141" s="373"/>
      <c r="AP141" s="373"/>
      <c r="AQ141" s="374"/>
      <c r="AR141" s="372"/>
      <c r="AS141" s="373"/>
      <c r="AT141" s="373"/>
      <c r="AU141" s="373"/>
      <c r="AV141" s="373"/>
      <c r="AW141" s="373"/>
      <c r="AX141" s="374"/>
      <c r="AY141" s="372"/>
      <c r="AZ141" s="373"/>
      <c r="BA141" s="375"/>
      <c r="BB141" s="594"/>
      <c r="BC141" s="595"/>
      <c r="BD141" s="556"/>
      <c r="BE141" s="557"/>
      <c r="BF141" s="558"/>
      <c r="BG141" s="559"/>
      <c r="BH141" s="559"/>
      <c r="BI141" s="559"/>
      <c r="BJ141" s="560"/>
    </row>
    <row r="142" spans="2:62" ht="20.25" customHeight="1" x14ac:dyDescent="0.45">
      <c r="B142" s="597"/>
      <c r="C142" s="598"/>
      <c r="D142" s="599"/>
      <c r="E142" s="382"/>
      <c r="F142" s="383">
        <f>C141</f>
        <v>0</v>
      </c>
      <c r="G142" s="382"/>
      <c r="H142" s="383">
        <f>I141</f>
        <v>0</v>
      </c>
      <c r="I142" s="600"/>
      <c r="J142" s="601"/>
      <c r="K142" s="602"/>
      <c r="L142" s="603"/>
      <c r="M142" s="603"/>
      <c r="N142" s="599"/>
      <c r="O142" s="588"/>
      <c r="P142" s="589"/>
      <c r="Q142" s="589"/>
      <c r="R142" s="589"/>
      <c r="S142" s="590"/>
      <c r="T142" s="376" t="s">
        <v>261</v>
      </c>
      <c r="U142" s="377"/>
      <c r="V142" s="378"/>
      <c r="W142" s="364" t="str">
        <f>IF(W141="","",VLOOKUP(W141,'[1]シフト記号表（従来型・ユニット型共通）'!$C$6:$L$47,10,FALSE))</f>
        <v/>
      </c>
      <c r="X142" s="365" t="str">
        <f>IF(X141="","",VLOOKUP(X141,'[1]シフト記号表（従来型・ユニット型共通）'!$C$6:$L$47,10,FALSE))</f>
        <v/>
      </c>
      <c r="Y142" s="365" t="str">
        <f>IF(Y141="","",VLOOKUP(Y141,'[1]シフト記号表（従来型・ユニット型共通）'!$C$6:$L$47,10,FALSE))</f>
        <v/>
      </c>
      <c r="Z142" s="365" t="str">
        <f>IF(Z141="","",VLOOKUP(Z141,'[1]シフト記号表（従来型・ユニット型共通）'!$C$6:$L$47,10,FALSE))</f>
        <v/>
      </c>
      <c r="AA142" s="365" t="str">
        <f>IF(AA141="","",VLOOKUP(AA141,'[1]シフト記号表（従来型・ユニット型共通）'!$C$6:$L$47,10,FALSE))</f>
        <v/>
      </c>
      <c r="AB142" s="365" t="str">
        <f>IF(AB141="","",VLOOKUP(AB141,'[1]シフト記号表（従来型・ユニット型共通）'!$C$6:$L$47,10,FALSE))</f>
        <v/>
      </c>
      <c r="AC142" s="366" t="str">
        <f>IF(AC141="","",VLOOKUP(AC141,'[1]シフト記号表（従来型・ユニット型共通）'!$C$6:$L$47,10,FALSE))</f>
        <v/>
      </c>
      <c r="AD142" s="364" t="str">
        <f>IF(AD141="","",VLOOKUP(AD141,'[1]シフト記号表（従来型・ユニット型共通）'!$C$6:$L$47,10,FALSE))</f>
        <v/>
      </c>
      <c r="AE142" s="365" t="str">
        <f>IF(AE141="","",VLOOKUP(AE141,'[1]シフト記号表（従来型・ユニット型共通）'!$C$6:$L$47,10,FALSE))</f>
        <v/>
      </c>
      <c r="AF142" s="365" t="str">
        <f>IF(AF141="","",VLOOKUP(AF141,'[1]シフト記号表（従来型・ユニット型共通）'!$C$6:$L$47,10,FALSE))</f>
        <v/>
      </c>
      <c r="AG142" s="365" t="str">
        <f>IF(AG141="","",VLOOKUP(AG141,'[1]シフト記号表（従来型・ユニット型共通）'!$C$6:$L$47,10,FALSE))</f>
        <v/>
      </c>
      <c r="AH142" s="365" t="str">
        <f>IF(AH141="","",VLOOKUP(AH141,'[1]シフト記号表（従来型・ユニット型共通）'!$C$6:$L$47,10,FALSE))</f>
        <v/>
      </c>
      <c r="AI142" s="365" t="str">
        <f>IF(AI141="","",VLOOKUP(AI141,'[1]シフト記号表（従来型・ユニット型共通）'!$C$6:$L$47,10,FALSE))</f>
        <v/>
      </c>
      <c r="AJ142" s="366" t="str">
        <f>IF(AJ141="","",VLOOKUP(AJ141,'[1]シフト記号表（従来型・ユニット型共通）'!$C$6:$L$47,10,FALSE))</f>
        <v/>
      </c>
      <c r="AK142" s="364" t="str">
        <f>IF(AK141="","",VLOOKUP(AK141,'[1]シフト記号表（従来型・ユニット型共通）'!$C$6:$L$47,10,FALSE))</f>
        <v/>
      </c>
      <c r="AL142" s="365" t="str">
        <f>IF(AL141="","",VLOOKUP(AL141,'[1]シフト記号表（従来型・ユニット型共通）'!$C$6:$L$47,10,FALSE))</f>
        <v/>
      </c>
      <c r="AM142" s="365" t="str">
        <f>IF(AM141="","",VLOOKUP(AM141,'[1]シフト記号表（従来型・ユニット型共通）'!$C$6:$L$47,10,FALSE))</f>
        <v/>
      </c>
      <c r="AN142" s="365" t="str">
        <f>IF(AN141="","",VLOOKUP(AN141,'[1]シフト記号表（従来型・ユニット型共通）'!$C$6:$L$47,10,FALSE))</f>
        <v/>
      </c>
      <c r="AO142" s="365" t="str">
        <f>IF(AO141="","",VLOOKUP(AO141,'[1]シフト記号表（従来型・ユニット型共通）'!$C$6:$L$47,10,FALSE))</f>
        <v/>
      </c>
      <c r="AP142" s="365" t="str">
        <f>IF(AP141="","",VLOOKUP(AP141,'[1]シフト記号表（従来型・ユニット型共通）'!$C$6:$L$47,10,FALSE))</f>
        <v/>
      </c>
      <c r="AQ142" s="366" t="str">
        <f>IF(AQ141="","",VLOOKUP(AQ141,'[1]シフト記号表（従来型・ユニット型共通）'!$C$6:$L$47,10,FALSE))</f>
        <v/>
      </c>
      <c r="AR142" s="364" t="str">
        <f>IF(AR141="","",VLOOKUP(AR141,'[1]シフト記号表（従来型・ユニット型共通）'!$C$6:$L$47,10,FALSE))</f>
        <v/>
      </c>
      <c r="AS142" s="365" t="str">
        <f>IF(AS141="","",VLOOKUP(AS141,'[1]シフト記号表（従来型・ユニット型共通）'!$C$6:$L$47,10,FALSE))</f>
        <v/>
      </c>
      <c r="AT142" s="365" t="str">
        <f>IF(AT141="","",VLOOKUP(AT141,'[1]シフト記号表（従来型・ユニット型共通）'!$C$6:$L$47,10,FALSE))</f>
        <v/>
      </c>
      <c r="AU142" s="365" t="str">
        <f>IF(AU141="","",VLOOKUP(AU141,'[1]シフト記号表（従来型・ユニット型共通）'!$C$6:$L$47,10,FALSE))</f>
        <v/>
      </c>
      <c r="AV142" s="365" t="str">
        <f>IF(AV141="","",VLOOKUP(AV141,'[1]シフト記号表（従来型・ユニット型共通）'!$C$6:$L$47,10,FALSE))</f>
        <v/>
      </c>
      <c r="AW142" s="365" t="str">
        <f>IF(AW141="","",VLOOKUP(AW141,'[1]シフト記号表（従来型・ユニット型共通）'!$C$6:$L$47,10,FALSE))</f>
        <v/>
      </c>
      <c r="AX142" s="366" t="str">
        <f>IF(AX141="","",VLOOKUP(AX141,'[1]シフト記号表（従来型・ユニット型共通）'!$C$6:$L$47,10,FALSE))</f>
        <v/>
      </c>
      <c r="AY142" s="364" t="str">
        <f>IF(AY141="","",VLOOKUP(AY141,'[1]シフト記号表（従来型・ユニット型共通）'!$C$6:$L$47,10,FALSE))</f>
        <v/>
      </c>
      <c r="AZ142" s="365" t="str">
        <f>IF(AZ141="","",VLOOKUP(AZ141,'[1]シフト記号表（従来型・ユニット型共通）'!$C$6:$L$47,10,FALSE))</f>
        <v/>
      </c>
      <c r="BA142" s="365" t="str">
        <f>IF(BA141="","",VLOOKUP(BA141,'[1]シフト記号表（従来型・ユニット型共通）'!$C$6:$L$47,10,FALSE))</f>
        <v/>
      </c>
      <c r="BB142" s="571">
        <f>IF($BE$3="４週",SUM(W142:AX142),IF($BE$3="暦月",SUM(W142:BA142),""))</f>
        <v>0</v>
      </c>
      <c r="BC142" s="572"/>
      <c r="BD142" s="573">
        <f>IF($BE$3="４週",BB142/4,IF($BE$3="暦月",(BB142/($BE$8/7)),""))</f>
        <v>0</v>
      </c>
      <c r="BE142" s="572"/>
      <c r="BF142" s="568"/>
      <c r="BG142" s="569"/>
      <c r="BH142" s="569"/>
      <c r="BI142" s="569"/>
      <c r="BJ142" s="570"/>
    </row>
    <row r="143" spans="2:62" ht="20.25" customHeight="1" x14ac:dyDescent="0.45">
      <c r="B143" s="574">
        <f>B141+1</f>
        <v>64</v>
      </c>
      <c r="C143" s="576"/>
      <c r="D143" s="577"/>
      <c r="E143" s="359"/>
      <c r="F143" s="360"/>
      <c r="G143" s="359"/>
      <c r="H143" s="360"/>
      <c r="I143" s="580"/>
      <c r="J143" s="581"/>
      <c r="K143" s="584"/>
      <c r="L143" s="585"/>
      <c r="M143" s="585"/>
      <c r="N143" s="577"/>
      <c r="O143" s="588"/>
      <c r="P143" s="589"/>
      <c r="Q143" s="589"/>
      <c r="R143" s="589"/>
      <c r="S143" s="590"/>
      <c r="T143" s="379" t="s">
        <v>260</v>
      </c>
      <c r="U143" s="380"/>
      <c r="V143" s="381"/>
      <c r="W143" s="372"/>
      <c r="X143" s="373"/>
      <c r="Y143" s="373"/>
      <c r="Z143" s="373"/>
      <c r="AA143" s="373"/>
      <c r="AB143" s="373"/>
      <c r="AC143" s="374"/>
      <c r="AD143" s="372"/>
      <c r="AE143" s="373"/>
      <c r="AF143" s="373"/>
      <c r="AG143" s="373"/>
      <c r="AH143" s="373"/>
      <c r="AI143" s="373"/>
      <c r="AJ143" s="374"/>
      <c r="AK143" s="372"/>
      <c r="AL143" s="373"/>
      <c r="AM143" s="373"/>
      <c r="AN143" s="373"/>
      <c r="AO143" s="373"/>
      <c r="AP143" s="373"/>
      <c r="AQ143" s="374"/>
      <c r="AR143" s="372"/>
      <c r="AS143" s="373"/>
      <c r="AT143" s="373"/>
      <c r="AU143" s="373"/>
      <c r="AV143" s="373"/>
      <c r="AW143" s="373"/>
      <c r="AX143" s="374"/>
      <c r="AY143" s="372"/>
      <c r="AZ143" s="373"/>
      <c r="BA143" s="375"/>
      <c r="BB143" s="594"/>
      <c r="BC143" s="595"/>
      <c r="BD143" s="556"/>
      <c r="BE143" s="557"/>
      <c r="BF143" s="558"/>
      <c r="BG143" s="559"/>
      <c r="BH143" s="559"/>
      <c r="BI143" s="559"/>
      <c r="BJ143" s="560"/>
    </row>
    <row r="144" spans="2:62" ht="20.25" customHeight="1" x14ac:dyDescent="0.45">
      <c r="B144" s="597"/>
      <c r="C144" s="598"/>
      <c r="D144" s="599"/>
      <c r="E144" s="382"/>
      <c r="F144" s="383">
        <f>C143</f>
        <v>0</v>
      </c>
      <c r="G144" s="382"/>
      <c r="H144" s="383">
        <f>I143</f>
        <v>0</v>
      </c>
      <c r="I144" s="600"/>
      <c r="J144" s="601"/>
      <c r="K144" s="602"/>
      <c r="L144" s="603"/>
      <c r="M144" s="603"/>
      <c r="N144" s="599"/>
      <c r="O144" s="588"/>
      <c r="P144" s="589"/>
      <c r="Q144" s="589"/>
      <c r="R144" s="589"/>
      <c r="S144" s="590"/>
      <c r="T144" s="376" t="s">
        <v>261</v>
      </c>
      <c r="U144" s="377"/>
      <c r="V144" s="378"/>
      <c r="W144" s="364" t="str">
        <f>IF(W143="","",VLOOKUP(W143,'[1]シフト記号表（従来型・ユニット型共通）'!$C$6:$L$47,10,FALSE))</f>
        <v/>
      </c>
      <c r="X144" s="365" t="str">
        <f>IF(X143="","",VLOOKUP(X143,'[1]シフト記号表（従来型・ユニット型共通）'!$C$6:$L$47,10,FALSE))</f>
        <v/>
      </c>
      <c r="Y144" s="365" t="str">
        <f>IF(Y143="","",VLOOKUP(Y143,'[1]シフト記号表（従来型・ユニット型共通）'!$C$6:$L$47,10,FALSE))</f>
        <v/>
      </c>
      <c r="Z144" s="365" t="str">
        <f>IF(Z143="","",VLOOKUP(Z143,'[1]シフト記号表（従来型・ユニット型共通）'!$C$6:$L$47,10,FALSE))</f>
        <v/>
      </c>
      <c r="AA144" s="365" t="str">
        <f>IF(AA143="","",VLOOKUP(AA143,'[1]シフト記号表（従来型・ユニット型共通）'!$C$6:$L$47,10,FALSE))</f>
        <v/>
      </c>
      <c r="AB144" s="365" t="str">
        <f>IF(AB143="","",VLOOKUP(AB143,'[1]シフト記号表（従来型・ユニット型共通）'!$C$6:$L$47,10,FALSE))</f>
        <v/>
      </c>
      <c r="AC144" s="366" t="str">
        <f>IF(AC143="","",VLOOKUP(AC143,'[1]シフト記号表（従来型・ユニット型共通）'!$C$6:$L$47,10,FALSE))</f>
        <v/>
      </c>
      <c r="AD144" s="364" t="str">
        <f>IF(AD143="","",VLOOKUP(AD143,'[1]シフト記号表（従来型・ユニット型共通）'!$C$6:$L$47,10,FALSE))</f>
        <v/>
      </c>
      <c r="AE144" s="365" t="str">
        <f>IF(AE143="","",VLOOKUP(AE143,'[1]シフト記号表（従来型・ユニット型共通）'!$C$6:$L$47,10,FALSE))</f>
        <v/>
      </c>
      <c r="AF144" s="365" t="str">
        <f>IF(AF143="","",VLOOKUP(AF143,'[1]シフト記号表（従来型・ユニット型共通）'!$C$6:$L$47,10,FALSE))</f>
        <v/>
      </c>
      <c r="AG144" s="365" t="str">
        <f>IF(AG143="","",VLOOKUP(AG143,'[1]シフト記号表（従来型・ユニット型共通）'!$C$6:$L$47,10,FALSE))</f>
        <v/>
      </c>
      <c r="AH144" s="365" t="str">
        <f>IF(AH143="","",VLOOKUP(AH143,'[1]シフト記号表（従来型・ユニット型共通）'!$C$6:$L$47,10,FALSE))</f>
        <v/>
      </c>
      <c r="AI144" s="365" t="str">
        <f>IF(AI143="","",VLOOKUP(AI143,'[1]シフト記号表（従来型・ユニット型共通）'!$C$6:$L$47,10,FALSE))</f>
        <v/>
      </c>
      <c r="AJ144" s="366" t="str">
        <f>IF(AJ143="","",VLOOKUP(AJ143,'[1]シフト記号表（従来型・ユニット型共通）'!$C$6:$L$47,10,FALSE))</f>
        <v/>
      </c>
      <c r="AK144" s="364" t="str">
        <f>IF(AK143="","",VLOOKUP(AK143,'[1]シフト記号表（従来型・ユニット型共通）'!$C$6:$L$47,10,FALSE))</f>
        <v/>
      </c>
      <c r="AL144" s="365" t="str">
        <f>IF(AL143="","",VLOOKUP(AL143,'[1]シフト記号表（従来型・ユニット型共通）'!$C$6:$L$47,10,FALSE))</f>
        <v/>
      </c>
      <c r="AM144" s="365" t="str">
        <f>IF(AM143="","",VLOOKUP(AM143,'[1]シフト記号表（従来型・ユニット型共通）'!$C$6:$L$47,10,FALSE))</f>
        <v/>
      </c>
      <c r="AN144" s="365" t="str">
        <f>IF(AN143="","",VLOOKUP(AN143,'[1]シフト記号表（従来型・ユニット型共通）'!$C$6:$L$47,10,FALSE))</f>
        <v/>
      </c>
      <c r="AO144" s="365" t="str">
        <f>IF(AO143="","",VLOOKUP(AO143,'[1]シフト記号表（従来型・ユニット型共通）'!$C$6:$L$47,10,FALSE))</f>
        <v/>
      </c>
      <c r="AP144" s="365" t="str">
        <f>IF(AP143="","",VLOOKUP(AP143,'[1]シフト記号表（従来型・ユニット型共通）'!$C$6:$L$47,10,FALSE))</f>
        <v/>
      </c>
      <c r="AQ144" s="366" t="str">
        <f>IF(AQ143="","",VLOOKUP(AQ143,'[1]シフト記号表（従来型・ユニット型共通）'!$C$6:$L$47,10,FALSE))</f>
        <v/>
      </c>
      <c r="AR144" s="364" t="str">
        <f>IF(AR143="","",VLOOKUP(AR143,'[1]シフト記号表（従来型・ユニット型共通）'!$C$6:$L$47,10,FALSE))</f>
        <v/>
      </c>
      <c r="AS144" s="365" t="str">
        <f>IF(AS143="","",VLOOKUP(AS143,'[1]シフト記号表（従来型・ユニット型共通）'!$C$6:$L$47,10,FALSE))</f>
        <v/>
      </c>
      <c r="AT144" s="365" t="str">
        <f>IF(AT143="","",VLOOKUP(AT143,'[1]シフト記号表（従来型・ユニット型共通）'!$C$6:$L$47,10,FALSE))</f>
        <v/>
      </c>
      <c r="AU144" s="365" t="str">
        <f>IF(AU143="","",VLOOKUP(AU143,'[1]シフト記号表（従来型・ユニット型共通）'!$C$6:$L$47,10,FALSE))</f>
        <v/>
      </c>
      <c r="AV144" s="365" t="str">
        <f>IF(AV143="","",VLOOKUP(AV143,'[1]シフト記号表（従来型・ユニット型共通）'!$C$6:$L$47,10,FALSE))</f>
        <v/>
      </c>
      <c r="AW144" s="365" t="str">
        <f>IF(AW143="","",VLOOKUP(AW143,'[1]シフト記号表（従来型・ユニット型共通）'!$C$6:$L$47,10,FALSE))</f>
        <v/>
      </c>
      <c r="AX144" s="366" t="str">
        <f>IF(AX143="","",VLOOKUP(AX143,'[1]シフト記号表（従来型・ユニット型共通）'!$C$6:$L$47,10,FALSE))</f>
        <v/>
      </c>
      <c r="AY144" s="364" t="str">
        <f>IF(AY143="","",VLOOKUP(AY143,'[1]シフト記号表（従来型・ユニット型共通）'!$C$6:$L$47,10,FALSE))</f>
        <v/>
      </c>
      <c r="AZ144" s="365" t="str">
        <f>IF(AZ143="","",VLOOKUP(AZ143,'[1]シフト記号表（従来型・ユニット型共通）'!$C$6:$L$47,10,FALSE))</f>
        <v/>
      </c>
      <c r="BA144" s="365" t="str">
        <f>IF(BA143="","",VLOOKUP(BA143,'[1]シフト記号表（従来型・ユニット型共通）'!$C$6:$L$47,10,FALSE))</f>
        <v/>
      </c>
      <c r="BB144" s="571">
        <f>IF($BE$3="４週",SUM(W144:AX144),IF($BE$3="暦月",SUM(W144:BA144),""))</f>
        <v>0</v>
      </c>
      <c r="BC144" s="572"/>
      <c r="BD144" s="573">
        <f>IF($BE$3="４週",BB144/4,IF($BE$3="暦月",(BB144/($BE$8/7)),""))</f>
        <v>0</v>
      </c>
      <c r="BE144" s="572"/>
      <c r="BF144" s="568"/>
      <c r="BG144" s="569"/>
      <c r="BH144" s="569"/>
      <c r="BI144" s="569"/>
      <c r="BJ144" s="570"/>
    </row>
    <row r="145" spans="2:62" ht="20.25" customHeight="1" x14ac:dyDescent="0.45">
      <c r="B145" s="574">
        <f>B143+1</f>
        <v>65</v>
      </c>
      <c r="C145" s="576"/>
      <c r="D145" s="577"/>
      <c r="E145" s="359"/>
      <c r="F145" s="360"/>
      <c r="G145" s="359"/>
      <c r="H145" s="360"/>
      <c r="I145" s="580"/>
      <c r="J145" s="581"/>
      <c r="K145" s="584"/>
      <c r="L145" s="585"/>
      <c r="M145" s="585"/>
      <c r="N145" s="577"/>
      <c r="O145" s="588"/>
      <c r="P145" s="589"/>
      <c r="Q145" s="589"/>
      <c r="R145" s="589"/>
      <c r="S145" s="590"/>
      <c r="T145" s="379" t="s">
        <v>260</v>
      </c>
      <c r="U145" s="380"/>
      <c r="V145" s="381"/>
      <c r="W145" s="372"/>
      <c r="X145" s="373"/>
      <c r="Y145" s="373"/>
      <c r="Z145" s="373"/>
      <c r="AA145" s="373"/>
      <c r="AB145" s="373"/>
      <c r="AC145" s="374"/>
      <c r="AD145" s="372"/>
      <c r="AE145" s="373"/>
      <c r="AF145" s="373"/>
      <c r="AG145" s="373"/>
      <c r="AH145" s="373"/>
      <c r="AI145" s="373"/>
      <c r="AJ145" s="374"/>
      <c r="AK145" s="372"/>
      <c r="AL145" s="373"/>
      <c r="AM145" s="373"/>
      <c r="AN145" s="373"/>
      <c r="AO145" s="373"/>
      <c r="AP145" s="373"/>
      <c r="AQ145" s="374"/>
      <c r="AR145" s="372"/>
      <c r="AS145" s="373"/>
      <c r="AT145" s="373"/>
      <c r="AU145" s="373"/>
      <c r="AV145" s="373"/>
      <c r="AW145" s="373"/>
      <c r="AX145" s="374"/>
      <c r="AY145" s="372"/>
      <c r="AZ145" s="373"/>
      <c r="BA145" s="375"/>
      <c r="BB145" s="594"/>
      <c r="BC145" s="595"/>
      <c r="BD145" s="556"/>
      <c r="BE145" s="557"/>
      <c r="BF145" s="558"/>
      <c r="BG145" s="559"/>
      <c r="BH145" s="559"/>
      <c r="BI145" s="559"/>
      <c r="BJ145" s="560"/>
    </row>
    <row r="146" spans="2:62" ht="20.25" customHeight="1" x14ac:dyDescent="0.45">
      <c r="B146" s="597"/>
      <c r="C146" s="598"/>
      <c r="D146" s="599"/>
      <c r="E146" s="382"/>
      <c r="F146" s="383">
        <f>C145</f>
        <v>0</v>
      </c>
      <c r="G146" s="382"/>
      <c r="H146" s="383">
        <f>I145</f>
        <v>0</v>
      </c>
      <c r="I146" s="600"/>
      <c r="J146" s="601"/>
      <c r="K146" s="602"/>
      <c r="L146" s="603"/>
      <c r="M146" s="603"/>
      <c r="N146" s="599"/>
      <c r="O146" s="588"/>
      <c r="P146" s="589"/>
      <c r="Q146" s="589"/>
      <c r="R146" s="589"/>
      <c r="S146" s="590"/>
      <c r="T146" s="376" t="s">
        <v>261</v>
      </c>
      <c r="U146" s="377"/>
      <c r="V146" s="378"/>
      <c r="W146" s="364" t="str">
        <f>IF(W145="","",VLOOKUP(W145,'[1]シフト記号表（従来型・ユニット型共通）'!$C$6:$L$47,10,FALSE))</f>
        <v/>
      </c>
      <c r="X146" s="365" t="str">
        <f>IF(X145="","",VLOOKUP(X145,'[1]シフト記号表（従来型・ユニット型共通）'!$C$6:$L$47,10,FALSE))</f>
        <v/>
      </c>
      <c r="Y146" s="365" t="str">
        <f>IF(Y145="","",VLOOKUP(Y145,'[1]シフト記号表（従来型・ユニット型共通）'!$C$6:$L$47,10,FALSE))</f>
        <v/>
      </c>
      <c r="Z146" s="365" t="str">
        <f>IF(Z145="","",VLOOKUP(Z145,'[1]シフト記号表（従来型・ユニット型共通）'!$C$6:$L$47,10,FALSE))</f>
        <v/>
      </c>
      <c r="AA146" s="365" t="str">
        <f>IF(AA145="","",VLOOKUP(AA145,'[1]シフト記号表（従来型・ユニット型共通）'!$C$6:$L$47,10,FALSE))</f>
        <v/>
      </c>
      <c r="AB146" s="365" t="str">
        <f>IF(AB145="","",VLOOKUP(AB145,'[1]シフト記号表（従来型・ユニット型共通）'!$C$6:$L$47,10,FALSE))</f>
        <v/>
      </c>
      <c r="AC146" s="366" t="str">
        <f>IF(AC145="","",VLOOKUP(AC145,'[1]シフト記号表（従来型・ユニット型共通）'!$C$6:$L$47,10,FALSE))</f>
        <v/>
      </c>
      <c r="AD146" s="364" t="str">
        <f>IF(AD145="","",VLOOKUP(AD145,'[1]シフト記号表（従来型・ユニット型共通）'!$C$6:$L$47,10,FALSE))</f>
        <v/>
      </c>
      <c r="AE146" s="365" t="str">
        <f>IF(AE145="","",VLOOKUP(AE145,'[1]シフト記号表（従来型・ユニット型共通）'!$C$6:$L$47,10,FALSE))</f>
        <v/>
      </c>
      <c r="AF146" s="365" t="str">
        <f>IF(AF145="","",VLOOKUP(AF145,'[1]シフト記号表（従来型・ユニット型共通）'!$C$6:$L$47,10,FALSE))</f>
        <v/>
      </c>
      <c r="AG146" s="365" t="str">
        <f>IF(AG145="","",VLOOKUP(AG145,'[1]シフト記号表（従来型・ユニット型共通）'!$C$6:$L$47,10,FALSE))</f>
        <v/>
      </c>
      <c r="AH146" s="365" t="str">
        <f>IF(AH145="","",VLOOKUP(AH145,'[1]シフト記号表（従来型・ユニット型共通）'!$C$6:$L$47,10,FALSE))</f>
        <v/>
      </c>
      <c r="AI146" s="365" t="str">
        <f>IF(AI145="","",VLOOKUP(AI145,'[1]シフト記号表（従来型・ユニット型共通）'!$C$6:$L$47,10,FALSE))</f>
        <v/>
      </c>
      <c r="AJ146" s="366" t="str">
        <f>IF(AJ145="","",VLOOKUP(AJ145,'[1]シフト記号表（従来型・ユニット型共通）'!$C$6:$L$47,10,FALSE))</f>
        <v/>
      </c>
      <c r="AK146" s="364" t="str">
        <f>IF(AK145="","",VLOOKUP(AK145,'[1]シフト記号表（従来型・ユニット型共通）'!$C$6:$L$47,10,FALSE))</f>
        <v/>
      </c>
      <c r="AL146" s="365" t="str">
        <f>IF(AL145="","",VLOOKUP(AL145,'[1]シフト記号表（従来型・ユニット型共通）'!$C$6:$L$47,10,FALSE))</f>
        <v/>
      </c>
      <c r="AM146" s="365" t="str">
        <f>IF(AM145="","",VLOOKUP(AM145,'[1]シフト記号表（従来型・ユニット型共通）'!$C$6:$L$47,10,FALSE))</f>
        <v/>
      </c>
      <c r="AN146" s="365" t="str">
        <f>IF(AN145="","",VLOOKUP(AN145,'[1]シフト記号表（従来型・ユニット型共通）'!$C$6:$L$47,10,FALSE))</f>
        <v/>
      </c>
      <c r="AO146" s="365" t="str">
        <f>IF(AO145="","",VLOOKUP(AO145,'[1]シフト記号表（従来型・ユニット型共通）'!$C$6:$L$47,10,FALSE))</f>
        <v/>
      </c>
      <c r="AP146" s="365" t="str">
        <f>IF(AP145="","",VLOOKUP(AP145,'[1]シフト記号表（従来型・ユニット型共通）'!$C$6:$L$47,10,FALSE))</f>
        <v/>
      </c>
      <c r="AQ146" s="366" t="str">
        <f>IF(AQ145="","",VLOOKUP(AQ145,'[1]シフト記号表（従来型・ユニット型共通）'!$C$6:$L$47,10,FALSE))</f>
        <v/>
      </c>
      <c r="AR146" s="364" t="str">
        <f>IF(AR145="","",VLOOKUP(AR145,'[1]シフト記号表（従来型・ユニット型共通）'!$C$6:$L$47,10,FALSE))</f>
        <v/>
      </c>
      <c r="AS146" s="365" t="str">
        <f>IF(AS145="","",VLOOKUP(AS145,'[1]シフト記号表（従来型・ユニット型共通）'!$C$6:$L$47,10,FALSE))</f>
        <v/>
      </c>
      <c r="AT146" s="365" t="str">
        <f>IF(AT145="","",VLOOKUP(AT145,'[1]シフト記号表（従来型・ユニット型共通）'!$C$6:$L$47,10,FALSE))</f>
        <v/>
      </c>
      <c r="AU146" s="365" t="str">
        <f>IF(AU145="","",VLOOKUP(AU145,'[1]シフト記号表（従来型・ユニット型共通）'!$C$6:$L$47,10,FALSE))</f>
        <v/>
      </c>
      <c r="AV146" s="365" t="str">
        <f>IF(AV145="","",VLOOKUP(AV145,'[1]シフト記号表（従来型・ユニット型共通）'!$C$6:$L$47,10,FALSE))</f>
        <v/>
      </c>
      <c r="AW146" s="365" t="str">
        <f>IF(AW145="","",VLOOKUP(AW145,'[1]シフト記号表（従来型・ユニット型共通）'!$C$6:$L$47,10,FALSE))</f>
        <v/>
      </c>
      <c r="AX146" s="366" t="str">
        <f>IF(AX145="","",VLOOKUP(AX145,'[1]シフト記号表（従来型・ユニット型共通）'!$C$6:$L$47,10,FALSE))</f>
        <v/>
      </c>
      <c r="AY146" s="364" t="str">
        <f>IF(AY145="","",VLOOKUP(AY145,'[1]シフト記号表（従来型・ユニット型共通）'!$C$6:$L$47,10,FALSE))</f>
        <v/>
      </c>
      <c r="AZ146" s="365" t="str">
        <f>IF(AZ145="","",VLOOKUP(AZ145,'[1]シフト記号表（従来型・ユニット型共通）'!$C$6:$L$47,10,FALSE))</f>
        <v/>
      </c>
      <c r="BA146" s="365" t="str">
        <f>IF(BA145="","",VLOOKUP(BA145,'[1]シフト記号表（従来型・ユニット型共通）'!$C$6:$L$47,10,FALSE))</f>
        <v/>
      </c>
      <c r="BB146" s="571">
        <f>IF($BE$3="４週",SUM(W146:AX146),IF($BE$3="暦月",SUM(W146:BA146),""))</f>
        <v>0</v>
      </c>
      <c r="BC146" s="572"/>
      <c r="BD146" s="573">
        <f>IF($BE$3="４週",BB146/4,IF($BE$3="暦月",(BB146/($BE$8/7)),""))</f>
        <v>0</v>
      </c>
      <c r="BE146" s="572"/>
      <c r="BF146" s="568"/>
      <c r="BG146" s="569"/>
      <c r="BH146" s="569"/>
      <c r="BI146" s="569"/>
      <c r="BJ146" s="570"/>
    </row>
    <row r="147" spans="2:62" ht="20.25" customHeight="1" x14ac:dyDescent="0.45">
      <c r="B147" s="574">
        <f>B145+1</f>
        <v>66</v>
      </c>
      <c r="C147" s="576"/>
      <c r="D147" s="577"/>
      <c r="E147" s="359"/>
      <c r="F147" s="360"/>
      <c r="G147" s="359"/>
      <c r="H147" s="360"/>
      <c r="I147" s="580"/>
      <c r="J147" s="581"/>
      <c r="K147" s="584"/>
      <c r="L147" s="585"/>
      <c r="M147" s="585"/>
      <c r="N147" s="577"/>
      <c r="O147" s="588"/>
      <c r="P147" s="589"/>
      <c r="Q147" s="589"/>
      <c r="R147" s="589"/>
      <c r="S147" s="590"/>
      <c r="T147" s="379" t="s">
        <v>260</v>
      </c>
      <c r="U147" s="380"/>
      <c r="V147" s="381"/>
      <c r="W147" s="372"/>
      <c r="X147" s="373"/>
      <c r="Y147" s="373"/>
      <c r="Z147" s="373"/>
      <c r="AA147" s="373"/>
      <c r="AB147" s="373"/>
      <c r="AC147" s="374"/>
      <c r="AD147" s="372"/>
      <c r="AE147" s="373"/>
      <c r="AF147" s="373"/>
      <c r="AG147" s="373"/>
      <c r="AH147" s="373"/>
      <c r="AI147" s="373"/>
      <c r="AJ147" s="374"/>
      <c r="AK147" s="372"/>
      <c r="AL147" s="373"/>
      <c r="AM147" s="373"/>
      <c r="AN147" s="373"/>
      <c r="AO147" s="373"/>
      <c r="AP147" s="373"/>
      <c r="AQ147" s="374"/>
      <c r="AR147" s="372"/>
      <c r="AS147" s="373"/>
      <c r="AT147" s="373"/>
      <c r="AU147" s="373"/>
      <c r="AV147" s="373"/>
      <c r="AW147" s="373"/>
      <c r="AX147" s="374"/>
      <c r="AY147" s="372"/>
      <c r="AZ147" s="373"/>
      <c r="BA147" s="375"/>
      <c r="BB147" s="594"/>
      <c r="BC147" s="595"/>
      <c r="BD147" s="556"/>
      <c r="BE147" s="557"/>
      <c r="BF147" s="558"/>
      <c r="BG147" s="559"/>
      <c r="BH147" s="559"/>
      <c r="BI147" s="559"/>
      <c r="BJ147" s="560"/>
    </row>
    <row r="148" spans="2:62" ht="20.25" customHeight="1" x14ac:dyDescent="0.45">
      <c r="B148" s="597"/>
      <c r="C148" s="598"/>
      <c r="D148" s="599"/>
      <c r="E148" s="382"/>
      <c r="F148" s="383">
        <f>C147</f>
        <v>0</v>
      </c>
      <c r="G148" s="382"/>
      <c r="H148" s="383">
        <f>I147</f>
        <v>0</v>
      </c>
      <c r="I148" s="600"/>
      <c r="J148" s="601"/>
      <c r="K148" s="602"/>
      <c r="L148" s="603"/>
      <c r="M148" s="603"/>
      <c r="N148" s="599"/>
      <c r="O148" s="588"/>
      <c r="P148" s="589"/>
      <c r="Q148" s="589"/>
      <c r="R148" s="589"/>
      <c r="S148" s="590"/>
      <c r="T148" s="376" t="s">
        <v>261</v>
      </c>
      <c r="U148" s="377"/>
      <c r="V148" s="378"/>
      <c r="W148" s="364" t="str">
        <f>IF(W147="","",VLOOKUP(W147,'[1]シフト記号表（従来型・ユニット型共通）'!$C$6:$L$47,10,FALSE))</f>
        <v/>
      </c>
      <c r="X148" s="365" t="str">
        <f>IF(X147="","",VLOOKUP(X147,'[1]シフト記号表（従来型・ユニット型共通）'!$C$6:$L$47,10,FALSE))</f>
        <v/>
      </c>
      <c r="Y148" s="365" t="str">
        <f>IF(Y147="","",VLOOKUP(Y147,'[1]シフト記号表（従来型・ユニット型共通）'!$C$6:$L$47,10,FALSE))</f>
        <v/>
      </c>
      <c r="Z148" s="365" t="str">
        <f>IF(Z147="","",VLOOKUP(Z147,'[1]シフト記号表（従来型・ユニット型共通）'!$C$6:$L$47,10,FALSE))</f>
        <v/>
      </c>
      <c r="AA148" s="365" t="str">
        <f>IF(AA147="","",VLOOKUP(AA147,'[1]シフト記号表（従来型・ユニット型共通）'!$C$6:$L$47,10,FALSE))</f>
        <v/>
      </c>
      <c r="AB148" s="365" t="str">
        <f>IF(AB147="","",VLOOKUP(AB147,'[1]シフト記号表（従来型・ユニット型共通）'!$C$6:$L$47,10,FALSE))</f>
        <v/>
      </c>
      <c r="AC148" s="366" t="str">
        <f>IF(AC147="","",VLOOKUP(AC147,'[1]シフト記号表（従来型・ユニット型共通）'!$C$6:$L$47,10,FALSE))</f>
        <v/>
      </c>
      <c r="AD148" s="364" t="str">
        <f>IF(AD147="","",VLOOKUP(AD147,'[1]シフト記号表（従来型・ユニット型共通）'!$C$6:$L$47,10,FALSE))</f>
        <v/>
      </c>
      <c r="AE148" s="365" t="str">
        <f>IF(AE147="","",VLOOKUP(AE147,'[1]シフト記号表（従来型・ユニット型共通）'!$C$6:$L$47,10,FALSE))</f>
        <v/>
      </c>
      <c r="AF148" s="365" t="str">
        <f>IF(AF147="","",VLOOKUP(AF147,'[1]シフト記号表（従来型・ユニット型共通）'!$C$6:$L$47,10,FALSE))</f>
        <v/>
      </c>
      <c r="AG148" s="365" t="str">
        <f>IF(AG147="","",VLOOKUP(AG147,'[1]シフト記号表（従来型・ユニット型共通）'!$C$6:$L$47,10,FALSE))</f>
        <v/>
      </c>
      <c r="AH148" s="365" t="str">
        <f>IF(AH147="","",VLOOKUP(AH147,'[1]シフト記号表（従来型・ユニット型共通）'!$C$6:$L$47,10,FALSE))</f>
        <v/>
      </c>
      <c r="AI148" s="365" t="str">
        <f>IF(AI147="","",VLOOKUP(AI147,'[1]シフト記号表（従来型・ユニット型共通）'!$C$6:$L$47,10,FALSE))</f>
        <v/>
      </c>
      <c r="AJ148" s="366" t="str">
        <f>IF(AJ147="","",VLOOKUP(AJ147,'[1]シフト記号表（従来型・ユニット型共通）'!$C$6:$L$47,10,FALSE))</f>
        <v/>
      </c>
      <c r="AK148" s="364" t="str">
        <f>IF(AK147="","",VLOOKUP(AK147,'[1]シフト記号表（従来型・ユニット型共通）'!$C$6:$L$47,10,FALSE))</f>
        <v/>
      </c>
      <c r="AL148" s="365" t="str">
        <f>IF(AL147="","",VLOOKUP(AL147,'[1]シフト記号表（従来型・ユニット型共通）'!$C$6:$L$47,10,FALSE))</f>
        <v/>
      </c>
      <c r="AM148" s="365" t="str">
        <f>IF(AM147="","",VLOOKUP(AM147,'[1]シフト記号表（従来型・ユニット型共通）'!$C$6:$L$47,10,FALSE))</f>
        <v/>
      </c>
      <c r="AN148" s="365" t="str">
        <f>IF(AN147="","",VLOOKUP(AN147,'[1]シフト記号表（従来型・ユニット型共通）'!$C$6:$L$47,10,FALSE))</f>
        <v/>
      </c>
      <c r="AO148" s="365" t="str">
        <f>IF(AO147="","",VLOOKUP(AO147,'[1]シフト記号表（従来型・ユニット型共通）'!$C$6:$L$47,10,FALSE))</f>
        <v/>
      </c>
      <c r="AP148" s="365" t="str">
        <f>IF(AP147="","",VLOOKUP(AP147,'[1]シフト記号表（従来型・ユニット型共通）'!$C$6:$L$47,10,FALSE))</f>
        <v/>
      </c>
      <c r="AQ148" s="366" t="str">
        <f>IF(AQ147="","",VLOOKUP(AQ147,'[1]シフト記号表（従来型・ユニット型共通）'!$C$6:$L$47,10,FALSE))</f>
        <v/>
      </c>
      <c r="AR148" s="364" t="str">
        <f>IF(AR147="","",VLOOKUP(AR147,'[1]シフト記号表（従来型・ユニット型共通）'!$C$6:$L$47,10,FALSE))</f>
        <v/>
      </c>
      <c r="AS148" s="365" t="str">
        <f>IF(AS147="","",VLOOKUP(AS147,'[1]シフト記号表（従来型・ユニット型共通）'!$C$6:$L$47,10,FALSE))</f>
        <v/>
      </c>
      <c r="AT148" s="365" t="str">
        <f>IF(AT147="","",VLOOKUP(AT147,'[1]シフト記号表（従来型・ユニット型共通）'!$C$6:$L$47,10,FALSE))</f>
        <v/>
      </c>
      <c r="AU148" s="365" t="str">
        <f>IF(AU147="","",VLOOKUP(AU147,'[1]シフト記号表（従来型・ユニット型共通）'!$C$6:$L$47,10,FALSE))</f>
        <v/>
      </c>
      <c r="AV148" s="365" t="str">
        <f>IF(AV147="","",VLOOKUP(AV147,'[1]シフト記号表（従来型・ユニット型共通）'!$C$6:$L$47,10,FALSE))</f>
        <v/>
      </c>
      <c r="AW148" s="365" t="str">
        <f>IF(AW147="","",VLOOKUP(AW147,'[1]シフト記号表（従来型・ユニット型共通）'!$C$6:$L$47,10,FALSE))</f>
        <v/>
      </c>
      <c r="AX148" s="366" t="str">
        <f>IF(AX147="","",VLOOKUP(AX147,'[1]シフト記号表（従来型・ユニット型共通）'!$C$6:$L$47,10,FALSE))</f>
        <v/>
      </c>
      <c r="AY148" s="364" t="str">
        <f>IF(AY147="","",VLOOKUP(AY147,'[1]シフト記号表（従来型・ユニット型共通）'!$C$6:$L$47,10,FALSE))</f>
        <v/>
      </c>
      <c r="AZ148" s="365" t="str">
        <f>IF(AZ147="","",VLOOKUP(AZ147,'[1]シフト記号表（従来型・ユニット型共通）'!$C$6:$L$47,10,FALSE))</f>
        <v/>
      </c>
      <c r="BA148" s="365" t="str">
        <f>IF(BA147="","",VLOOKUP(BA147,'[1]シフト記号表（従来型・ユニット型共通）'!$C$6:$L$47,10,FALSE))</f>
        <v/>
      </c>
      <c r="BB148" s="571">
        <f>IF($BE$3="４週",SUM(W148:AX148),IF($BE$3="暦月",SUM(W148:BA148),""))</f>
        <v>0</v>
      </c>
      <c r="BC148" s="572"/>
      <c r="BD148" s="573">
        <f>IF($BE$3="４週",BB148/4,IF($BE$3="暦月",(BB148/($BE$8/7)),""))</f>
        <v>0</v>
      </c>
      <c r="BE148" s="572"/>
      <c r="BF148" s="568"/>
      <c r="BG148" s="569"/>
      <c r="BH148" s="569"/>
      <c r="BI148" s="569"/>
      <c r="BJ148" s="570"/>
    </row>
    <row r="149" spans="2:62" ht="20.25" customHeight="1" x14ac:dyDescent="0.45">
      <c r="B149" s="574">
        <f>B147+1</f>
        <v>67</v>
      </c>
      <c r="C149" s="576"/>
      <c r="D149" s="577"/>
      <c r="E149" s="359"/>
      <c r="F149" s="360"/>
      <c r="G149" s="359"/>
      <c r="H149" s="360"/>
      <c r="I149" s="580"/>
      <c r="J149" s="581"/>
      <c r="K149" s="584"/>
      <c r="L149" s="585"/>
      <c r="M149" s="585"/>
      <c r="N149" s="577"/>
      <c r="O149" s="588"/>
      <c r="P149" s="589"/>
      <c r="Q149" s="589"/>
      <c r="R149" s="589"/>
      <c r="S149" s="590"/>
      <c r="T149" s="379" t="s">
        <v>260</v>
      </c>
      <c r="U149" s="380"/>
      <c r="V149" s="381"/>
      <c r="W149" s="372"/>
      <c r="X149" s="373"/>
      <c r="Y149" s="373"/>
      <c r="Z149" s="373"/>
      <c r="AA149" s="373"/>
      <c r="AB149" s="373"/>
      <c r="AC149" s="374"/>
      <c r="AD149" s="372"/>
      <c r="AE149" s="373"/>
      <c r="AF149" s="373"/>
      <c r="AG149" s="373"/>
      <c r="AH149" s="373"/>
      <c r="AI149" s="373"/>
      <c r="AJ149" s="374"/>
      <c r="AK149" s="372"/>
      <c r="AL149" s="373"/>
      <c r="AM149" s="373"/>
      <c r="AN149" s="373"/>
      <c r="AO149" s="373"/>
      <c r="AP149" s="373"/>
      <c r="AQ149" s="374"/>
      <c r="AR149" s="372"/>
      <c r="AS149" s="373"/>
      <c r="AT149" s="373"/>
      <c r="AU149" s="373"/>
      <c r="AV149" s="373"/>
      <c r="AW149" s="373"/>
      <c r="AX149" s="374"/>
      <c r="AY149" s="372"/>
      <c r="AZ149" s="373"/>
      <c r="BA149" s="375"/>
      <c r="BB149" s="594"/>
      <c r="BC149" s="595"/>
      <c r="BD149" s="556"/>
      <c r="BE149" s="557"/>
      <c r="BF149" s="558"/>
      <c r="BG149" s="559"/>
      <c r="BH149" s="559"/>
      <c r="BI149" s="559"/>
      <c r="BJ149" s="560"/>
    </row>
    <row r="150" spans="2:62" ht="20.25" customHeight="1" x14ac:dyDescent="0.45">
      <c r="B150" s="597"/>
      <c r="C150" s="598"/>
      <c r="D150" s="599"/>
      <c r="E150" s="382"/>
      <c r="F150" s="383">
        <f>C149</f>
        <v>0</v>
      </c>
      <c r="G150" s="382"/>
      <c r="H150" s="383">
        <f>I149</f>
        <v>0</v>
      </c>
      <c r="I150" s="600"/>
      <c r="J150" s="601"/>
      <c r="K150" s="602"/>
      <c r="L150" s="603"/>
      <c r="M150" s="603"/>
      <c r="N150" s="599"/>
      <c r="O150" s="588"/>
      <c r="P150" s="589"/>
      <c r="Q150" s="589"/>
      <c r="R150" s="589"/>
      <c r="S150" s="590"/>
      <c r="T150" s="376" t="s">
        <v>261</v>
      </c>
      <c r="U150" s="377"/>
      <c r="V150" s="378"/>
      <c r="W150" s="364" t="str">
        <f>IF(W149="","",VLOOKUP(W149,'[1]シフト記号表（従来型・ユニット型共通）'!$C$6:$L$47,10,FALSE))</f>
        <v/>
      </c>
      <c r="X150" s="365" t="str">
        <f>IF(X149="","",VLOOKUP(X149,'[1]シフト記号表（従来型・ユニット型共通）'!$C$6:$L$47,10,FALSE))</f>
        <v/>
      </c>
      <c r="Y150" s="365" t="str">
        <f>IF(Y149="","",VLOOKUP(Y149,'[1]シフト記号表（従来型・ユニット型共通）'!$C$6:$L$47,10,FALSE))</f>
        <v/>
      </c>
      <c r="Z150" s="365" t="str">
        <f>IF(Z149="","",VLOOKUP(Z149,'[1]シフト記号表（従来型・ユニット型共通）'!$C$6:$L$47,10,FALSE))</f>
        <v/>
      </c>
      <c r="AA150" s="365" t="str">
        <f>IF(AA149="","",VLOOKUP(AA149,'[1]シフト記号表（従来型・ユニット型共通）'!$C$6:$L$47,10,FALSE))</f>
        <v/>
      </c>
      <c r="AB150" s="365" t="str">
        <f>IF(AB149="","",VLOOKUP(AB149,'[1]シフト記号表（従来型・ユニット型共通）'!$C$6:$L$47,10,FALSE))</f>
        <v/>
      </c>
      <c r="AC150" s="366" t="str">
        <f>IF(AC149="","",VLOOKUP(AC149,'[1]シフト記号表（従来型・ユニット型共通）'!$C$6:$L$47,10,FALSE))</f>
        <v/>
      </c>
      <c r="AD150" s="364" t="str">
        <f>IF(AD149="","",VLOOKUP(AD149,'[1]シフト記号表（従来型・ユニット型共通）'!$C$6:$L$47,10,FALSE))</f>
        <v/>
      </c>
      <c r="AE150" s="365" t="str">
        <f>IF(AE149="","",VLOOKUP(AE149,'[1]シフト記号表（従来型・ユニット型共通）'!$C$6:$L$47,10,FALSE))</f>
        <v/>
      </c>
      <c r="AF150" s="365" t="str">
        <f>IF(AF149="","",VLOOKUP(AF149,'[1]シフト記号表（従来型・ユニット型共通）'!$C$6:$L$47,10,FALSE))</f>
        <v/>
      </c>
      <c r="AG150" s="365" t="str">
        <f>IF(AG149="","",VLOOKUP(AG149,'[1]シフト記号表（従来型・ユニット型共通）'!$C$6:$L$47,10,FALSE))</f>
        <v/>
      </c>
      <c r="AH150" s="365" t="str">
        <f>IF(AH149="","",VLOOKUP(AH149,'[1]シフト記号表（従来型・ユニット型共通）'!$C$6:$L$47,10,FALSE))</f>
        <v/>
      </c>
      <c r="AI150" s="365" t="str">
        <f>IF(AI149="","",VLOOKUP(AI149,'[1]シフト記号表（従来型・ユニット型共通）'!$C$6:$L$47,10,FALSE))</f>
        <v/>
      </c>
      <c r="AJ150" s="366" t="str">
        <f>IF(AJ149="","",VLOOKUP(AJ149,'[1]シフト記号表（従来型・ユニット型共通）'!$C$6:$L$47,10,FALSE))</f>
        <v/>
      </c>
      <c r="AK150" s="364" t="str">
        <f>IF(AK149="","",VLOOKUP(AK149,'[1]シフト記号表（従来型・ユニット型共通）'!$C$6:$L$47,10,FALSE))</f>
        <v/>
      </c>
      <c r="AL150" s="365" t="str">
        <f>IF(AL149="","",VLOOKUP(AL149,'[1]シフト記号表（従来型・ユニット型共通）'!$C$6:$L$47,10,FALSE))</f>
        <v/>
      </c>
      <c r="AM150" s="365" t="str">
        <f>IF(AM149="","",VLOOKUP(AM149,'[1]シフト記号表（従来型・ユニット型共通）'!$C$6:$L$47,10,FALSE))</f>
        <v/>
      </c>
      <c r="AN150" s="365" t="str">
        <f>IF(AN149="","",VLOOKUP(AN149,'[1]シフト記号表（従来型・ユニット型共通）'!$C$6:$L$47,10,FALSE))</f>
        <v/>
      </c>
      <c r="AO150" s="365" t="str">
        <f>IF(AO149="","",VLOOKUP(AO149,'[1]シフト記号表（従来型・ユニット型共通）'!$C$6:$L$47,10,FALSE))</f>
        <v/>
      </c>
      <c r="AP150" s="365" t="str">
        <f>IF(AP149="","",VLOOKUP(AP149,'[1]シフト記号表（従来型・ユニット型共通）'!$C$6:$L$47,10,FALSE))</f>
        <v/>
      </c>
      <c r="AQ150" s="366" t="str">
        <f>IF(AQ149="","",VLOOKUP(AQ149,'[1]シフト記号表（従来型・ユニット型共通）'!$C$6:$L$47,10,FALSE))</f>
        <v/>
      </c>
      <c r="AR150" s="364" t="str">
        <f>IF(AR149="","",VLOOKUP(AR149,'[1]シフト記号表（従来型・ユニット型共通）'!$C$6:$L$47,10,FALSE))</f>
        <v/>
      </c>
      <c r="AS150" s="365" t="str">
        <f>IF(AS149="","",VLOOKUP(AS149,'[1]シフト記号表（従来型・ユニット型共通）'!$C$6:$L$47,10,FALSE))</f>
        <v/>
      </c>
      <c r="AT150" s="365" t="str">
        <f>IF(AT149="","",VLOOKUP(AT149,'[1]シフト記号表（従来型・ユニット型共通）'!$C$6:$L$47,10,FALSE))</f>
        <v/>
      </c>
      <c r="AU150" s="365" t="str">
        <f>IF(AU149="","",VLOOKUP(AU149,'[1]シフト記号表（従来型・ユニット型共通）'!$C$6:$L$47,10,FALSE))</f>
        <v/>
      </c>
      <c r="AV150" s="365" t="str">
        <f>IF(AV149="","",VLOOKUP(AV149,'[1]シフト記号表（従来型・ユニット型共通）'!$C$6:$L$47,10,FALSE))</f>
        <v/>
      </c>
      <c r="AW150" s="365" t="str">
        <f>IF(AW149="","",VLOOKUP(AW149,'[1]シフト記号表（従来型・ユニット型共通）'!$C$6:$L$47,10,FALSE))</f>
        <v/>
      </c>
      <c r="AX150" s="366" t="str">
        <f>IF(AX149="","",VLOOKUP(AX149,'[1]シフト記号表（従来型・ユニット型共通）'!$C$6:$L$47,10,FALSE))</f>
        <v/>
      </c>
      <c r="AY150" s="364" t="str">
        <f>IF(AY149="","",VLOOKUP(AY149,'[1]シフト記号表（従来型・ユニット型共通）'!$C$6:$L$47,10,FALSE))</f>
        <v/>
      </c>
      <c r="AZ150" s="365" t="str">
        <f>IF(AZ149="","",VLOOKUP(AZ149,'[1]シフト記号表（従来型・ユニット型共通）'!$C$6:$L$47,10,FALSE))</f>
        <v/>
      </c>
      <c r="BA150" s="365" t="str">
        <f>IF(BA149="","",VLOOKUP(BA149,'[1]シフト記号表（従来型・ユニット型共通）'!$C$6:$L$47,10,FALSE))</f>
        <v/>
      </c>
      <c r="BB150" s="571">
        <f>IF($BE$3="４週",SUM(W150:AX150),IF($BE$3="暦月",SUM(W150:BA150),""))</f>
        <v>0</v>
      </c>
      <c r="BC150" s="572"/>
      <c r="BD150" s="573">
        <f>IF($BE$3="４週",BB150/4,IF($BE$3="暦月",(BB150/($BE$8/7)),""))</f>
        <v>0</v>
      </c>
      <c r="BE150" s="572"/>
      <c r="BF150" s="568"/>
      <c r="BG150" s="569"/>
      <c r="BH150" s="569"/>
      <c r="BI150" s="569"/>
      <c r="BJ150" s="570"/>
    </row>
    <row r="151" spans="2:62" ht="20.25" customHeight="1" x14ac:dyDescent="0.45">
      <c r="B151" s="574">
        <f>B149+1</f>
        <v>68</v>
      </c>
      <c r="C151" s="576"/>
      <c r="D151" s="577"/>
      <c r="E151" s="359"/>
      <c r="F151" s="360"/>
      <c r="G151" s="359"/>
      <c r="H151" s="360"/>
      <c r="I151" s="580"/>
      <c r="J151" s="581"/>
      <c r="K151" s="584"/>
      <c r="L151" s="585"/>
      <c r="M151" s="585"/>
      <c r="N151" s="577"/>
      <c r="O151" s="588"/>
      <c r="P151" s="589"/>
      <c r="Q151" s="589"/>
      <c r="R151" s="589"/>
      <c r="S151" s="590"/>
      <c r="T151" s="379" t="s">
        <v>260</v>
      </c>
      <c r="U151" s="380"/>
      <c r="V151" s="381"/>
      <c r="W151" s="372"/>
      <c r="X151" s="373"/>
      <c r="Y151" s="373"/>
      <c r="Z151" s="373"/>
      <c r="AA151" s="373"/>
      <c r="AB151" s="373"/>
      <c r="AC151" s="374"/>
      <c r="AD151" s="372"/>
      <c r="AE151" s="373"/>
      <c r="AF151" s="373"/>
      <c r="AG151" s="373"/>
      <c r="AH151" s="373"/>
      <c r="AI151" s="373"/>
      <c r="AJ151" s="374"/>
      <c r="AK151" s="372"/>
      <c r="AL151" s="373"/>
      <c r="AM151" s="373"/>
      <c r="AN151" s="373"/>
      <c r="AO151" s="373"/>
      <c r="AP151" s="373"/>
      <c r="AQ151" s="374"/>
      <c r="AR151" s="372"/>
      <c r="AS151" s="373"/>
      <c r="AT151" s="373"/>
      <c r="AU151" s="373"/>
      <c r="AV151" s="373"/>
      <c r="AW151" s="373"/>
      <c r="AX151" s="374"/>
      <c r="AY151" s="372"/>
      <c r="AZ151" s="373"/>
      <c r="BA151" s="375"/>
      <c r="BB151" s="594"/>
      <c r="BC151" s="595"/>
      <c r="BD151" s="556"/>
      <c r="BE151" s="557"/>
      <c r="BF151" s="558"/>
      <c r="BG151" s="559"/>
      <c r="BH151" s="559"/>
      <c r="BI151" s="559"/>
      <c r="BJ151" s="560"/>
    </row>
    <row r="152" spans="2:62" ht="20.25" customHeight="1" x14ac:dyDescent="0.45">
      <c r="B152" s="597"/>
      <c r="C152" s="598"/>
      <c r="D152" s="599"/>
      <c r="E152" s="382"/>
      <c r="F152" s="383">
        <f>C151</f>
        <v>0</v>
      </c>
      <c r="G152" s="382"/>
      <c r="H152" s="383">
        <f>I151</f>
        <v>0</v>
      </c>
      <c r="I152" s="600"/>
      <c r="J152" s="601"/>
      <c r="K152" s="602"/>
      <c r="L152" s="603"/>
      <c r="M152" s="603"/>
      <c r="N152" s="599"/>
      <c r="O152" s="588"/>
      <c r="P152" s="589"/>
      <c r="Q152" s="589"/>
      <c r="R152" s="589"/>
      <c r="S152" s="590"/>
      <c r="T152" s="376" t="s">
        <v>261</v>
      </c>
      <c r="U152" s="377"/>
      <c r="V152" s="378"/>
      <c r="W152" s="364" t="str">
        <f>IF(W151="","",VLOOKUP(W151,'[1]シフト記号表（従来型・ユニット型共通）'!$C$6:$L$47,10,FALSE))</f>
        <v/>
      </c>
      <c r="X152" s="365" t="str">
        <f>IF(X151="","",VLOOKUP(X151,'[1]シフト記号表（従来型・ユニット型共通）'!$C$6:$L$47,10,FALSE))</f>
        <v/>
      </c>
      <c r="Y152" s="365" t="str">
        <f>IF(Y151="","",VLOOKUP(Y151,'[1]シフト記号表（従来型・ユニット型共通）'!$C$6:$L$47,10,FALSE))</f>
        <v/>
      </c>
      <c r="Z152" s="365" t="str">
        <f>IF(Z151="","",VLOOKUP(Z151,'[1]シフト記号表（従来型・ユニット型共通）'!$C$6:$L$47,10,FALSE))</f>
        <v/>
      </c>
      <c r="AA152" s="365" t="str">
        <f>IF(AA151="","",VLOOKUP(AA151,'[1]シフト記号表（従来型・ユニット型共通）'!$C$6:$L$47,10,FALSE))</f>
        <v/>
      </c>
      <c r="AB152" s="365" t="str">
        <f>IF(AB151="","",VLOOKUP(AB151,'[1]シフト記号表（従来型・ユニット型共通）'!$C$6:$L$47,10,FALSE))</f>
        <v/>
      </c>
      <c r="AC152" s="366" t="str">
        <f>IF(AC151="","",VLOOKUP(AC151,'[1]シフト記号表（従来型・ユニット型共通）'!$C$6:$L$47,10,FALSE))</f>
        <v/>
      </c>
      <c r="AD152" s="364" t="str">
        <f>IF(AD151="","",VLOOKUP(AD151,'[1]シフト記号表（従来型・ユニット型共通）'!$C$6:$L$47,10,FALSE))</f>
        <v/>
      </c>
      <c r="AE152" s="365" t="str">
        <f>IF(AE151="","",VLOOKUP(AE151,'[1]シフト記号表（従来型・ユニット型共通）'!$C$6:$L$47,10,FALSE))</f>
        <v/>
      </c>
      <c r="AF152" s="365" t="str">
        <f>IF(AF151="","",VLOOKUP(AF151,'[1]シフト記号表（従来型・ユニット型共通）'!$C$6:$L$47,10,FALSE))</f>
        <v/>
      </c>
      <c r="AG152" s="365" t="str">
        <f>IF(AG151="","",VLOOKUP(AG151,'[1]シフト記号表（従来型・ユニット型共通）'!$C$6:$L$47,10,FALSE))</f>
        <v/>
      </c>
      <c r="AH152" s="365" t="str">
        <f>IF(AH151="","",VLOOKUP(AH151,'[1]シフト記号表（従来型・ユニット型共通）'!$C$6:$L$47,10,FALSE))</f>
        <v/>
      </c>
      <c r="AI152" s="365" t="str">
        <f>IF(AI151="","",VLOOKUP(AI151,'[1]シフト記号表（従来型・ユニット型共通）'!$C$6:$L$47,10,FALSE))</f>
        <v/>
      </c>
      <c r="AJ152" s="366" t="str">
        <f>IF(AJ151="","",VLOOKUP(AJ151,'[1]シフト記号表（従来型・ユニット型共通）'!$C$6:$L$47,10,FALSE))</f>
        <v/>
      </c>
      <c r="AK152" s="364" t="str">
        <f>IF(AK151="","",VLOOKUP(AK151,'[1]シフト記号表（従来型・ユニット型共通）'!$C$6:$L$47,10,FALSE))</f>
        <v/>
      </c>
      <c r="AL152" s="365" t="str">
        <f>IF(AL151="","",VLOOKUP(AL151,'[1]シフト記号表（従来型・ユニット型共通）'!$C$6:$L$47,10,FALSE))</f>
        <v/>
      </c>
      <c r="AM152" s="365" t="str">
        <f>IF(AM151="","",VLOOKUP(AM151,'[1]シフト記号表（従来型・ユニット型共通）'!$C$6:$L$47,10,FALSE))</f>
        <v/>
      </c>
      <c r="AN152" s="365" t="str">
        <f>IF(AN151="","",VLOOKUP(AN151,'[1]シフト記号表（従来型・ユニット型共通）'!$C$6:$L$47,10,FALSE))</f>
        <v/>
      </c>
      <c r="AO152" s="365" t="str">
        <f>IF(AO151="","",VLOOKUP(AO151,'[1]シフト記号表（従来型・ユニット型共通）'!$C$6:$L$47,10,FALSE))</f>
        <v/>
      </c>
      <c r="AP152" s="365" t="str">
        <f>IF(AP151="","",VLOOKUP(AP151,'[1]シフト記号表（従来型・ユニット型共通）'!$C$6:$L$47,10,FALSE))</f>
        <v/>
      </c>
      <c r="AQ152" s="366" t="str">
        <f>IF(AQ151="","",VLOOKUP(AQ151,'[1]シフト記号表（従来型・ユニット型共通）'!$C$6:$L$47,10,FALSE))</f>
        <v/>
      </c>
      <c r="AR152" s="364" t="str">
        <f>IF(AR151="","",VLOOKUP(AR151,'[1]シフト記号表（従来型・ユニット型共通）'!$C$6:$L$47,10,FALSE))</f>
        <v/>
      </c>
      <c r="AS152" s="365" t="str">
        <f>IF(AS151="","",VLOOKUP(AS151,'[1]シフト記号表（従来型・ユニット型共通）'!$C$6:$L$47,10,FALSE))</f>
        <v/>
      </c>
      <c r="AT152" s="365" t="str">
        <f>IF(AT151="","",VLOOKUP(AT151,'[1]シフト記号表（従来型・ユニット型共通）'!$C$6:$L$47,10,FALSE))</f>
        <v/>
      </c>
      <c r="AU152" s="365" t="str">
        <f>IF(AU151="","",VLOOKUP(AU151,'[1]シフト記号表（従来型・ユニット型共通）'!$C$6:$L$47,10,FALSE))</f>
        <v/>
      </c>
      <c r="AV152" s="365" t="str">
        <f>IF(AV151="","",VLOOKUP(AV151,'[1]シフト記号表（従来型・ユニット型共通）'!$C$6:$L$47,10,FALSE))</f>
        <v/>
      </c>
      <c r="AW152" s="365" t="str">
        <f>IF(AW151="","",VLOOKUP(AW151,'[1]シフト記号表（従来型・ユニット型共通）'!$C$6:$L$47,10,FALSE))</f>
        <v/>
      </c>
      <c r="AX152" s="366" t="str">
        <f>IF(AX151="","",VLOOKUP(AX151,'[1]シフト記号表（従来型・ユニット型共通）'!$C$6:$L$47,10,FALSE))</f>
        <v/>
      </c>
      <c r="AY152" s="364" t="str">
        <f>IF(AY151="","",VLOOKUP(AY151,'[1]シフト記号表（従来型・ユニット型共通）'!$C$6:$L$47,10,FALSE))</f>
        <v/>
      </c>
      <c r="AZ152" s="365" t="str">
        <f>IF(AZ151="","",VLOOKUP(AZ151,'[1]シフト記号表（従来型・ユニット型共通）'!$C$6:$L$47,10,FALSE))</f>
        <v/>
      </c>
      <c r="BA152" s="365" t="str">
        <f>IF(BA151="","",VLOOKUP(BA151,'[1]シフト記号表（従来型・ユニット型共通）'!$C$6:$L$47,10,FALSE))</f>
        <v/>
      </c>
      <c r="BB152" s="571">
        <f>IF($BE$3="４週",SUM(W152:AX152),IF($BE$3="暦月",SUM(W152:BA152),""))</f>
        <v>0</v>
      </c>
      <c r="BC152" s="572"/>
      <c r="BD152" s="573">
        <f>IF($BE$3="４週",BB152/4,IF($BE$3="暦月",(BB152/($BE$8/7)),""))</f>
        <v>0</v>
      </c>
      <c r="BE152" s="572"/>
      <c r="BF152" s="568"/>
      <c r="BG152" s="569"/>
      <c r="BH152" s="569"/>
      <c r="BI152" s="569"/>
      <c r="BJ152" s="570"/>
    </row>
    <row r="153" spans="2:62" ht="20.25" customHeight="1" x14ac:dyDescent="0.45">
      <c r="B153" s="574">
        <f>B151+1</f>
        <v>69</v>
      </c>
      <c r="C153" s="576"/>
      <c r="D153" s="577"/>
      <c r="E153" s="359"/>
      <c r="F153" s="360"/>
      <c r="G153" s="359"/>
      <c r="H153" s="360"/>
      <c r="I153" s="580"/>
      <c r="J153" s="581"/>
      <c r="K153" s="584"/>
      <c r="L153" s="585"/>
      <c r="M153" s="585"/>
      <c r="N153" s="577"/>
      <c r="O153" s="588"/>
      <c r="P153" s="589"/>
      <c r="Q153" s="589"/>
      <c r="R153" s="589"/>
      <c r="S153" s="590"/>
      <c r="T153" s="379" t="s">
        <v>260</v>
      </c>
      <c r="U153" s="380"/>
      <c r="V153" s="381"/>
      <c r="W153" s="372"/>
      <c r="X153" s="373"/>
      <c r="Y153" s="373"/>
      <c r="Z153" s="373"/>
      <c r="AA153" s="373"/>
      <c r="AB153" s="373"/>
      <c r="AC153" s="374"/>
      <c r="AD153" s="372"/>
      <c r="AE153" s="373"/>
      <c r="AF153" s="373"/>
      <c r="AG153" s="373"/>
      <c r="AH153" s="373"/>
      <c r="AI153" s="373"/>
      <c r="AJ153" s="374"/>
      <c r="AK153" s="372"/>
      <c r="AL153" s="373"/>
      <c r="AM153" s="373"/>
      <c r="AN153" s="373"/>
      <c r="AO153" s="373"/>
      <c r="AP153" s="373"/>
      <c r="AQ153" s="374"/>
      <c r="AR153" s="372"/>
      <c r="AS153" s="373"/>
      <c r="AT153" s="373"/>
      <c r="AU153" s="373"/>
      <c r="AV153" s="373"/>
      <c r="AW153" s="373"/>
      <c r="AX153" s="374"/>
      <c r="AY153" s="372"/>
      <c r="AZ153" s="373"/>
      <c r="BA153" s="375"/>
      <c r="BB153" s="594"/>
      <c r="BC153" s="595"/>
      <c r="BD153" s="556"/>
      <c r="BE153" s="557"/>
      <c r="BF153" s="558"/>
      <c r="BG153" s="559"/>
      <c r="BH153" s="559"/>
      <c r="BI153" s="559"/>
      <c r="BJ153" s="560"/>
    </row>
    <row r="154" spans="2:62" ht="20.25" customHeight="1" x14ac:dyDescent="0.45">
      <c r="B154" s="597"/>
      <c r="C154" s="598"/>
      <c r="D154" s="599"/>
      <c r="E154" s="382"/>
      <c r="F154" s="383">
        <f>C153</f>
        <v>0</v>
      </c>
      <c r="G154" s="382"/>
      <c r="H154" s="383">
        <f>I153</f>
        <v>0</v>
      </c>
      <c r="I154" s="600"/>
      <c r="J154" s="601"/>
      <c r="K154" s="602"/>
      <c r="L154" s="603"/>
      <c r="M154" s="603"/>
      <c r="N154" s="599"/>
      <c r="O154" s="588"/>
      <c r="P154" s="589"/>
      <c r="Q154" s="589"/>
      <c r="R154" s="589"/>
      <c r="S154" s="590"/>
      <c r="T154" s="376" t="s">
        <v>261</v>
      </c>
      <c r="U154" s="377"/>
      <c r="V154" s="378"/>
      <c r="W154" s="364" t="str">
        <f>IF(W153="","",VLOOKUP(W153,'[1]シフト記号表（従来型・ユニット型共通）'!$C$6:$L$47,10,FALSE))</f>
        <v/>
      </c>
      <c r="X154" s="365" t="str">
        <f>IF(X153="","",VLOOKUP(X153,'[1]シフト記号表（従来型・ユニット型共通）'!$C$6:$L$47,10,FALSE))</f>
        <v/>
      </c>
      <c r="Y154" s="365" t="str">
        <f>IF(Y153="","",VLOOKUP(Y153,'[1]シフト記号表（従来型・ユニット型共通）'!$C$6:$L$47,10,FALSE))</f>
        <v/>
      </c>
      <c r="Z154" s="365" t="str">
        <f>IF(Z153="","",VLOOKUP(Z153,'[1]シフト記号表（従来型・ユニット型共通）'!$C$6:$L$47,10,FALSE))</f>
        <v/>
      </c>
      <c r="AA154" s="365" t="str">
        <f>IF(AA153="","",VLOOKUP(AA153,'[1]シフト記号表（従来型・ユニット型共通）'!$C$6:$L$47,10,FALSE))</f>
        <v/>
      </c>
      <c r="AB154" s="365" t="str">
        <f>IF(AB153="","",VLOOKUP(AB153,'[1]シフト記号表（従来型・ユニット型共通）'!$C$6:$L$47,10,FALSE))</f>
        <v/>
      </c>
      <c r="AC154" s="366" t="str">
        <f>IF(AC153="","",VLOOKUP(AC153,'[1]シフト記号表（従来型・ユニット型共通）'!$C$6:$L$47,10,FALSE))</f>
        <v/>
      </c>
      <c r="AD154" s="364" t="str">
        <f>IF(AD153="","",VLOOKUP(AD153,'[1]シフト記号表（従来型・ユニット型共通）'!$C$6:$L$47,10,FALSE))</f>
        <v/>
      </c>
      <c r="AE154" s="365" t="str">
        <f>IF(AE153="","",VLOOKUP(AE153,'[1]シフト記号表（従来型・ユニット型共通）'!$C$6:$L$47,10,FALSE))</f>
        <v/>
      </c>
      <c r="AF154" s="365" t="str">
        <f>IF(AF153="","",VLOOKUP(AF153,'[1]シフト記号表（従来型・ユニット型共通）'!$C$6:$L$47,10,FALSE))</f>
        <v/>
      </c>
      <c r="AG154" s="365" t="str">
        <f>IF(AG153="","",VLOOKUP(AG153,'[1]シフト記号表（従来型・ユニット型共通）'!$C$6:$L$47,10,FALSE))</f>
        <v/>
      </c>
      <c r="AH154" s="365" t="str">
        <f>IF(AH153="","",VLOOKUP(AH153,'[1]シフト記号表（従来型・ユニット型共通）'!$C$6:$L$47,10,FALSE))</f>
        <v/>
      </c>
      <c r="AI154" s="365" t="str">
        <f>IF(AI153="","",VLOOKUP(AI153,'[1]シフト記号表（従来型・ユニット型共通）'!$C$6:$L$47,10,FALSE))</f>
        <v/>
      </c>
      <c r="AJ154" s="366" t="str">
        <f>IF(AJ153="","",VLOOKUP(AJ153,'[1]シフト記号表（従来型・ユニット型共通）'!$C$6:$L$47,10,FALSE))</f>
        <v/>
      </c>
      <c r="AK154" s="364" t="str">
        <f>IF(AK153="","",VLOOKUP(AK153,'[1]シフト記号表（従来型・ユニット型共通）'!$C$6:$L$47,10,FALSE))</f>
        <v/>
      </c>
      <c r="AL154" s="365" t="str">
        <f>IF(AL153="","",VLOOKUP(AL153,'[1]シフト記号表（従来型・ユニット型共通）'!$C$6:$L$47,10,FALSE))</f>
        <v/>
      </c>
      <c r="AM154" s="365" t="str">
        <f>IF(AM153="","",VLOOKUP(AM153,'[1]シフト記号表（従来型・ユニット型共通）'!$C$6:$L$47,10,FALSE))</f>
        <v/>
      </c>
      <c r="AN154" s="365" t="str">
        <f>IF(AN153="","",VLOOKUP(AN153,'[1]シフト記号表（従来型・ユニット型共通）'!$C$6:$L$47,10,FALSE))</f>
        <v/>
      </c>
      <c r="AO154" s="365" t="str">
        <f>IF(AO153="","",VLOOKUP(AO153,'[1]シフト記号表（従来型・ユニット型共通）'!$C$6:$L$47,10,FALSE))</f>
        <v/>
      </c>
      <c r="AP154" s="365" t="str">
        <f>IF(AP153="","",VLOOKUP(AP153,'[1]シフト記号表（従来型・ユニット型共通）'!$C$6:$L$47,10,FALSE))</f>
        <v/>
      </c>
      <c r="AQ154" s="366" t="str">
        <f>IF(AQ153="","",VLOOKUP(AQ153,'[1]シフト記号表（従来型・ユニット型共通）'!$C$6:$L$47,10,FALSE))</f>
        <v/>
      </c>
      <c r="AR154" s="364" t="str">
        <f>IF(AR153="","",VLOOKUP(AR153,'[1]シフト記号表（従来型・ユニット型共通）'!$C$6:$L$47,10,FALSE))</f>
        <v/>
      </c>
      <c r="AS154" s="365" t="str">
        <f>IF(AS153="","",VLOOKUP(AS153,'[1]シフト記号表（従来型・ユニット型共通）'!$C$6:$L$47,10,FALSE))</f>
        <v/>
      </c>
      <c r="AT154" s="365" t="str">
        <f>IF(AT153="","",VLOOKUP(AT153,'[1]シフト記号表（従来型・ユニット型共通）'!$C$6:$L$47,10,FALSE))</f>
        <v/>
      </c>
      <c r="AU154" s="365" t="str">
        <f>IF(AU153="","",VLOOKUP(AU153,'[1]シフト記号表（従来型・ユニット型共通）'!$C$6:$L$47,10,FALSE))</f>
        <v/>
      </c>
      <c r="AV154" s="365" t="str">
        <f>IF(AV153="","",VLOOKUP(AV153,'[1]シフト記号表（従来型・ユニット型共通）'!$C$6:$L$47,10,FALSE))</f>
        <v/>
      </c>
      <c r="AW154" s="365" t="str">
        <f>IF(AW153="","",VLOOKUP(AW153,'[1]シフト記号表（従来型・ユニット型共通）'!$C$6:$L$47,10,FALSE))</f>
        <v/>
      </c>
      <c r="AX154" s="366" t="str">
        <f>IF(AX153="","",VLOOKUP(AX153,'[1]シフト記号表（従来型・ユニット型共通）'!$C$6:$L$47,10,FALSE))</f>
        <v/>
      </c>
      <c r="AY154" s="364" t="str">
        <f>IF(AY153="","",VLOOKUP(AY153,'[1]シフト記号表（従来型・ユニット型共通）'!$C$6:$L$47,10,FALSE))</f>
        <v/>
      </c>
      <c r="AZ154" s="365" t="str">
        <f>IF(AZ153="","",VLOOKUP(AZ153,'[1]シフト記号表（従来型・ユニット型共通）'!$C$6:$L$47,10,FALSE))</f>
        <v/>
      </c>
      <c r="BA154" s="365" t="str">
        <f>IF(BA153="","",VLOOKUP(BA153,'[1]シフト記号表（従来型・ユニット型共通）'!$C$6:$L$47,10,FALSE))</f>
        <v/>
      </c>
      <c r="BB154" s="571">
        <f>IF($BE$3="４週",SUM(W154:AX154),IF($BE$3="暦月",SUM(W154:BA154),""))</f>
        <v>0</v>
      </c>
      <c r="BC154" s="572"/>
      <c r="BD154" s="573">
        <f>IF($BE$3="４週",BB154/4,IF($BE$3="暦月",(BB154/($BE$8/7)),""))</f>
        <v>0</v>
      </c>
      <c r="BE154" s="572"/>
      <c r="BF154" s="568"/>
      <c r="BG154" s="569"/>
      <c r="BH154" s="569"/>
      <c r="BI154" s="569"/>
      <c r="BJ154" s="570"/>
    </row>
    <row r="155" spans="2:62" ht="20.25" customHeight="1" x14ac:dyDescent="0.45">
      <c r="B155" s="574">
        <f>B153+1</f>
        <v>70</v>
      </c>
      <c r="C155" s="576"/>
      <c r="D155" s="577"/>
      <c r="E155" s="359"/>
      <c r="F155" s="360"/>
      <c r="G155" s="359"/>
      <c r="H155" s="360"/>
      <c r="I155" s="580"/>
      <c r="J155" s="581"/>
      <c r="K155" s="584"/>
      <c r="L155" s="585"/>
      <c r="M155" s="585"/>
      <c r="N155" s="577"/>
      <c r="O155" s="588"/>
      <c r="P155" s="589"/>
      <c r="Q155" s="589"/>
      <c r="R155" s="589"/>
      <c r="S155" s="590"/>
      <c r="T155" s="379" t="s">
        <v>260</v>
      </c>
      <c r="U155" s="380"/>
      <c r="V155" s="381"/>
      <c r="W155" s="372"/>
      <c r="X155" s="373"/>
      <c r="Y155" s="373"/>
      <c r="Z155" s="373"/>
      <c r="AA155" s="373"/>
      <c r="AB155" s="373"/>
      <c r="AC155" s="374"/>
      <c r="AD155" s="372"/>
      <c r="AE155" s="373"/>
      <c r="AF155" s="373"/>
      <c r="AG155" s="373"/>
      <c r="AH155" s="373"/>
      <c r="AI155" s="373"/>
      <c r="AJ155" s="374"/>
      <c r="AK155" s="372"/>
      <c r="AL155" s="373"/>
      <c r="AM155" s="373"/>
      <c r="AN155" s="373"/>
      <c r="AO155" s="373"/>
      <c r="AP155" s="373"/>
      <c r="AQ155" s="374"/>
      <c r="AR155" s="372"/>
      <c r="AS155" s="373"/>
      <c r="AT155" s="373"/>
      <c r="AU155" s="373"/>
      <c r="AV155" s="373"/>
      <c r="AW155" s="373"/>
      <c r="AX155" s="374"/>
      <c r="AY155" s="372"/>
      <c r="AZ155" s="373"/>
      <c r="BA155" s="375"/>
      <c r="BB155" s="594"/>
      <c r="BC155" s="595"/>
      <c r="BD155" s="556"/>
      <c r="BE155" s="557"/>
      <c r="BF155" s="558"/>
      <c r="BG155" s="559"/>
      <c r="BH155" s="559"/>
      <c r="BI155" s="559"/>
      <c r="BJ155" s="560"/>
    </row>
    <row r="156" spans="2:62" ht="20.25" customHeight="1" x14ac:dyDescent="0.45">
      <c r="B156" s="597"/>
      <c r="C156" s="598"/>
      <c r="D156" s="599"/>
      <c r="E156" s="382"/>
      <c r="F156" s="383">
        <f>C155</f>
        <v>0</v>
      </c>
      <c r="G156" s="382"/>
      <c r="H156" s="383">
        <f>I155</f>
        <v>0</v>
      </c>
      <c r="I156" s="600"/>
      <c r="J156" s="601"/>
      <c r="K156" s="602"/>
      <c r="L156" s="603"/>
      <c r="M156" s="603"/>
      <c r="N156" s="599"/>
      <c r="O156" s="588"/>
      <c r="P156" s="589"/>
      <c r="Q156" s="589"/>
      <c r="R156" s="589"/>
      <c r="S156" s="590"/>
      <c r="T156" s="376" t="s">
        <v>261</v>
      </c>
      <c r="U156" s="377"/>
      <c r="V156" s="378"/>
      <c r="W156" s="364" t="str">
        <f>IF(W155="","",VLOOKUP(W155,'[1]シフト記号表（従来型・ユニット型共通）'!$C$6:$L$47,10,FALSE))</f>
        <v/>
      </c>
      <c r="X156" s="365" t="str">
        <f>IF(X155="","",VLOOKUP(X155,'[1]シフト記号表（従来型・ユニット型共通）'!$C$6:$L$47,10,FALSE))</f>
        <v/>
      </c>
      <c r="Y156" s="365" t="str">
        <f>IF(Y155="","",VLOOKUP(Y155,'[1]シフト記号表（従来型・ユニット型共通）'!$C$6:$L$47,10,FALSE))</f>
        <v/>
      </c>
      <c r="Z156" s="365" t="str">
        <f>IF(Z155="","",VLOOKUP(Z155,'[1]シフト記号表（従来型・ユニット型共通）'!$C$6:$L$47,10,FALSE))</f>
        <v/>
      </c>
      <c r="AA156" s="365" t="str">
        <f>IF(AA155="","",VLOOKUP(AA155,'[1]シフト記号表（従来型・ユニット型共通）'!$C$6:$L$47,10,FALSE))</f>
        <v/>
      </c>
      <c r="AB156" s="365" t="str">
        <f>IF(AB155="","",VLOOKUP(AB155,'[1]シフト記号表（従来型・ユニット型共通）'!$C$6:$L$47,10,FALSE))</f>
        <v/>
      </c>
      <c r="AC156" s="366" t="str">
        <f>IF(AC155="","",VLOOKUP(AC155,'[1]シフト記号表（従来型・ユニット型共通）'!$C$6:$L$47,10,FALSE))</f>
        <v/>
      </c>
      <c r="AD156" s="364" t="str">
        <f>IF(AD155="","",VLOOKUP(AD155,'[1]シフト記号表（従来型・ユニット型共通）'!$C$6:$L$47,10,FALSE))</f>
        <v/>
      </c>
      <c r="AE156" s="365" t="str">
        <f>IF(AE155="","",VLOOKUP(AE155,'[1]シフト記号表（従来型・ユニット型共通）'!$C$6:$L$47,10,FALSE))</f>
        <v/>
      </c>
      <c r="AF156" s="365" t="str">
        <f>IF(AF155="","",VLOOKUP(AF155,'[1]シフト記号表（従来型・ユニット型共通）'!$C$6:$L$47,10,FALSE))</f>
        <v/>
      </c>
      <c r="AG156" s="365" t="str">
        <f>IF(AG155="","",VLOOKUP(AG155,'[1]シフト記号表（従来型・ユニット型共通）'!$C$6:$L$47,10,FALSE))</f>
        <v/>
      </c>
      <c r="AH156" s="365" t="str">
        <f>IF(AH155="","",VLOOKUP(AH155,'[1]シフト記号表（従来型・ユニット型共通）'!$C$6:$L$47,10,FALSE))</f>
        <v/>
      </c>
      <c r="AI156" s="365" t="str">
        <f>IF(AI155="","",VLOOKUP(AI155,'[1]シフト記号表（従来型・ユニット型共通）'!$C$6:$L$47,10,FALSE))</f>
        <v/>
      </c>
      <c r="AJ156" s="366" t="str">
        <f>IF(AJ155="","",VLOOKUP(AJ155,'[1]シフト記号表（従来型・ユニット型共通）'!$C$6:$L$47,10,FALSE))</f>
        <v/>
      </c>
      <c r="AK156" s="364" t="str">
        <f>IF(AK155="","",VLOOKUP(AK155,'[1]シフト記号表（従来型・ユニット型共通）'!$C$6:$L$47,10,FALSE))</f>
        <v/>
      </c>
      <c r="AL156" s="365" t="str">
        <f>IF(AL155="","",VLOOKUP(AL155,'[1]シフト記号表（従来型・ユニット型共通）'!$C$6:$L$47,10,FALSE))</f>
        <v/>
      </c>
      <c r="AM156" s="365" t="str">
        <f>IF(AM155="","",VLOOKUP(AM155,'[1]シフト記号表（従来型・ユニット型共通）'!$C$6:$L$47,10,FALSE))</f>
        <v/>
      </c>
      <c r="AN156" s="365" t="str">
        <f>IF(AN155="","",VLOOKUP(AN155,'[1]シフト記号表（従来型・ユニット型共通）'!$C$6:$L$47,10,FALSE))</f>
        <v/>
      </c>
      <c r="AO156" s="365" t="str">
        <f>IF(AO155="","",VLOOKUP(AO155,'[1]シフト記号表（従来型・ユニット型共通）'!$C$6:$L$47,10,FALSE))</f>
        <v/>
      </c>
      <c r="AP156" s="365" t="str">
        <f>IF(AP155="","",VLOOKUP(AP155,'[1]シフト記号表（従来型・ユニット型共通）'!$C$6:$L$47,10,FALSE))</f>
        <v/>
      </c>
      <c r="AQ156" s="366" t="str">
        <f>IF(AQ155="","",VLOOKUP(AQ155,'[1]シフト記号表（従来型・ユニット型共通）'!$C$6:$L$47,10,FALSE))</f>
        <v/>
      </c>
      <c r="AR156" s="364" t="str">
        <f>IF(AR155="","",VLOOKUP(AR155,'[1]シフト記号表（従来型・ユニット型共通）'!$C$6:$L$47,10,FALSE))</f>
        <v/>
      </c>
      <c r="AS156" s="365" t="str">
        <f>IF(AS155="","",VLOOKUP(AS155,'[1]シフト記号表（従来型・ユニット型共通）'!$C$6:$L$47,10,FALSE))</f>
        <v/>
      </c>
      <c r="AT156" s="365" t="str">
        <f>IF(AT155="","",VLOOKUP(AT155,'[1]シフト記号表（従来型・ユニット型共通）'!$C$6:$L$47,10,FALSE))</f>
        <v/>
      </c>
      <c r="AU156" s="365" t="str">
        <f>IF(AU155="","",VLOOKUP(AU155,'[1]シフト記号表（従来型・ユニット型共通）'!$C$6:$L$47,10,FALSE))</f>
        <v/>
      </c>
      <c r="AV156" s="365" t="str">
        <f>IF(AV155="","",VLOOKUP(AV155,'[1]シフト記号表（従来型・ユニット型共通）'!$C$6:$L$47,10,FALSE))</f>
        <v/>
      </c>
      <c r="AW156" s="365" t="str">
        <f>IF(AW155="","",VLOOKUP(AW155,'[1]シフト記号表（従来型・ユニット型共通）'!$C$6:$L$47,10,FALSE))</f>
        <v/>
      </c>
      <c r="AX156" s="366" t="str">
        <f>IF(AX155="","",VLOOKUP(AX155,'[1]シフト記号表（従来型・ユニット型共通）'!$C$6:$L$47,10,FALSE))</f>
        <v/>
      </c>
      <c r="AY156" s="364" t="str">
        <f>IF(AY155="","",VLOOKUP(AY155,'[1]シフト記号表（従来型・ユニット型共通）'!$C$6:$L$47,10,FALSE))</f>
        <v/>
      </c>
      <c r="AZ156" s="365" t="str">
        <f>IF(AZ155="","",VLOOKUP(AZ155,'[1]シフト記号表（従来型・ユニット型共通）'!$C$6:$L$47,10,FALSE))</f>
        <v/>
      </c>
      <c r="BA156" s="365" t="str">
        <f>IF(BA155="","",VLOOKUP(BA155,'[1]シフト記号表（従来型・ユニット型共通）'!$C$6:$L$47,10,FALSE))</f>
        <v/>
      </c>
      <c r="BB156" s="571">
        <f>IF($BE$3="４週",SUM(W156:AX156),IF($BE$3="暦月",SUM(W156:BA156),""))</f>
        <v>0</v>
      </c>
      <c r="BC156" s="572"/>
      <c r="BD156" s="573">
        <f>IF($BE$3="４週",BB156/4,IF($BE$3="暦月",(BB156/($BE$8/7)),""))</f>
        <v>0</v>
      </c>
      <c r="BE156" s="572"/>
      <c r="BF156" s="568"/>
      <c r="BG156" s="569"/>
      <c r="BH156" s="569"/>
      <c r="BI156" s="569"/>
      <c r="BJ156" s="570"/>
    </row>
    <row r="157" spans="2:62" ht="20.25" customHeight="1" x14ac:dyDescent="0.45">
      <c r="B157" s="574">
        <f>B155+1</f>
        <v>71</v>
      </c>
      <c r="C157" s="576"/>
      <c r="D157" s="577"/>
      <c r="E157" s="359"/>
      <c r="F157" s="360"/>
      <c r="G157" s="359"/>
      <c r="H157" s="360"/>
      <c r="I157" s="580"/>
      <c r="J157" s="581"/>
      <c r="K157" s="584"/>
      <c r="L157" s="585"/>
      <c r="M157" s="585"/>
      <c r="N157" s="577"/>
      <c r="O157" s="588"/>
      <c r="P157" s="589"/>
      <c r="Q157" s="589"/>
      <c r="R157" s="589"/>
      <c r="S157" s="590"/>
      <c r="T157" s="379" t="s">
        <v>260</v>
      </c>
      <c r="U157" s="380"/>
      <c r="V157" s="381"/>
      <c r="W157" s="372"/>
      <c r="X157" s="373"/>
      <c r="Y157" s="373"/>
      <c r="Z157" s="373"/>
      <c r="AA157" s="373"/>
      <c r="AB157" s="373"/>
      <c r="AC157" s="374"/>
      <c r="AD157" s="372"/>
      <c r="AE157" s="373"/>
      <c r="AF157" s="373"/>
      <c r="AG157" s="373"/>
      <c r="AH157" s="373"/>
      <c r="AI157" s="373"/>
      <c r="AJ157" s="374"/>
      <c r="AK157" s="372"/>
      <c r="AL157" s="373"/>
      <c r="AM157" s="373"/>
      <c r="AN157" s="373"/>
      <c r="AO157" s="373"/>
      <c r="AP157" s="373"/>
      <c r="AQ157" s="374"/>
      <c r="AR157" s="372"/>
      <c r="AS157" s="373"/>
      <c r="AT157" s="373"/>
      <c r="AU157" s="373"/>
      <c r="AV157" s="373"/>
      <c r="AW157" s="373"/>
      <c r="AX157" s="374"/>
      <c r="AY157" s="372"/>
      <c r="AZ157" s="373"/>
      <c r="BA157" s="375"/>
      <c r="BB157" s="594"/>
      <c r="BC157" s="595"/>
      <c r="BD157" s="556"/>
      <c r="BE157" s="557"/>
      <c r="BF157" s="558"/>
      <c r="BG157" s="559"/>
      <c r="BH157" s="559"/>
      <c r="BI157" s="559"/>
      <c r="BJ157" s="560"/>
    </row>
    <row r="158" spans="2:62" ht="20.25" customHeight="1" x14ac:dyDescent="0.45">
      <c r="B158" s="597"/>
      <c r="C158" s="598"/>
      <c r="D158" s="599"/>
      <c r="E158" s="382"/>
      <c r="F158" s="383">
        <f>C157</f>
        <v>0</v>
      </c>
      <c r="G158" s="382"/>
      <c r="H158" s="383">
        <f>I157</f>
        <v>0</v>
      </c>
      <c r="I158" s="600"/>
      <c r="J158" s="601"/>
      <c r="K158" s="602"/>
      <c r="L158" s="603"/>
      <c r="M158" s="603"/>
      <c r="N158" s="599"/>
      <c r="O158" s="588"/>
      <c r="P158" s="589"/>
      <c r="Q158" s="589"/>
      <c r="R158" s="589"/>
      <c r="S158" s="590"/>
      <c r="T158" s="376" t="s">
        <v>261</v>
      </c>
      <c r="U158" s="377"/>
      <c r="V158" s="378"/>
      <c r="W158" s="364" t="str">
        <f>IF(W157="","",VLOOKUP(W157,'[1]シフト記号表（従来型・ユニット型共通）'!$C$6:$L$47,10,FALSE))</f>
        <v/>
      </c>
      <c r="X158" s="365" t="str">
        <f>IF(X157="","",VLOOKUP(X157,'[1]シフト記号表（従来型・ユニット型共通）'!$C$6:$L$47,10,FALSE))</f>
        <v/>
      </c>
      <c r="Y158" s="365" t="str">
        <f>IF(Y157="","",VLOOKUP(Y157,'[1]シフト記号表（従来型・ユニット型共通）'!$C$6:$L$47,10,FALSE))</f>
        <v/>
      </c>
      <c r="Z158" s="365" t="str">
        <f>IF(Z157="","",VLOOKUP(Z157,'[1]シフト記号表（従来型・ユニット型共通）'!$C$6:$L$47,10,FALSE))</f>
        <v/>
      </c>
      <c r="AA158" s="365" t="str">
        <f>IF(AA157="","",VLOOKUP(AA157,'[1]シフト記号表（従来型・ユニット型共通）'!$C$6:$L$47,10,FALSE))</f>
        <v/>
      </c>
      <c r="AB158" s="365" t="str">
        <f>IF(AB157="","",VLOOKUP(AB157,'[1]シフト記号表（従来型・ユニット型共通）'!$C$6:$L$47,10,FALSE))</f>
        <v/>
      </c>
      <c r="AC158" s="366" t="str">
        <f>IF(AC157="","",VLOOKUP(AC157,'[1]シフト記号表（従来型・ユニット型共通）'!$C$6:$L$47,10,FALSE))</f>
        <v/>
      </c>
      <c r="AD158" s="364" t="str">
        <f>IF(AD157="","",VLOOKUP(AD157,'[1]シフト記号表（従来型・ユニット型共通）'!$C$6:$L$47,10,FALSE))</f>
        <v/>
      </c>
      <c r="AE158" s="365" t="str">
        <f>IF(AE157="","",VLOOKUP(AE157,'[1]シフト記号表（従来型・ユニット型共通）'!$C$6:$L$47,10,FALSE))</f>
        <v/>
      </c>
      <c r="AF158" s="365" t="str">
        <f>IF(AF157="","",VLOOKUP(AF157,'[1]シフト記号表（従来型・ユニット型共通）'!$C$6:$L$47,10,FALSE))</f>
        <v/>
      </c>
      <c r="AG158" s="365" t="str">
        <f>IF(AG157="","",VLOOKUP(AG157,'[1]シフト記号表（従来型・ユニット型共通）'!$C$6:$L$47,10,FALSE))</f>
        <v/>
      </c>
      <c r="AH158" s="365" t="str">
        <f>IF(AH157="","",VLOOKUP(AH157,'[1]シフト記号表（従来型・ユニット型共通）'!$C$6:$L$47,10,FALSE))</f>
        <v/>
      </c>
      <c r="AI158" s="365" t="str">
        <f>IF(AI157="","",VLOOKUP(AI157,'[1]シフト記号表（従来型・ユニット型共通）'!$C$6:$L$47,10,FALSE))</f>
        <v/>
      </c>
      <c r="AJ158" s="366" t="str">
        <f>IF(AJ157="","",VLOOKUP(AJ157,'[1]シフト記号表（従来型・ユニット型共通）'!$C$6:$L$47,10,FALSE))</f>
        <v/>
      </c>
      <c r="AK158" s="364" t="str">
        <f>IF(AK157="","",VLOOKUP(AK157,'[1]シフト記号表（従来型・ユニット型共通）'!$C$6:$L$47,10,FALSE))</f>
        <v/>
      </c>
      <c r="AL158" s="365" t="str">
        <f>IF(AL157="","",VLOOKUP(AL157,'[1]シフト記号表（従来型・ユニット型共通）'!$C$6:$L$47,10,FALSE))</f>
        <v/>
      </c>
      <c r="AM158" s="365" t="str">
        <f>IF(AM157="","",VLOOKUP(AM157,'[1]シフト記号表（従来型・ユニット型共通）'!$C$6:$L$47,10,FALSE))</f>
        <v/>
      </c>
      <c r="AN158" s="365" t="str">
        <f>IF(AN157="","",VLOOKUP(AN157,'[1]シフト記号表（従来型・ユニット型共通）'!$C$6:$L$47,10,FALSE))</f>
        <v/>
      </c>
      <c r="AO158" s="365" t="str">
        <f>IF(AO157="","",VLOOKUP(AO157,'[1]シフト記号表（従来型・ユニット型共通）'!$C$6:$L$47,10,FALSE))</f>
        <v/>
      </c>
      <c r="AP158" s="365" t="str">
        <f>IF(AP157="","",VLOOKUP(AP157,'[1]シフト記号表（従来型・ユニット型共通）'!$C$6:$L$47,10,FALSE))</f>
        <v/>
      </c>
      <c r="AQ158" s="366" t="str">
        <f>IF(AQ157="","",VLOOKUP(AQ157,'[1]シフト記号表（従来型・ユニット型共通）'!$C$6:$L$47,10,FALSE))</f>
        <v/>
      </c>
      <c r="AR158" s="364" t="str">
        <f>IF(AR157="","",VLOOKUP(AR157,'[1]シフト記号表（従来型・ユニット型共通）'!$C$6:$L$47,10,FALSE))</f>
        <v/>
      </c>
      <c r="AS158" s="365" t="str">
        <f>IF(AS157="","",VLOOKUP(AS157,'[1]シフト記号表（従来型・ユニット型共通）'!$C$6:$L$47,10,FALSE))</f>
        <v/>
      </c>
      <c r="AT158" s="365" t="str">
        <f>IF(AT157="","",VLOOKUP(AT157,'[1]シフト記号表（従来型・ユニット型共通）'!$C$6:$L$47,10,FALSE))</f>
        <v/>
      </c>
      <c r="AU158" s="365" t="str">
        <f>IF(AU157="","",VLOOKUP(AU157,'[1]シフト記号表（従来型・ユニット型共通）'!$C$6:$L$47,10,FALSE))</f>
        <v/>
      </c>
      <c r="AV158" s="365" t="str">
        <f>IF(AV157="","",VLOOKUP(AV157,'[1]シフト記号表（従来型・ユニット型共通）'!$C$6:$L$47,10,FALSE))</f>
        <v/>
      </c>
      <c r="AW158" s="365" t="str">
        <f>IF(AW157="","",VLOOKUP(AW157,'[1]シフト記号表（従来型・ユニット型共通）'!$C$6:$L$47,10,FALSE))</f>
        <v/>
      </c>
      <c r="AX158" s="366" t="str">
        <f>IF(AX157="","",VLOOKUP(AX157,'[1]シフト記号表（従来型・ユニット型共通）'!$C$6:$L$47,10,FALSE))</f>
        <v/>
      </c>
      <c r="AY158" s="364" t="str">
        <f>IF(AY157="","",VLOOKUP(AY157,'[1]シフト記号表（従来型・ユニット型共通）'!$C$6:$L$47,10,FALSE))</f>
        <v/>
      </c>
      <c r="AZ158" s="365" t="str">
        <f>IF(AZ157="","",VLOOKUP(AZ157,'[1]シフト記号表（従来型・ユニット型共通）'!$C$6:$L$47,10,FALSE))</f>
        <v/>
      </c>
      <c r="BA158" s="365" t="str">
        <f>IF(BA157="","",VLOOKUP(BA157,'[1]シフト記号表（従来型・ユニット型共通）'!$C$6:$L$47,10,FALSE))</f>
        <v/>
      </c>
      <c r="BB158" s="571">
        <f>IF($BE$3="４週",SUM(W158:AX158),IF($BE$3="暦月",SUM(W158:BA158),""))</f>
        <v>0</v>
      </c>
      <c r="BC158" s="572"/>
      <c r="BD158" s="573">
        <f>IF($BE$3="４週",BB158/4,IF($BE$3="暦月",(BB158/($BE$8/7)),""))</f>
        <v>0</v>
      </c>
      <c r="BE158" s="572"/>
      <c r="BF158" s="568"/>
      <c r="BG158" s="569"/>
      <c r="BH158" s="569"/>
      <c r="BI158" s="569"/>
      <c r="BJ158" s="570"/>
    </row>
    <row r="159" spans="2:62" ht="20.25" customHeight="1" x14ac:dyDescent="0.45">
      <c r="B159" s="574">
        <f>B157+1</f>
        <v>72</v>
      </c>
      <c r="C159" s="576"/>
      <c r="D159" s="577"/>
      <c r="E159" s="359"/>
      <c r="F159" s="360"/>
      <c r="G159" s="359"/>
      <c r="H159" s="360"/>
      <c r="I159" s="580"/>
      <c r="J159" s="581"/>
      <c r="K159" s="584"/>
      <c r="L159" s="585"/>
      <c r="M159" s="585"/>
      <c r="N159" s="577"/>
      <c r="O159" s="588"/>
      <c r="P159" s="589"/>
      <c r="Q159" s="589"/>
      <c r="R159" s="589"/>
      <c r="S159" s="590"/>
      <c r="T159" s="379" t="s">
        <v>260</v>
      </c>
      <c r="U159" s="380"/>
      <c r="V159" s="381"/>
      <c r="W159" s="372"/>
      <c r="X159" s="373"/>
      <c r="Y159" s="373"/>
      <c r="Z159" s="373"/>
      <c r="AA159" s="373"/>
      <c r="AB159" s="373"/>
      <c r="AC159" s="374"/>
      <c r="AD159" s="372"/>
      <c r="AE159" s="373"/>
      <c r="AF159" s="373"/>
      <c r="AG159" s="373"/>
      <c r="AH159" s="373"/>
      <c r="AI159" s="373"/>
      <c r="AJ159" s="374"/>
      <c r="AK159" s="372"/>
      <c r="AL159" s="373"/>
      <c r="AM159" s="373"/>
      <c r="AN159" s="373"/>
      <c r="AO159" s="373"/>
      <c r="AP159" s="373"/>
      <c r="AQ159" s="374"/>
      <c r="AR159" s="372"/>
      <c r="AS159" s="373"/>
      <c r="AT159" s="373"/>
      <c r="AU159" s="373"/>
      <c r="AV159" s="373"/>
      <c r="AW159" s="373"/>
      <c r="AX159" s="374"/>
      <c r="AY159" s="372"/>
      <c r="AZ159" s="373"/>
      <c r="BA159" s="375"/>
      <c r="BB159" s="594"/>
      <c r="BC159" s="595"/>
      <c r="BD159" s="556"/>
      <c r="BE159" s="557"/>
      <c r="BF159" s="558"/>
      <c r="BG159" s="559"/>
      <c r="BH159" s="559"/>
      <c r="BI159" s="559"/>
      <c r="BJ159" s="560"/>
    </row>
    <row r="160" spans="2:62" ht="20.25" customHeight="1" x14ac:dyDescent="0.45">
      <c r="B160" s="597"/>
      <c r="C160" s="598"/>
      <c r="D160" s="599"/>
      <c r="E160" s="382"/>
      <c r="F160" s="383">
        <f>C159</f>
        <v>0</v>
      </c>
      <c r="G160" s="382"/>
      <c r="H160" s="383">
        <f>I159</f>
        <v>0</v>
      </c>
      <c r="I160" s="600"/>
      <c r="J160" s="601"/>
      <c r="K160" s="602"/>
      <c r="L160" s="603"/>
      <c r="M160" s="603"/>
      <c r="N160" s="599"/>
      <c r="O160" s="588"/>
      <c r="P160" s="589"/>
      <c r="Q160" s="589"/>
      <c r="R160" s="589"/>
      <c r="S160" s="590"/>
      <c r="T160" s="376" t="s">
        <v>261</v>
      </c>
      <c r="U160" s="377"/>
      <c r="V160" s="378"/>
      <c r="W160" s="364" t="str">
        <f>IF(W159="","",VLOOKUP(W159,'[1]シフト記号表（従来型・ユニット型共通）'!$C$6:$L$47,10,FALSE))</f>
        <v/>
      </c>
      <c r="X160" s="365" t="str">
        <f>IF(X159="","",VLOOKUP(X159,'[1]シフト記号表（従来型・ユニット型共通）'!$C$6:$L$47,10,FALSE))</f>
        <v/>
      </c>
      <c r="Y160" s="365" t="str">
        <f>IF(Y159="","",VLOOKUP(Y159,'[1]シフト記号表（従来型・ユニット型共通）'!$C$6:$L$47,10,FALSE))</f>
        <v/>
      </c>
      <c r="Z160" s="365" t="str">
        <f>IF(Z159="","",VLOOKUP(Z159,'[1]シフト記号表（従来型・ユニット型共通）'!$C$6:$L$47,10,FALSE))</f>
        <v/>
      </c>
      <c r="AA160" s="365" t="str">
        <f>IF(AA159="","",VLOOKUP(AA159,'[1]シフト記号表（従来型・ユニット型共通）'!$C$6:$L$47,10,FALSE))</f>
        <v/>
      </c>
      <c r="AB160" s="365" t="str">
        <f>IF(AB159="","",VLOOKUP(AB159,'[1]シフト記号表（従来型・ユニット型共通）'!$C$6:$L$47,10,FALSE))</f>
        <v/>
      </c>
      <c r="AC160" s="366" t="str">
        <f>IF(AC159="","",VLOOKUP(AC159,'[1]シフト記号表（従来型・ユニット型共通）'!$C$6:$L$47,10,FALSE))</f>
        <v/>
      </c>
      <c r="AD160" s="364" t="str">
        <f>IF(AD159="","",VLOOKUP(AD159,'[1]シフト記号表（従来型・ユニット型共通）'!$C$6:$L$47,10,FALSE))</f>
        <v/>
      </c>
      <c r="AE160" s="365" t="str">
        <f>IF(AE159="","",VLOOKUP(AE159,'[1]シフト記号表（従来型・ユニット型共通）'!$C$6:$L$47,10,FALSE))</f>
        <v/>
      </c>
      <c r="AF160" s="365" t="str">
        <f>IF(AF159="","",VLOOKUP(AF159,'[1]シフト記号表（従来型・ユニット型共通）'!$C$6:$L$47,10,FALSE))</f>
        <v/>
      </c>
      <c r="AG160" s="365" t="str">
        <f>IF(AG159="","",VLOOKUP(AG159,'[1]シフト記号表（従来型・ユニット型共通）'!$C$6:$L$47,10,FALSE))</f>
        <v/>
      </c>
      <c r="AH160" s="365" t="str">
        <f>IF(AH159="","",VLOOKUP(AH159,'[1]シフト記号表（従来型・ユニット型共通）'!$C$6:$L$47,10,FALSE))</f>
        <v/>
      </c>
      <c r="AI160" s="365" t="str">
        <f>IF(AI159="","",VLOOKUP(AI159,'[1]シフト記号表（従来型・ユニット型共通）'!$C$6:$L$47,10,FALSE))</f>
        <v/>
      </c>
      <c r="AJ160" s="366" t="str">
        <f>IF(AJ159="","",VLOOKUP(AJ159,'[1]シフト記号表（従来型・ユニット型共通）'!$C$6:$L$47,10,FALSE))</f>
        <v/>
      </c>
      <c r="AK160" s="364" t="str">
        <f>IF(AK159="","",VLOOKUP(AK159,'[1]シフト記号表（従来型・ユニット型共通）'!$C$6:$L$47,10,FALSE))</f>
        <v/>
      </c>
      <c r="AL160" s="365" t="str">
        <f>IF(AL159="","",VLOOKUP(AL159,'[1]シフト記号表（従来型・ユニット型共通）'!$C$6:$L$47,10,FALSE))</f>
        <v/>
      </c>
      <c r="AM160" s="365" t="str">
        <f>IF(AM159="","",VLOOKUP(AM159,'[1]シフト記号表（従来型・ユニット型共通）'!$C$6:$L$47,10,FALSE))</f>
        <v/>
      </c>
      <c r="AN160" s="365" t="str">
        <f>IF(AN159="","",VLOOKUP(AN159,'[1]シフト記号表（従来型・ユニット型共通）'!$C$6:$L$47,10,FALSE))</f>
        <v/>
      </c>
      <c r="AO160" s="365" t="str">
        <f>IF(AO159="","",VLOOKUP(AO159,'[1]シフト記号表（従来型・ユニット型共通）'!$C$6:$L$47,10,FALSE))</f>
        <v/>
      </c>
      <c r="AP160" s="365" t="str">
        <f>IF(AP159="","",VLOOKUP(AP159,'[1]シフト記号表（従来型・ユニット型共通）'!$C$6:$L$47,10,FALSE))</f>
        <v/>
      </c>
      <c r="AQ160" s="366" t="str">
        <f>IF(AQ159="","",VLOOKUP(AQ159,'[1]シフト記号表（従来型・ユニット型共通）'!$C$6:$L$47,10,FALSE))</f>
        <v/>
      </c>
      <c r="AR160" s="364" t="str">
        <f>IF(AR159="","",VLOOKUP(AR159,'[1]シフト記号表（従来型・ユニット型共通）'!$C$6:$L$47,10,FALSE))</f>
        <v/>
      </c>
      <c r="AS160" s="365" t="str">
        <f>IF(AS159="","",VLOOKUP(AS159,'[1]シフト記号表（従来型・ユニット型共通）'!$C$6:$L$47,10,FALSE))</f>
        <v/>
      </c>
      <c r="AT160" s="365" t="str">
        <f>IF(AT159="","",VLOOKUP(AT159,'[1]シフト記号表（従来型・ユニット型共通）'!$C$6:$L$47,10,FALSE))</f>
        <v/>
      </c>
      <c r="AU160" s="365" t="str">
        <f>IF(AU159="","",VLOOKUP(AU159,'[1]シフト記号表（従来型・ユニット型共通）'!$C$6:$L$47,10,FALSE))</f>
        <v/>
      </c>
      <c r="AV160" s="365" t="str">
        <f>IF(AV159="","",VLOOKUP(AV159,'[1]シフト記号表（従来型・ユニット型共通）'!$C$6:$L$47,10,FALSE))</f>
        <v/>
      </c>
      <c r="AW160" s="365" t="str">
        <f>IF(AW159="","",VLOOKUP(AW159,'[1]シフト記号表（従来型・ユニット型共通）'!$C$6:$L$47,10,FALSE))</f>
        <v/>
      </c>
      <c r="AX160" s="366" t="str">
        <f>IF(AX159="","",VLOOKUP(AX159,'[1]シフト記号表（従来型・ユニット型共通）'!$C$6:$L$47,10,FALSE))</f>
        <v/>
      </c>
      <c r="AY160" s="364" t="str">
        <f>IF(AY159="","",VLOOKUP(AY159,'[1]シフト記号表（従来型・ユニット型共通）'!$C$6:$L$47,10,FALSE))</f>
        <v/>
      </c>
      <c r="AZ160" s="365" t="str">
        <f>IF(AZ159="","",VLOOKUP(AZ159,'[1]シフト記号表（従来型・ユニット型共通）'!$C$6:$L$47,10,FALSE))</f>
        <v/>
      </c>
      <c r="BA160" s="365" t="str">
        <f>IF(BA159="","",VLOOKUP(BA159,'[1]シフト記号表（従来型・ユニット型共通）'!$C$6:$L$47,10,FALSE))</f>
        <v/>
      </c>
      <c r="BB160" s="571">
        <f>IF($BE$3="４週",SUM(W160:AX160),IF($BE$3="暦月",SUM(W160:BA160),""))</f>
        <v>0</v>
      </c>
      <c r="BC160" s="572"/>
      <c r="BD160" s="573">
        <f>IF($BE$3="４週",BB160/4,IF($BE$3="暦月",(BB160/($BE$8/7)),""))</f>
        <v>0</v>
      </c>
      <c r="BE160" s="572"/>
      <c r="BF160" s="568"/>
      <c r="BG160" s="569"/>
      <c r="BH160" s="569"/>
      <c r="BI160" s="569"/>
      <c r="BJ160" s="570"/>
    </row>
    <row r="161" spans="2:62" ht="20.25" customHeight="1" x14ac:dyDescent="0.45">
      <c r="B161" s="574">
        <f>B159+1</f>
        <v>73</v>
      </c>
      <c r="C161" s="576"/>
      <c r="D161" s="577"/>
      <c r="E161" s="359"/>
      <c r="F161" s="360"/>
      <c r="G161" s="359"/>
      <c r="H161" s="360"/>
      <c r="I161" s="580"/>
      <c r="J161" s="581"/>
      <c r="K161" s="584"/>
      <c r="L161" s="585"/>
      <c r="M161" s="585"/>
      <c r="N161" s="577"/>
      <c r="O161" s="588"/>
      <c r="P161" s="589"/>
      <c r="Q161" s="589"/>
      <c r="R161" s="589"/>
      <c r="S161" s="590"/>
      <c r="T161" s="379" t="s">
        <v>260</v>
      </c>
      <c r="U161" s="380"/>
      <c r="V161" s="381"/>
      <c r="W161" s="372"/>
      <c r="X161" s="373"/>
      <c r="Y161" s="373"/>
      <c r="Z161" s="373"/>
      <c r="AA161" s="373"/>
      <c r="AB161" s="373"/>
      <c r="AC161" s="374"/>
      <c r="AD161" s="372"/>
      <c r="AE161" s="373"/>
      <c r="AF161" s="373"/>
      <c r="AG161" s="373"/>
      <c r="AH161" s="373"/>
      <c r="AI161" s="373"/>
      <c r="AJ161" s="374"/>
      <c r="AK161" s="372"/>
      <c r="AL161" s="373"/>
      <c r="AM161" s="373"/>
      <c r="AN161" s="373"/>
      <c r="AO161" s="373"/>
      <c r="AP161" s="373"/>
      <c r="AQ161" s="374"/>
      <c r="AR161" s="372"/>
      <c r="AS161" s="373"/>
      <c r="AT161" s="373"/>
      <c r="AU161" s="373"/>
      <c r="AV161" s="373"/>
      <c r="AW161" s="373"/>
      <c r="AX161" s="374"/>
      <c r="AY161" s="372"/>
      <c r="AZ161" s="373"/>
      <c r="BA161" s="375"/>
      <c r="BB161" s="594"/>
      <c r="BC161" s="595"/>
      <c r="BD161" s="556"/>
      <c r="BE161" s="557"/>
      <c r="BF161" s="558"/>
      <c r="BG161" s="559"/>
      <c r="BH161" s="559"/>
      <c r="BI161" s="559"/>
      <c r="BJ161" s="560"/>
    </row>
    <row r="162" spans="2:62" ht="20.25" customHeight="1" x14ac:dyDescent="0.45">
      <c r="B162" s="597"/>
      <c r="C162" s="598"/>
      <c r="D162" s="599"/>
      <c r="E162" s="382"/>
      <c r="F162" s="383">
        <f>C161</f>
        <v>0</v>
      </c>
      <c r="G162" s="382"/>
      <c r="H162" s="383">
        <f>I161</f>
        <v>0</v>
      </c>
      <c r="I162" s="600"/>
      <c r="J162" s="601"/>
      <c r="K162" s="602"/>
      <c r="L162" s="603"/>
      <c r="M162" s="603"/>
      <c r="N162" s="599"/>
      <c r="O162" s="588"/>
      <c r="P162" s="589"/>
      <c r="Q162" s="589"/>
      <c r="R162" s="589"/>
      <c r="S162" s="590"/>
      <c r="T162" s="376" t="s">
        <v>261</v>
      </c>
      <c r="U162" s="377"/>
      <c r="V162" s="378"/>
      <c r="W162" s="364" t="str">
        <f>IF(W161="","",VLOOKUP(W161,'[1]シフト記号表（従来型・ユニット型共通）'!$C$6:$L$47,10,FALSE))</f>
        <v/>
      </c>
      <c r="X162" s="365" t="str">
        <f>IF(X161="","",VLOOKUP(X161,'[1]シフト記号表（従来型・ユニット型共通）'!$C$6:$L$47,10,FALSE))</f>
        <v/>
      </c>
      <c r="Y162" s="365" t="str">
        <f>IF(Y161="","",VLOOKUP(Y161,'[1]シフト記号表（従来型・ユニット型共通）'!$C$6:$L$47,10,FALSE))</f>
        <v/>
      </c>
      <c r="Z162" s="365" t="str">
        <f>IF(Z161="","",VLOOKUP(Z161,'[1]シフト記号表（従来型・ユニット型共通）'!$C$6:$L$47,10,FALSE))</f>
        <v/>
      </c>
      <c r="AA162" s="365" t="str">
        <f>IF(AA161="","",VLOOKUP(AA161,'[1]シフト記号表（従来型・ユニット型共通）'!$C$6:$L$47,10,FALSE))</f>
        <v/>
      </c>
      <c r="AB162" s="365" t="str">
        <f>IF(AB161="","",VLOOKUP(AB161,'[1]シフト記号表（従来型・ユニット型共通）'!$C$6:$L$47,10,FALSE))</f>
        <v/>
      </c>
      <c r="AC162" s="366" t="str">
        <f>IF(AC161="","",VLOOKUP(AC161,'[1]シフト記号表（従来型・ユニット型共通）'!$C$6:$L$47,10,FALSE))</f>
        <v/>
      </c>
      <c r="AD162" s="364" t="str">
        <f>IF(AD161="","",VLOOKUP(AD161,'[1]シフト記号表（従来型・ユニット型共通）'!$C$6:$L$47,10,FALSE))</f>
        <v/>
      </c>
      <c r="AE162" s="365" t="str">
        <f>IF(AE161="","",VLOOKUP(AE161,'[1]シフト記号表（従来型・ユニット型共通）'!$C$6:$L$47,10,FALSE))</f>
        <v/>
      </c>
      <c r="AF162" s="365" t="str">
        <f>IF(AF161="","",VLOOKUP(AF161,'[1]シフト記号表（従来型・ユニット型共通）'!$C$6:$L$47,10,FALSE))</f>
        <v/>
      </c>
      <c r="AG162" s="365" t="str">
        <f>IF(AG161="","",VLOOKUP(AG161,'[1]シフト記号表（従来型・ユニット型共通）'!$C$6:$L$47,10,FALSE))</f>
        <v/>
      </c>
      <c r="AH162" s="365" t="str">
        <f>IF(AH161="","",VLOOKUP(AH161,'[1]シフト記号表（従来型・ユニット型共通）'!$C$6:$L$47,10,FALSE))</f>
        <v/>
      </c>
      <c r="AI162" s="365" t="str">
        <f>IF(AI161="","",VLOOKUP(AI161,'[1]シフト記号表（従来型・ユニット型共通）'!$C$6:$L$47,10,FALSE))</f>
        <v/>
      </c>
      <c r="AJ162" s="366" t="str">
        <f>IF(AJ161="","",VLOOKUP(AJ161,'[1]シフト記号表（従来型・ユニット型共通）'!$C$6:$L$47,10,FALSE))</f>
        <v/>
      </c>
      <c r="AK162" s="364" t="str">
        <f>IF(AK161="","",VLOOKUP(AK161,'[1]シフト記号表（従来型・ユニット型共通）'!$C$6:$L$47,10,FALSE))</f>
        <v/>
      </c>
      <c r="AL162" s="365" t="str">
        <f>IF(AL161="","",VLOOKUP(AL161,'[1]シフト記号表（従来型・ユニット型共通）'!$C$6:$L$47,10,FALSE))</f>
        <v/>
      </c>
      <c r="AM162" s="365" t="str">
        <f>IF(AM161="","",VLOOKUP(AM161,'[1]シフト記号表（従来型・ユニット型共通）'!$C$6:$L$47,10,FALSE))</f>
        <v/>
      </c>
      <c r="AN162" s="365" t="str">
        <f>IF(AN161="","",VLOOKUP(AN161,'[1]シフト記号表（従来型・ユニット型共通）'!$C$6:$L$47,10,FALSE))</f>
        <v/>
      </c>
      <c r="AO162" s="365" t="str">
        <f>IF(AO161="","",VLOOKUP(AO161,'[1]シフト記号表（従来型・ユニット型共通）'!$C$6:$L$47,10,FALSE))</f>
        <v/>
      </c>
      <c r="AP162" s="365" t="str">
        <f>IF(AP161="","",VLOOKUP(AP161,'[1]シフト記号表（従来型・ユニット型共通）'!$C$6:$L$47,10,FALSE))</f>
        <v/>
      </c>
      <c r="AQ162" s="366" t="str">
        <f>IF(AQ161="","",VLOOKUP(AQ161,'[1]シフト記号表（従来型・ユニット型共通）'!$C$6:$L$47,10,FALSE))</f>
        <v/>
      </c>
      <c r="AR162" s="364" t="str">
        <f>IF(AR161="","",VLOOKUP(AR161,'[1]シフト記号表（従来型・ユニット型共通）'!$C$6:$L$47,10,FALSE))</f>
        <v/>
      </c>
      <c r="AS162" s="365" t="str">
        <f>IF(AS161="","",VLOOKUP(AS161,'[1]シフト記号表（従来型・ユニット型共通）'!$C$6:$L$47,10,FALSE))</f>
        <v/>
      </c>
      <c r="AT162" s="365" t="str">
        <f>IF(AT161="","",VLOOKUP(AT161,'[1]シフト記号表（従来型・ユニット型共通）'!$C$6:$L$47,10,FALSE))</f>
        <v/>
      </c>
      <c r="AU162" s="365" t="str">
        <f>IF(AU161="","",VLOOKUP(AU161,'[1]シフト記号表（従来型・ユニット型共通）'!$C$6:$L$47,10,FALSE))</f>
        <v/>
      </c>
      <c r="AV162" s="365" t="str">
        <f>IF(AV161="","",VLOOKUP(AV161,'[1]シフト記号表（従来型・ユニット型共通）'!$C$6:$L$47,10,FALSE))</f>
        <v/>
      </c>
      <c r="AW162" s="365" t="str">
        <f>IF(AW161="","",VLOOKUP(AW161,'[1]シフト記号表（従来型・ユニット型共通）'!$C$6:$L$47,10,FALSE))</f>
        <v/>
      </c>
      <c r="AX162" s="366" t="str">
        <f>IF(AX161="","",VLOOKUP(AX161,'[1]シフト記号表（従来型・ユニット型共通）'!$C$6:$L$47,10,FALSE))</f>
        <v/>
      </c>
      <c r="AY162" s="364" t="str">
        <f>IF(AY161="","",VLOOKUP(AY161,'[1]シフト記号表（従来型・ユニット型共通）'!$C$6:$L$47,10,FALSE))</f>
        <v/>
      </c>
      <c r="AZ162" s="365" t="str">
        <f>IF(AZ161="","",VLOOKUP(AZ161,'[1]シフト記号表（従来型・ユニット型共通）'!$C$6:$L$47,10,FALSE))</f>
        <v/>
      </c>
      <c r="BA162" s="365" t="str">
        <f>IF(BA161="","",VLOOKUP(BA161,'[1]シフト記号表（従来型・ユニット型共通）'!$C$6:$L$47,10,FALSE))</f>
        <v/>
      </c>
      <c r="BB162" s="571">
        <f>IF($BE$3="４週",SUM(W162:AX162),IF($BE$3="暦月",SUM(W162:BA162),""))</f>
        <v>0</v>
      </c>
      <c r="BC162" s="572"/>
      <c r="BD162" s="573">
        <f>IF($BE$3="４週",BB162/4,IF($BE$3="暦月",(BB162/($BE$8/7)),""))</f>
        <v>0</v>
      </c>
      <c r="BE162" s="572"/>
      <c r="BF162" s="568"/>
      <c r="BG162" s="569"/>
      <c r="BH162" s="569"/>
      <c r="BI162" s="569"/>
      <c r="BJ162" s="570"/>
    </row>
    <row r="163" spans="2:62" ht="20.25" customHeight="1" x14ac:dyDescent="0.45">
      <c r="B163" s="574">
        <f>B161+1</f>
        <v>74</v>
      </c>
      <c r="C163" s="576"/>
      <c r="D163" s="577"/>
      <c r="E163" s="359"/>
      <c r="F163" s="360"/>
      <c r="G163" s="359"/>
      <c r="H163" s="360"/>
      <c r="I163" s="580"/>
      <c r="J163" s="581"/>
      <c r="K163" s="584"/>
      <c r="L163" s="585"/>
      <c r="M163" s="585"/>
      <c r="N163" s="577"/>
      <c r="O163" s="588"/>
      <c r="P163" s="589"/>
      <c r="Q163" s="589"/>
      <c r="R163" s="589"/>
      <c r="S163" s="590"/>
      <c r="T163" s="379" t="s">
        <v>260</v>
      </c>
      <c r="U163" s="380"/>
      <c r="V163" s="381"/>
      <c r="W163" s="372"/>
      <c r="X163" s="373"/>
      <c r="Y163" s="373"/>
      <c r="Z163" s="373"/>
      <c r="AA163" s="373"/>
      <c r="AB163" s="373"/>
      <c r="AC163" s="374"/>
      <c r="AD163" s="372"/>
      <c r="AE163" s="373"/>
      <c r="AF163" s="373"/>
      <c r="AG163" s="373"/>
      <c r="AH163" s="373"/>
      <c r="AI163" s="373"/>
      <c r="AJ163" s="374"/>
      <c r="AK163" s="372"/>
      <c r="AL163" s="373"/>
      <c r="AM163" s="373"/>
      <c r="AN163" s="373"/>
      <c r="AO163" s="373"/>
      <c r="AP163" s="373"/>
      <c r="AQ163" s="374"/>
      <c r="AR163" s="372"/>
      <c r="AS163" s="373"/>
      <c r="AT163" s="373"/>
      <c r="AU163" s="373"/>
      <c r="AV163" s="373"/>
      <c r="AW163" s="373"/>
      <c r="AX163" s="374"/>
      <c r="AY163" s="372"/>
      <c r="AZ163" s="373"/>
      <c r="BA163" s="375"/>
      <c r="BB163" s="594"/>
      <c r="BC163" s="595"/>
      <c r="BD163" s="556"/>
      <c r="BE163" s="557"/>
      <c r="BF163" s="558"/>
      <c r="BG163" s="559"/>
      <c r="BH163" s="559"/>
      <c r="BI163" s="559"/>
      <c r="BJ163" s="560"/>
    </row>
    <row r="164" spans="2:62" ht="20.25" customHeight="1" x14ac:dyDescent="0.45">
      <c r="B164" s="597"/>
      <c r="C164" s="598"/>
      <c r="D164" s="599"/>
      <c r="E164" s="382"/>
      <c r="F164" s="383">
        <f>C163</f>
        <v>0</v>
      </c>
      <c r="G164" s="382"/>
      <c r="H164" s="383">
        <f>I163</f>
        <v>0</v>
      </c>
      <c r="I164" s="600"/>
      <c r="J164" s="601"/>
      <c r="K164" s="602"/>
      <c r="L164" s="603"/>
      <c r="M164" s="603"/>
      <c r="N164" s="599"/>
      <c r="O164" s="588"/>
      <c r="P164" s="589"/>
      <c r="Q164" s="589"/>
      <c r="R164" s="589"/>
      <c r="S164" s="590"/>
      <c r="T164" s="376" t="s">
        <v>261</v>
      </c>
      <c r="U164" s="377"/>
      <c r="V164" s="378"/>
      <c r="W164" s="364" t="str">
        <f>IF(W163="","",VLOOKUP(W163,'[1]シフト記号表（従来型・ユニット型共通）'!$C$6:$L$47,10,FALSE))</f>
        <v/>
      </c>
      <c r="X164" s="365" t="str">
        <f>IF(X163="","",VLOOKUP(X163,'[1]シフト記号表（従来型・ユニット型共通）'!$C$6:$L$47,10,FALSE))</f>
        <v/>
      </c>
      <c r="Y164" s="365" t="str">
        <f>IF(Y163="","",VLOOKUP(Y163,'[1]シフト記号表（従来型・ユニット型共通）'!$C$6:$L$47,10,FALSE))</f>
        <v/>
      </c>
      <c r="Z164" s="365" t="str">
        <f>IF(Z163="","",VLOOKUP(Z163,'[1]シフト記号表（従来型・ユニット型共通）'!$C$6:$L$47,10,FALSE))</f>
        <v/>
      </c>
      <c r="AA164" s="365" t="str">
        <f>IF(AA163="","",VLOOKUP(AA163,'[1]シフト記号表（従来型・ユニット型共通）'!$C$6:$L$47,10,FALSE))</f>
        <v/>
      </c>
      <c r="AB164" s="365" t="str">
        <f>IF(AB163="","",VLOOKUP(AB163,'[1]シフト記号表（従来型・ユニット型共通）'!$C$6:$L$47,10,FALSE))</f>
        <v/>
      </c>
      <c r="AC164" s="366" t="str">
        <f>IF(AC163="","",VLOOKUP(AC163,'[1]シフト記号表（従来型・ユニット型共通）'!$C$6:$L$47,10,FALSE))</f>
        <v/>
      </c>
      <c r="AD164" s="364" t="str">
        <f>IF(AD163="","",VLOOKUP(AD163,'[1]シフト記号表（従来型・ユニット型共通）'!$C$6:$L$47,10,FALSE))</f>
        <v/>
      </c>
      <c r="AE164" s="365" t="str">
        <f>IF(AE163="","",VLOOKUP(AE163,'[1]シフト記号表（従来型・ユニット型共通）'!$C$6:$L$47,10,FALSE))</f>
        <v/>
      </c>
      <c r="AF164" s="365" t="str">
        <f>IF(AF163="","",VLOOKUP(AF163,'[1]シフト記号表（従来型・ユニット型共通）'!$C$6:$L$47,10,FALSE))</f>
        <v/>
      </c>
      <c r="AG164" s="365" t="str">
        <f>IF(AG163="","",VLOOKUP(AG163,'[1]シフト記号表（従来型・ユニット型共通）'!$C$6:$L$47,10,FALSE))</f>
        <v/>
      </c>
      <c r="AH164" s="365" t="str">
        <f>IF(AH163="","",VLOOKUP(AH163,'[1]シフト記号表（従来型・ユニット型共通）'!$C$6:$L$47,10,FALSE))</f>
        <v/>
      </c>
      <c r="AI164" s="365" t="str">
        <f>IF(AI163="","",VLOOKUP(AI163,'[1]シフト記号表（従来型・ユニット型共通）'!$C$6:$L$47,10,FALSE))</f>
        <v/>
      </c>
      <c r="AJ164" s="366" t="str">
        <f>IF(AJ163="","",VLOOKUP(AJ163,'[1]シフト記号表（従来型・ユニット型共通）'!$C$6:$L$47,10,FALSE))</f>
        <v/>
      </c>
      <c r="AK164" s="364" t="str">
        <f>IF(AK163="","",VLOOKUP(AK163,'[1]シフト記号表（従来型・ユニット型共通）'!$C$6:$L$47,10,FALSE))</f>
        <v/>
      </c>
      <c r="AL164" s="365" t="str">
        <f>IF(AL163="","",VLOOKUP(AL163,'[1]シフト記号表（従来型・ユニット型共通）'!$C$6:$L$47,10,FALSE))</f>
        <v/>
      </c>
      <c r="AM164" s="365" t="str">
        <f>IF(AM163="","",VLOOKUP(AM163,'[1]シフト記号表（従来型・ユニット型共通）'!$C$6:$L$47,10,FALSE))</f>
        <v/>
      </c>
      <c r="AN164" s="365" t="str">
        <f>IF(AN163="","",VLOOKUP(AN163,'[1]シフト記号表（従来型・ユニット型共通）'!$C$6:$L$47,10,FALSE))</f>
        <v/>
      </c>
      <c r="AO164" s="365" t="str">
        <f>IF(AO163="","",VLOOKUP(AO163,'[1]シフト記号表（従来型・ユニット型共通）'!$C$6:$L$47,10,FALSE))</f>
        <v/>
      </c>
      <c r="AP164" s="365" t="str">
        <f>IF(AP163="","",VLOOKUP(AP163,'[1]シフト記号表（従来型・ユニット型共通）'!$C$6:$L$47,10,FALSE))</f>
        <v/>
      </c>
      <c r="AQ164" s="366" t="str">
        <f>IF(AQ163="","",VLOOKUP(AQ163,'[1]シフト記号表（従来型・ユニット型共通）'!$C$6:$L$47,10,FALSE))</f>
        <v/>
      </c>
      <c r="AR164" s="364" t="str">
        <f>IF(AR163="","",VLOOKUP(AR163,'[1]シフト記号表（従来型・ユニット型共通）'!$C$6:$L$47,10,FALSE))</f>
        <v/>
      </c>
      <c r="AS164" s="365" t="str">
        <f>IF(AS163="","",VLOOKUP(AS163,'[1]シフト記号表（従来型・ユニット型共通）'!$C$6:$L$47,10,FALSE))</f>
        <v/>
      </c>
      <c r="AT164" s="365" t="str">
        <f>IF(AT163="","",VLOOKUP(AT163,'[1]シフト記号表（従来型・ユニット型共通）'!$C$6:$L$47,10,FALSE))</f>
        <v/>
      </c>
      <c r="AU164" s="365" t="str">
        <f>IF(AU163="","",VLOOKUP(AU163,'[1]シフト記号表（従来型・ユニット型共通）'!$C$6:$L$47,10,FALSE))</f>
        <v/>
      </c>
      <c r="AV164" s="365" t="str">
        <f>IF(AV163="","",VLOOKUP(AV163,'[1]シフト記号表（従来型・ユニット型共通）'!$C$6:$L$47,10,FALSE))</f>
        <v/>
      </c>
      <c r="AW164" s="365" t="str">
        <f>IF(AW163="","",VLOOKUP(AW163,'[1]シフト記号表（従来型・ユニット型共通）'!$C$6:$L$47,10,FALSE))</f>
        <v/>
      </c>
      <c r="AX164" s="366" t="str">
        <f>IF(AX163="","",VLOOKUP(AX163,'[1]シフト記号表（従来型・ユニット型共通）'!$C$6:$L$47,10,FALSE))</f>
        <v/>
      </c>
      <c r="AY164" s="364" t="str">
        <f>IF(AY163="","",VLOOKUP(AY163,'[1]シフト記号表（従来型・ユニット型共通）'!$C$6:$L$47,10,FALSE))</f>
        <v/>
      </c>
      <c r="AZ164" s="365" t="str">
        <f>IF(AZ163="","",VLOOKUP(AZ163,'[1]シフト記号表（従来型・ユニット型共通）'!$C$6:$L$47,10,FALSE))</f>
        <v/>
      </c>
      <c r="BA164" s="365" t="str">
        <f>IF(BA163="","",VLOOKUP(BA163,'[1]シフト記号表（従来型・ユニット型共通）'!$C$6:$L$47,10,FALSE))</f>
        <v/>
      </c>
      <c r="BB164" s="571">
        <f>IF($BE$3="４週",SUM(W164:AX164),IF($BE$3="暦月",SUM(W164:BA164),""))</f>
        <v>0</v>
      </c>
      <c r="BC164" s="572"/>
      <c r="BD164" s="573">
        <f>IF($BE$3="４週",BB164/4,IF($BE$3="暦月",(BB164/($BE$8/7)),""))</f>
        <v>0</v>
      </c>
      <c r="BE164" s="572"/>
      <c r="BF164" s="568"/>
      <c r="BG164" s="569"/>
      <c r="BH164" s="569"/>
      <c r="BI164" s="569"/>
      <c r="BJ164" s="570"/>
    </row>
    <row r="165" spans="2:62" ht="20.25" customHeight="1" x14ac:dyDescent="0.45">
      <c r="B165" s="574">
        <f>B163+1</f>
        <v>75</v>
      </c>
      <c r="C165" s="576"/>
      <c r="D165" s="577"/>
      <c r="E165" s="359"/>
      <c r="F165" s="360"/>
      <c r="G165" s="359"/>
      <c r="H165" s="360"/>
      <c r="I165" s="580"/>
      <c r="J165" s="581"/>
      <c r="K165" s="584"/>
      <c r="L165" s="585"/>
      <c r="M165" s="585"/>
      <c r="N165" s="577"/>
      <c r="O165" s="588"/>
      <c r="P165" s="589"/>
      <c r="Q165" s="589"/>
      <c r="R165" s="589"/>
      <c r="S165" s="590"/>
      <c r="T165" s="379" t="s">
        <v>260</v>
      </c>
      <c r="U165" s="380"/>
      <c r="V165" s="381"/>
      <c r="W165" s="372"/>
      <c r="X165" s="373"/>
      <c r="Y165" s="373"/>
      <c r="Z165" s="373"/>
      <c r="AA165" s="373"/>
      <c r="AB165" s="373"/>
      <c r="AC165" s="374"/>
      <c r="AD165" s="372"/>
      <c r="AE165" s="373"/>
      <c r="AF165" s="373"/>
      <c r="AG165" s="373"/>
      <c r="AH165" s="373"/>
      <c r="AI165" s="373"/>
      <c r="AJ165" s="374"/>
      <c r="AK165" s="372"/>
      <c r="AL165" s="373"/>
      <c r="AM165" s="373"/>
      <c r="AN165" s="373"/>
      <c r="AO165" s="373"/>
      <c r="AP165" s="373"/>
      <c r="AQ165" s="374"/>
      <c r="AR165" s="372"/>
      <c r="AS165" s="373"/>
      <c r="AT165" s="373"/>
      <c r="AU165" s="373"/>
      <c r="AV165" s="373"/>
      <c r="AW165" s="373"/>
      <c r="AX165" s="374"/>
      <c r="AY165" s="372"/>
      <c r="AZ165" s="373"/>
      <c r="BA165" s="375"/>
      <c r="BB165" s="594"/>
      <c r="BC165" s="595"/>
      <c r="BD165" s="556"/>
      <c r="BE165" s="557"/>
      <c r="BF165" s="558"/>
      <c r="BG165" s="559"/>
      <c r="BH165" s="559"/>
      <c r="BI165" s="559"/>
      <c r="BJ165" s="560"/>
    </row>
    <row r="166" spans="2:62" ht="20.25" customHeight="1" x14ac:dyDescent="0.45">
      <c r="B166" s="597"/>
      <c r="C166" s="598"/>
      <c r="D166" s="599"/>
      <c r="E166" s="382"/>
      <c r="F166" s="383">
        <f>C165</f>
        <v>0</v>
      </c>
      <c r="G166" s="382"/>
      <c r="H166" s="383">
        <f>I165</f>
        <v>0</v>
      </c>
      <c r="I166" s="600"/>
      <c r="J166" s="601"/>
      <c r="K166" s="602"/>
      <c r="L166" s="603"/>
      <c r="M166" s="603"/>
      <c r="N166" s="599"/>
      <c r="O166" s="588"/>
      <c r="P166" s="589"/>
      <c r="Q166" s="589"/>
      <c r="R166" s="589"/>
      <c r="S166" s="590"/>
      <c r="T166" s="376" t="s">
        <v>261</v>
      </c>
      <c r="U166" s="377"/>
      <c r="V166" s="378"/>
      <c r="W166" s="364" t="str">
        <f>IF(W165="","",VLOOKUP(W165,'[1]シフト記号表（従来型・ユニット型共通）'!$C$6:$L$47,10,FALSE))</f>
        <v/>
      </c>
      <c r="X166" s="365" t="str">
        <f>IF(X165="","",VLOOKUP(X165,'[1]シフト記号表（従来型・ユニット型共通）'!$C$6:$L$47,10,FALSE))</f>
        <v/>
      </c>
      <c r="Y166" s="365" t="str">
        <f>IF(Y165="","",VLOOKUP(Y165,'[1]シフト記号表（従来型・ユニット型共通）'!$C$6:$L$47,10,FALSE))</f>
        <v/>
      </c>
      <c r="Z166" s="365" t="str">
        <f>IF(Z165="","",VLOOKUP(Z165,'[1]シフト記号表（従来型・ユニット型共通）'!$C$6:$L$47,10,FALSE))</f>
        <v/>
      </c>
      <c r="AA166" s="365" t="str">
        <f>IF(AA165="","",VLOOKUP(AA165,'[1]シフト記号表（従来型・ユニット型共通）'!$C$6:$L$47,10,FALSE))</f>
        <v/>
      </c>
      <c r="AB166" s="365" t="str">
        <f>IF(AB165="","",VLOOKUP(AB165,'[1]シフト記号表（従来型・ユニット型共通）'!$C$6:$L$47,10,FALSE))</f>
        <v/>
      </c>
      <c r="AC166" s="366" t="str">
        <f>IF(AC165="","",VLOOKUP(AC165,'[1]シフト記号表（従来型・ユニット型共通）'!$C$6:$L$47,10,FALSE))</f>
        <v/>
      </c>
      <c r="AD166" s="364" t="str">
        <f>IF(AD165="","",VLOOKUP(AD165,'[1]シフト記号表（従来型・ユニット型共通）'!$C$6:$L$47,10,FALSE))</f>
        <v/>
      </c>
      <c r="AE166" s="365" t="str">
        <f>IF(AE165="","",VLOOKUP(AE165,'[1]シフト記号表（従来型・ユニット型共通）'!$C$6:$L$47,10,FALSE))</f>
        <v/>
      </c>
      <c r="AF166" s="365" t="str">
        <f>IF(AF165="","",VLOOKUP(AF165,'[1]シフト記号表（従来型・ユニット型共通）'!$C$6:$L$47,10,FALSE))</f>
        <v/>
      </c>
      <c r="AG166" s="365" t="str">
        <f>IF(AG165="","",VLOOKUP(AG165,'[1]シフト記号表（従来型・ユニット型共通）'!$C$6:$L$47,10,FALSE))</f>
        <v/>
      </c>
      <c r="AH166" s="365" t="str">
        <f>IF(AH165="","",VLOOKUP(AH165,'[1]シフト記号表（従来型・ユニット型共通）'!$C$6:$L$47,10,FALSE))</f>
        <v/>
      </c>
      <c r="AI166" s="365" t="str">
        <f>IF(AI165="","",VLOOKUP(AI165,'[1]シフト記号表（従来型・ユニット型共通）'!$C$6:$L$47,10,FALSE))</f>
        <v/>
      </c>
      <c r="AJ166" s="366" t="str">
        <f>IF(AJ165="","",VLOOKUP(AJ165,'[1]シフト記号表（従来型・ユニット型共通）'!$C$6:$L$47,10,FALSE))</f>
        <v/>
      </c>
      <c r="AK166" s="364" t="str">
        <f>IF(AK165="","",VLOOKUP(AK165,'[1]シフト記号表（従来型・ユニット型共通）'!$C$6:$L$47,10,FALSE))</f>
        <v/>
      </c>
      <c r="AL166" s="365" t="str">
        <f>IF(AL165="","",VLOOKUP(AL165,'[1]シフト記号表（従来型・ユニット型共通）'!$C$6:$L$47,10,FALSE))</f>
        <v/>
      </c>
      <c r="AM166" s="365" t="str">
        <f>IF(AM165="","",VLOOKUP(AM165,'[1]シフト記号表（従来型・ユニット型共通）'!$C$6:$L$47,10,FALSE))</f>
        <v/>
      </c>
      <c r="AN166" s="365" t="str">
        <f>IF(AN165="","",VLOOKUP(AN165,'[1]シフト記号表（従来型・ユニット型共通）'!$C$6:$L$47,10,FALSE))</f>
        <v/>
      </c>
      <c r="AO166" s="365" t="str">
        <f>IF(AO165="","",VLOOKUP(AO165,'[1]シフト記号表（従来型・ユニット型共通）'!$C$6:$L$47,10,FALSE))</f>
        <v/>
      </c>
      <c r="AP166" s="365" t="str">
        <f>IF(AP165="","",VLOOKUP(AP165,'[1]シフト記号表（従来型・ユニット型共通）'!$C$6:$L$47,10,FALSE))</f>
        <v/>
      </c>
      <c r="AQ166" s="366" t="str">
        <f>IF(AQ165="","",VLOOKUP(AQ165,'[1]シフト記号表（従来型・ユニット型共通）'!$C$6:$L$47,10,FALSE))</f>
        <v/>
      </c>
      <c r="AR166" s="364" t="str">
        <f>IF(AR165="","",VLOOKUP(AR165,'[1]シフト記号表（従来型・ユニット型共通）'!$C$6:$L$47,10,FALSE))</f>
        <v/>
      </c>
      <c r="AS166" s="365" t="str">
        <f>IF(AS165="","",VLOOKUP(AS165,'[1]シフト記号表（従来型・ユニット型共通）'!$C$6:$L$47,10,FALSE))</f>
        <v/>
      </c>
      <c r="AT166" s="365" t="str">
        <f>IF(AT165="","",VLOOKUP(AT165,'[1]シフト記号表（従来型・ユニット型共通）'!$C$6:$L$47,10,FALSE))</f>
        <v/>
      </c>
      <c r="AU166" s="365" t="str">
        <f>IF(AU165="","",VLOOKUP(AU165,'[1]シフト記号表（従来型・ユニット型共通）'!$C$6:$L$47,10,FALSE))</f>
        <v/>
      </c>
      <c r="AV166" s="365" t="str">
        <f>IF(AV165="","",VLOOKUP(AV165,'[1]シフト記号表（従来型・ユニット型共通）'!$C$6:$L$47,10,FALSE))</f>
        <v/>
      </c>
      <c r="AW166" s="365" t="str">
        <f>IF(AW165="","",VLOOKUP(AW165,'[1]シフト記号表（従来型・ユニット型共通）'!$C$6:$L$47,10,FALSE))</f>
        <v/>
      </c>
      <c r="AX166" s="366" t="str">
        <f>IF(AX165="","",VLOOKUP(AX165,'[1]シフト記号表（従来型・ユニット型共通）'!$C$6:$L$47,10,FALSE))</f>
        <v/>
      </c>
      <c r="AY166" s="364" t="str">
        <f>IF(AY165="","",VLOOKUP(AY165,'[1]シフト記号表（従来型・ユニット型共通）'!$C$6:$L$47,10,FALSE))</f>
        <v/>
      </c>
      <c r="AZ166" s="365" t="str">
        <f>IF(AZ165="","",VLOOKUP(AZ165,'[1]シフト記号表（従来型・ユニット型共通）'!$C$6:$L$47,10,FALSE))</f>
        <v/>
      </c>
      <c r="BA166" s="365" t="str">
        <f>IF(BA165="","",VLOOKUP(BA165,'[1]シフト記号表（従来型・ユニット型共通）'!$C$6:$L$47,10,FALSE))</f>
        <v/>
      </c>
      <c r="BB166" s="571">
        <f>IF($BE$3="４週",SUM(W166:AX166),IF($BE$3="暦月",SUM(W166:BA166),""))</f>
        <v>0</v>
      </c>
      <c r="BC166" s="572"/>
      <c r="BD166" s="573">
        <f>IF($BE$3="４週",BB166/4,IF($BE$3="暦月",(BB166/($BE$8/7)),""))</f>
        <v>0</v>
      </c>
      <c r="BE166" s="572"/>
      <c r="BF166" s="568"/>
      <c r="BG166" s="569"/>
      <c r="BH166" s="569"/>
      <c r="BI166" s="569"/>
      <c r="BJ166" s="570"/>
    </row>
    <row r="167" spans="2:62" ht="20.25" customHeight="1" x14ac:dyDescent="0.45">
      <c r="B167" s="574">
        <f>B165+1</f>
        <v>76</v>
      </c>
      <c r="C167" s="576"/>
      <c r="D167" s="577"/>
      <c r="E167" s="359"/>
      <c r="F167" s="360"/>
      <c r="G167" s="359"/>
      <c r="H167" s="360"/>
      <c r="I167" s="580"/>
      <c r="J167" s="581"/>
      <c r="K167" s="584"/>
      <c r="L167" s="585"/>
      <c r="M167" s="585"/>
      <c r="N167" s="577"/>
      <c r="O167" s="588"/>
      <c r="P167" s="589"/>
      <c r="Q167" s="589"/>
      <c r="R167" s="589"/>
      <c r="S167" s="590"/>
      <c r="T167" s="379" t="s">
        <v>260</v>
      </c>
      <c r="U167" s="380"/>
      <c r="V167" s="381"/>
      <c r="W167" s="372"/>
      <c r="X167" s="373"/>
      <c r="Y167" s="373"/>
      <c r="Z167" s="373"/>
      <c r="AA167" s="373"/>
      <c r="AB167" s="373"/>
      <c r="AC167" s="374"/>
      <c r="AD167" s="372"/>
      <c r="AE167" s="373"/>
      <c r="AF167" s="373"/>
      <c r="AG167" s="373"/>
      <c r="AH167" s="373"/>
      <c r="AI167" s="373"/>
      <c r="AJ167" s="374"/>
      <c r="AK167" s="372"/>
      <c r="AL167" s="373"/>
      <c r="AM167" s="373"/>
      <c r="AN167" s="373"/>
      <c r="AO167" s="373"/>
      <c r="AP167" s="373"/>
      <c r="AQ167" s="374"/>
      <c r="AR167" s="372"/>
      <c r="AS167" s="373"/>
      <c r="AT167" s="373"/>
      <c r="AU167" s="373"/>
      <c r="AV167" s="373"/>
      <c r="AW167" s="373"/>
      <c r="AX167" s="374"/>
      <c r="AY167" s="372"/>
      <c r="AZ167" s="373"/>
      <c r="BA167" s="375"/>
      <c r="BB167" s="594"/>
      <c r="BC167" s="595"/>
      <c r="BD167" s="556"/>
      <c r="BE167" s="557"/>
      <c r="BF167" s="558"/>
      <c r="BG167" s="559"/>
      <c r="BH167" s="559"/>
      <c r="BI167" s="559"/>
      <c r="BJ167" s="560"/>
    </row>
    <row r="168" spans="2:62" ht="20.25" customHeight="1" x14ac:dyDescent="0.45">
      <c r="B168" s="597"/>
      <c r="C168" s="598"/>
      <c r="D168" s="599"/>
      <c r="E168" s="382"/>
      <c r="F168" s="383">
        <f>C167</f>
        <v>0</v>
      </c>
      <c r="G168" s="382"/>
      <c r="H168" s="383">
        <f>I167</f>
        <v>0</v>
      </c>
      <c r="I168" s="600"/>
      <c r="J168" s="601"/>
      <c r="K168" s="602"/>
      <c r="L168" s="603"/>
      <c r="M168" s="603"/>
      <c r="N168" s="599"/>
      <c r="O168" s="588"/>
      <c r="P168" s="589"/>
      <c r="Q168" s="589"/>
      <c r="R168" s="589"/>
      <c r="S168" s="590"/>
      <c r="T168" s="376" t="s">
        <v>261</v>
      </c>
      <c r="U168" s="377"/>
      <c r="V168" s="378"/>
      <c r="W168" s="364" t="str">
        <f>IF(W167="","",VLOOKUP(W167,'[1]シフト記号表（従来型・ユニット型共通）'!$C$6:$L$47,10,FALSE))</f>
        <v/>
      </c>
      <c r="X168" s="365" t="str">
        <f>IF(X167="","",VLOOKUP(X167,'[1]シフト記号表（従来型・ユニット型共通）'!$C$6:$L$47,10,FALSE))</f>
        <v/>
      </c>
      <c r="Y168" s="365" t="str">
        <f>IF(Y167="","",VLOOKUP(Y167,'[1]シフト記号表（従来型・ユニット型共通）'!$C$6:$L$47,10,FALSE))</f>
        <v/>
      </c>
      <c r="Z168" s="365" t="str">
        <f>IF(Z167="","",VLOOKUP(Z167,'[1]シフト記号表（従来型・ユニット型共通）'!$C$6:$L$47,10,FALSE))</f>
        <v/>
      </c>
      <c r="AA168" s="365" t="str">
        <f>IF(AA167="","",VLOOKUP(AA167,'[1]シフト記号表（従来型・ユニット型共通）'!$C$6:$L$47,10,FALSE))</f>
        <v/>
      </c>
      <c r="AB168" s="365" t="str">
        <f>IF(AB167="","",VLOOKUP(AB167,'[1]シフト記号表（従来型・ユニット型共通）'!$C$6:$L$47,10,FALSE))</f>
        <v/>
      </c>
      <c r="AC168" s="366" t="str">
        <f>IF(AC167="","",VLOOKUP(AC167,'[1]シフト記号表（従来型・ユニット型共通）'!$C$6:$L$47,10,FALSE))</f>
        <v/>
      </c>
      <c r="AD168" s="364" t="str">
        <f>IF(AD167="","",VLOOKUP(AD167,'[1]シフト記号表（従来型・ユニット型共通）'!$C$6:$L$47,10,FALSE))</f>
        <v/>
      </c>
      <c r="AE168" s="365" t="str">
        <f>IF(AE167="","",VLOOKUP(AE167,'[1]シフト記号表（従来型・ユニット型共通）'!$C$6:$L$47,10,FALSE))</f>
        <v/>
      </c>
      <c r="AF168" s="365" t="str">
        <f>IF(AF167="","",VLOOKUP(AF167,'[1]シフト記号表（従来型・ユニット型共通）'!$C$6:$L$47,10,FALSE))</f>
        <v/>
      </c>
      <c r="AG168" s="365" t="str">
        <f>IF(AG167="","",VLOOKUP(AG167,'[1]シフト記号表（従来型・ユニット型共通）'!$C$6:$L$47,10,FALSE))</f>
        <v/>
      </c>
      <c r="AH168" s="365" t="str">
        <f>IF(AH167="","",VLOOKUP(AH167,'[1]シフト記号表（従来型・ユニット型共通）'!$C$6:$L$47,10,FALSE))</f>
        <v/>
      </c>
      <c r="AI168" s="365" t="str">
        <f>IF(AI167="","",VLOOKUP(AI167,'[1]シフト記号表（従来型・ユニット型共通）'!$C$6:$L$47,10,FALSE))</f>
        <v/>
      </c>
      <c r="AJ168" s="366" t="str">
        <f>IF(AJ167="","",VLOOKUP(AJ167,'[1]シフト記号表（従来型・ユニット型共通）'!$C$6:$L$47,10,FALSE))</f>
        <v/>
      </c>
      <c r="AK168" s="364" t="str">
        <f>IF(AK167="","",VLOOKUP(AK167,'[1]シフト記号表（従来型・ユニット型共通）'!$C$6:$L$47,10,FALSE))</f>
        <v/>
      </c>
      <c r="AL168" s="365" t="str">
        <f>IF(AL167="","",VLOOKUP(AL167,'[1]シフト記号表（従来型・ユニット型共通）'!$C$6:$L$47,10,FALSE))</f>
        <v/>
      </c>
      <c r="AM168" s="365" t="str">
        <f>IF(AM167="","",VLOOKUP(AM167,'[1]シフト記号表（従来型・ユニット型共通）'!$C$6:$L$47,10,FALSE))</f>
        <v/>
      </c>
      <c r="AN168" s="365" t="str">
        <f>IF(AN167="","",VLOOKUP(AN167,'[1]シフト記号表（従来型・ユニット型共通）'!$C$6:$L$47,10,FALSE))</f>
        <v/>
      </c>
      <c r="AO168" s="365" t="str">
        <f>IF(AO167="","",VLOOKUP(AO167,'[1]シフト記号表（従来型・ユニット型共通）'!$C$6:$L$47,10,FALSE))</f>
        <v/>
      </c>
      <c r="AP168" s="365" t="str">
        <f>IF(AP167="","",VLOOKUP(AP167,'[1]シフト記号表（従来型・ユニット型共通）'!$C$6:$L$47,10,FALSE))</f>
        <v/>
      </c>
      <c r="AQ168" s="366" t="str">
        <f>IF(AQ167="","",VLOOKUP(AQ167,'[1]シフト記号表（従来型・ユニット型共通）'!$C$6:$L$47,10,FALSE))</f>
        <v/>
      </c>
      <c r="AR168" s="364" t="str">
        <f>IF(AR167="","",VLOOKUP(AR167,'[1]シフト記号表（従来型・ユニット型共通）'!$C$6:$L$47,10,FALSE))</f>
        <v/>
      </c>
      <c r="AS168" s="365" t="str">
        <f>IF(AS167="","",VLOOKUP(AS167,'[1]シフト記号表（従来型・ユニット型共通）'!$C$6:$L$47,10,FALSE))</f>
        <v/>
      </c>
      <c r="AT168" s="365" t="str">
        <f>IF(AT167="","",VLOOKUP(AT167,'[1]シフト記号表（従来型・ユニット型共通）'!$C$6:$L$47,10,FALSE))</f>
        <v/>
      </c>
      <c r="AU168" s="365" t="str">
        <f>IF(AU167="","",VLOOKUP(AU167,'[1]シフト記号表（従来型・ユニット型共通）'!$C$6:$L$47,10,FALSE))</f>
        <v/>
      </c>
      <c r="AV168" s="365" t="str">
        <f>IF(AV167="","",VLOOKUP(AV167,'[1]シフト記号表（従来型・ユニット型共通）'!$C$6:$L$47,10,FALSE))</f>
        <v/>
      </c>
      <c r="AW168" s="365" t="str">
        <f>IF(AW167="","",VLOOKUP(AW167,'[1]シフト記号表（従来型・ユニット型共通）'!$C$6:$L$47,10,FALSE))</f>
        <v/>
      </c>
      <c r="AX168" s="366" t="str">
        <f>IF(AX167="","",VLOOKUP(AX167,'[1]シフト記号表（従来型・ユニット型共通）'!$C$6:$L$47,10,FALSE))</f>
        <v/>
      </c>
      <c r="AY168" s="364" t="str">
        <f>IF(AY167="","",VLOOKUP(AY167,'[1]シフト記号表（従来型・ユニット型共通）'!$C$6:$L$47,10,FALSE))</f>
        <v/>
      </c>
      <c r="AZ168" s="365" t="str">
        <f>IF(AZ167="","",VLOOKUP(AZ167,'[1]シフト記号表（従来型・ユニット型共通）'!$C$6:$L$47,10,FALSE))</f>
        <v/>
      </c>
      <c r="BA168" s="365" t="str">
        <f>IF(BA167="","",VLOOKUP(BA167,'[1]シフト記号表（従来型・ユニット型共通）'!$C$6:$L$47,10,FALSE))</f>
        <v/>
      </c>
      <c r="BB168" s="571">
        <f>IF($BE$3="４週",SUM(W168:AX168),IF($BE$3="暦月",SUM(W168:BA168),""))</f>
        <v>0</v>
      </c>
      <c r="BC168" s="572"/>
      <c r="BD168" s="573">
        <f>IF($BE$3="４週",BB168/4,IF($BE$3="暦月",(BB168/($BE$8/7)),""))</f>
        <v>0</v>
      </c>
      <c r="BE168" s="572"/>
      <c r="BF168" s="568"/>
      <c r="BG168" s="569"/>
      <c r="BH168" s="569"/>
      <c r="BI168" s="569"/>
      <c r="BJ168" s="570"/>
    </row>
    <row r="169" spans="2:62" ht="20.25" customHeight="1" x14ac:dyDescent="0.45">
      <c r="B169" s="574">
        <f>B167+1</f>
        <v>77</v>
      </c>
      <c r="C169" s="576"/>
      <c r="D169" s="577"/>
      <c r="E169" s="359"/>
      <c r="F169" s="360"/>
      <c r="G169" s="359"/>
      <c r="H169" s="360"/>
      <c r="I169" s="580"/>
      <c r="J169" s="581"/>
      <c r="K169" s="584"/>
      <c r="L169" s="585"/>
      <c r="M169" s="585"/>
      <c r="N169" s="577"/>
      <c r="O169" s="588"/>
      <c r="P169" s="589"/>
      <c r="Q169" s="589"/>
      <c r="R169" s="589"/>
      <c r="S169" s="590"/>
      <c r="T169" s="379" t="s">
        <v>260</v>
      </c>
      <c r="U169" s="380"/>
      <c r="V169" s="381"/>
      <c r="W169" s="372"/>
      <c r="X169" s="373"/>
      <c r="Y169" s="373"/>
      <c r="Z169" s="373"/>
      <c r="AA169" s="373"/>
      <c r="AB169" s="373"/>
      <c r="AC169" s="374"/>
      <c r="AD169" s="372"/>
      <c r="AE169" s="373"/>
      <c r="AF169" s="373"/>
      <c r="AG169" s="373"/>
      <c r="AH169" s="373"/>
      <c r="AI169" s="373"/>
      <c r="AJ169" s="374"/>
      <c r="AK169" s="372"/>
      <c r="AL169" s="373"/>
      <c r="AM169" s="373"/>
      <c r="AN169" s="373"/>
      <c r="AO169" s="373"/>
      <c r="AP169" s="373"/>
      <c r="AQ169" s="374"/>
      <c r="AR169" s="372"/>
      <c r="AS169" s="373"/>
      <c r="AT169" s="373"/>
      <c r="AU169" s="373"/>
      <c r="AV169" s="373"/>
      <c r="AW169" s="373"/>
      <c r="AX169" s="374"/>
      <c r="AY169" s="372"/>
      <c r="AZ169" s="373"/>
      <c r="BA169" s="375"/>
      <c r="BB169" s="594"/>
      <c r="BC169" s="595"/>
      <c r="BD169" s="556"/>
      <c r="BE169" s="557"/>
      <c r="BF169" s="558"/>
      <c r="BG169" s="559"/>
      <c r="BH169" s="559"/>
      <c r="BI169" s="559"/>
      <c r="BJ169" s="560"/>
    </row>
    <row r="170" spans="2:62" ht="20.25" customHeight="1" x14ac:dyDescent="0.45">
      <c r="B170" s="597"/>
      <c r="C170" s="598"/>
      <c r="D170" s="599"/>
      <c r="E170" s="382"/>
      <c r="F170" s="383">
        <f>C169</f>
        <v>0</v>
      </c>
      <c r="G170" s="382"/>
      <c r="H170" s="383">
        <f>I169</f>
        <v>0</v>
      </c>
      <c r="I170" s="600"/>
      <c r="J170" s="601"/>
      <c r="K170" s="602"/>
      <c r="L170" s="603"/>
      <c r="M170" s="603"/>
      <c r="N170" s="599"/>
      <c r="O170" s="588"/>
      <c r="P170" s="589"/>
      <c r="Q170" s="589"/>
      <c r="R170" s="589"/>
      <c r="S170" s="590"/>
      <c r="T170" s="376" t="s">
        <v>261</v>
      </c>
      <c r="U170" s="377"/>
      <c r="V170" s="378"/>
      <c r="W170" s="364" t="str">
        <f>IF(W169="","",VLOOKUP(W169,'[1]シフト記号表（従来型・ユニット型共通）'!$C$6:$L$47,10,FALSE))</f>
        <v/>
      </c>
      <c r="X170" s="365" t="str">
        <f>IF(X169="","",VLOOKUP(X169,'[1]シフト記号表（従来型・ユニット型共通）'!$C$6:$L$47,10,FALSE))</f>
        <v/>
      </c>
      <c r="Y170" s="365" t="str">
        <f>IF(Y169="","",VLOOKUP(Y169,'[1]シフト記号表（従来型・ユニット型共通）'!$C$6:$L$47,10,FALSE))</f>
        <v/>
      </c>
      <c r="Z170" s="365" t="str">
        <f>IF(Z169="","",VLOOKUP(Z169,'[1]シフト記号表（従来型・ユニット型共通）'!$C$6:$L$47,10,FALSE))</f>
        <v/>
      </c>
      <c r="AA170" s="365" t="str">
        <f>IF(AA169="","",VLOOKUP(AA169,'[1]シフト記号表（従来型・ユニット型共通）'!$C$6:$L$47,10,FALSE))</f>
        <v/>
      </c>
      <c r="AB170" s="365" t="str">
        <f>IF(AB169="","",VLOOKUP(AB169,'[1]シフト記号表（従来型・ユニット型共通）'!$C$6:$L$47,10,FALSE))</f>
        <v/>
      </c>
      <c r="AC170" s="366" t="str">
        <f>IF(AC169="","",VLOOKUP(AC169,'[1]シフト記号表（従来型・ユニット型共通）'!$C$6:$L$47,10,FALSE))</f>
        <v/>
      </c>
      <c r="AD170" s="364" t="str">
        <f>IF(AD169="","",VLOOKUP(AD169,'[1]シフト記号表（従来型・ユニット型共通）'!$C$6:$L$47,10,FALSE))</f>
        <v/>
      </c>
      <c r="AE170" s="365" t="str">
        <f>IF(AE169="","",VLOOKUP(AE169,'[1]シフト記号表（従来型・ユニット型共通）'!$C$6:$L$47,10,FALSE))</f>
        <v/>
      </c>
      <c r="AF170" s="365" t="str">
        <f>IF(AF169="","",VLOOKUP(AF169,'[1]シフト記号表（従来型・ユニット型共通）'!$C$6:$L$47,10,FALSE))</f>
        <v/>
      </c>
      <c r="AG170" s="365" t="str">
        <f>IF(AG169="","",VLOOKUP(AG169,'[1]シフト記号表（従来型・ユニット型共通）'!$C$6:$L$47,10,FALSE))</f>
        <v/>
      </c>
      <c r="AH170" s="365" t="str">
        <f>IF(AH169="","",VLOOKUP(AH169,'[1]シフト記号表（従来型・ユニット型共通）'!$C$6:$L$47,10,FALSE))</f>
        <v/>
      </c>
      <c r="AI170" s="365" t="str">
        <f>IF(AI169="","",VLOOKUP(AI169,'[1]シフト記号表（従来型・ユニット型共通）'!$C$6:$L$47,10,FALSE))</f>
        <v/>
      </c>
      <c r="AJ170" s="366" t="str">
        <f>IF(AJ169="","",VLOOKUP(AJ169,'[1]シフト記号表（従来型・ユニット型共通）'!$C$6:$L$47,10,FALSE))</f>
        <v/>
      </c>
      <c r="AK170" s="364" t="str">
        <f>IF(AK169="","",VLOOKUP(AK169,'[1]シフト記号表（従来型・ユニット型共通）'!$C$6:$L$47,10,FALSE))</f>
        <v/>
      </c>
      <c r="AL170" s="365" t="str">
        <f>IF(AL169="","",VLOOKUP(AL169,'[1]シフト記号表（従来型・ユニット型共通）'!$C$6:$L$47,10,FALSE))</f>
        <v/>
      </c>
      <c r="AM170" s="365" t="str">
        <f>IF(AM169="","",VLOOKUP(AM169,'[1]シフト記号表（従来型・ユニット型共通）'!$C$6:$L$47,10,FALSE))</f>
        <v/>
      </c>
      <c r="AN170" s="365" t="str">
        <f>IF(AN169="","",VLOOKUP(AN169,'[1]シフト記号表（従来型・ユニット型共通）'!$C$6:$L$47,10,FALSE))</f>
        <v/>
      </c>
      <c r="AO170" s="365" t="str">
        <f>IF(AO169="","",VLOOKUP(AO169,'[1]シフト記号表（従来型・ユニット型共通）'!$C$6:$L$47,10,FALSE))</f>
        <v/>
      </c>
      <c r="AP170" s="365" t="str">
        <f>IF(AP169="","",VLOOKUP(AP169,'[1]シフト記号表（従来型・ユニット型共通）'!$C$6:$L$47,10,FALSE))</f>
        <v/>
      </c>
      <c r="AQ170" s="366" t="str">
        <f>IF(AQ169="","",VLOOKUP(AQ169,'[1]シフト記号表（従来型・ユニット型共通）'!$C$6:$L$47,10,FALSE))</f>
        <v/>
      </c>
      <c r="AR170" s="364" t="str">
        <f>IF(AR169="","",VLOOKUP(AR169,'[1]シフト記号表（従来型・ユニット型共通）'!$C$6:$L$47,10,FALSE))</f>
        <v/>
      </c>
      <c r="AS170" s="365" t="str">
        <f>IF(AS169="","",VLOOKUP(AS169,'[1]シフト記号表（従来型・ユニット型共通）'!$C$6:$L$47,10,FALSE))</f>
        <v/>
      </c>
      <c r="AT170" s="365" t="str">
        <f>IF(AT169="","",VLOOKUP(AT169,'[1]シフト記号表（従来型・ユニット型共通）'!$C$6:$L$47,10,FALSE))</f>
        <v/>
      </c>
      <c r="AU170" s="365" t="str">
        <f>IF(AU169="","",VLOOKUP(AU169,'[1]シフト記号表（従来型・ユニット型共通）'!$C$6:$L$47,10,FALSE))</f>
        <v/>
      </c>
      <c r="AV170" s="365" t="str">
        <f>IF(AV169="","",VLOOKUP(AV169,'[1]シフト記号表（従来型・ユニット型共通）'!$C$6:$L$47,10,FALSE))</f>
        <v/>
      </c>
      <c r="AW170" s="365" t="str">
        <f>IF(AW169="","",VLOOKUP(AW169,'[1]シフト記号表（従来型・ユニット型共通）'!$C$6:$L$47,10,FALSE))</f>
        <v/>
      </c>
      <c r="AX170" s="366" t="str">
        <f>IF(AX169="","",VLOOKUP(AX169,'[1]シフト記号表（従来型・ユニット型共通）'!$C$6:$L$47,10,FALSE))</f>
        <v/>
      </c>
      <c r="AY170" s="364" t="str">
        <f>IF(AY169="","",VLOOKUP(AY169,'[1]シフト記号表（従来型・ユニット型共通）'!$C$6:$L$47,10,FALSE))</f>
        <v/>
      </c>
      <c r="AZ170" s="365" t="str">
        <f>IF(AZ169="","",VLOOKUP(AZ169,'[1]シフト記号表（従来型・ユニット型共通）'!$C$6:$L$47,10,FALSE))</f>
        <v/>
      </c>
      <c r="BA170" s="365" t="str">
        <f>IF(BA169="","",VLOOKUP(BA169,'[1]シフト記号表（従来型・ユニット型共通）'!$C$6:$L$47,10,FALSE))</f>
        <v/>
      </c>
      <c r="BB170" s="571">
        <f>IF($BE$3="４週",SUM(W170:AX170),IF($BE$3="暦月",SUM(W170:BA170),""))</f>
        <v>0</v>
      </c>
      <c r="BC170" s="572"/>
      <c r="BD170" s="573">
        <f>IF($BE$3="４週",BB170/4,IF($BE$3="暦月",(BB170/($BE$8/7)),""))</f>
        <v>0</v>
      </c>
      <c r="BE170" s="572"/>
      <c r="BF170" s="568"/>
      <c r="BG170" s="569"/>
      <c r="BH170" s="569"/>
      <c r="BI170" s="569"/>
      <c r="BJ170" s="570"/>
    </row>
    <row r="171" spans="2:62" ht="20.25" customHeight="1" x14ac:dyDescent="0.45">
      <c r="B171" s="574">
        <f>B169+1</f>
        <v>78</v>
      </c>
      <c r="C171" s="576"/>
      <c r="D171" s="577"/>
      <c r="E171" s="359"/>
      <c r="F171" s="360"/>
      <c r="G171" s="359"/>
      <c r="H171" s="360"/>
      <c r="I171" s="580"/>
      <c r="J171" s="581"/>
      <c r="K171" s="584"/>
      <c r="L171" s="585"/>
      <c r="M171" s="585"/>
      <c r="N171" s="577"/>
      <c r="O171" s="588"/>
      <c r="P171" s="589"/>
      <c r="Q171" s="589"/>
      <c r="R171" s="589"/>
      <c r="S171" s="590"/>
      <c r="T171" s="379" t="s">
        <v>260</v>
      </c>
      <c r="U171" s="380"/>
      <c r="V171" s="381"/>
      <c r="W171" s="372"/>
      <c r="X171" s="373"/>
      <c r="Y171" s="373"/>
      <c r="Z171" s="373"/>
      <c r="AA171" s="373"/>
      <c r="AB171" s="373"/>
      <c r="AC171" s="374"/>
      <c r="AD171" s="372"/>
      <c r="AE171" s="373"/>
      <c r="AF171" s="373"/>
      <c r="AG171" s="373"/>
      <c r="AH171" s="373"/>
      <c r="AI171" s="373"/>
      <c r="AJ171" s="374"/>
      <c r="AK171" s="372"/>
      <c r="AL171" s="373"/>
      <c r="AM171" s="373"/>
      <c r="AN171" s="373"/>
      <c r="AO171" s="373"/>
      <c r="AP171" s="373"/>
      <c r="AQ171" s="374"/>
      <c r="AR171" s="372"/>
      <c r="AS171" s="373"/>
      <c r="AT171" s="373"/>
      <c r="AU171" s="373"/>
      <c r="AV171" s="373"/>
      <c r="AW171" s="373"/>
      <c r="AX171" s="374"/>
      <c r="AY171" s="372"/>
      <c r="AZ171" s="373"/>
      <c r="BA171" s="375"/>
      <c r="BB171" s="594"/>
      <c r="BC171" s="595"/>
      <c r="BD171" s="556"/>
      <c r="BE171" s="557"/>
      <c r="BF171" s="558"/>
      <c r="BG171" s="559"/>
      <c r="BH171" s="559"/>
      <c r="BI171" s="559"/>
      <c r="BJ171" s="560"/>
    </row>
    <row r="172" spans="2:62" ht="20.25" customHeight="1" x14ac:dyDescent="0.45">
      <c r="B172" s="597"/>
      <c r="C172" s="598"/>
      <c r="D172" s="599"/>
      <c r="E172" s="382"/>
      <c r="F172" s="383">
        <f>C171</f>
        <v>0</v>
      </c>
      <c r="G172" s="382"/>
      <c r="H172" s="383">
        <f>I171</f>
        <v>0</v>
      </c>
      <c r="I172" s="600"/>
      <c r="J172" s="601"/>
      <c r="K172" s="602"/>
      <c r="L172" s="603"/>
      <c r="M172" s="603"/>
      <c r="N172" s="599"/>
      <c r="O172" s="588"/>
      <c r="P172" s="589"/>
      <c r="Q172" s="589"/>
      <c r="R172" s="589"/>
      <c r="S172" s="590"/>
      <c r="T172" s="376" t="s">
        <v>261</v>
      </c>
      <c r="U172" s="377"/>
      <c r="V172" s="378"/>
      <c r="W172" s="364" t="str">
        <f>IF(W171="","",VLOOKUP(W171,'[1]シフト記号表（従来型・ユニット型共通）'!$C$6:$L$47,10,FALSE))</f>
        <v/>
      </c>
      <c r="X172" s="365" t="str">
        <f>IF(X171="","",VLOOKUP(X171,'[1]シフト記号表（従来型・ユニット型共通）'!$C$6:$L$47,10,FALSE))</f>
        <v/>
      </c>
      <c r="Y172" s="365" t="str">
        <f>IF(Y171="","",VLOOKUP(Y171,'[1]シフト記号表（従来型・ユニット型共通）'!$C$6:$L$47,10,FALSE))</f>
        <v/>
      </c>
      <c r="Z172" s="365" t="str">
        <f>IF(Z171="","",VLOOKUP(Z171,'[1]シフト記号表（従来型・ユニット型共通）'!$C$6:$L$47,10,FALSE))</f>
        <v/>
      </c>
      <c r="AA172" s="365" t="str">
        <f>IF(AA171="","",VLOOKUP(AA171,'[1]シフト記号表（従来型・ユニット型共通）'!$C$6:$L$47,10,FALSE))</f>
        <v/>
      </c>
      <c r="AB172" s="365" t="str">
        <f>IF(AB171="","",VLOOKUP(AB171,'[1]シフト記号表（従来型・ユニット型共通）'!$C$6:$L$47,10,FALSE))</f>
        <v/>
      </c>
      <c r="AC172" s="366" t="str">
        <f>IF(AC171="","",VLOOKUP(AC171,'[1]シフト記号表（従来型・ユニット型共通）'!$C$6:$L$47,10,FALSE))</f>
        <v/>
      </c>
      <c r="AD172" s="364" t="str">
        <f>IF(AD171="","",VLOOKUP(AD171,'[1]シフト記号表（従来型・ユニット型共通）'!$C$6:$L$47,10,FALSE))</f>
        <v/>
      </c>
      <c r="AE172" s="365" t="str">
        <f>IF(AE171="","",VLOOKUP(AE171,'[1]シフト記号表（従来型・ユニット型共通）'!$C$6:$L$47,10,FALSE))</f>
        <v/>
      </c>
      <c r="AF172" s="365" t="str">
        <f>IF(AF171="","",VLOOKUP(AF171,'[1]シフト記号表（従来型・ユニット型共通）'!$C$6:$L$47,10,FALSE))</f>
        <v/>
      </c>
      <c r="AG172" s="365" t="str">
        <f>IF(AG171="","",VLOOKUP(AG171,'[1]シフト記号表（従来型・ユニット型共通）'!$C$6:$L$47,10,FALSE))</f>
        <v/>
      </c>
      <c r="AH172" s="365" t="str">
        <f>IF(AH171="","",VLOOKUP(AH171,'[1]シフト記号表（従来型・ユニット型共通）'!$C$6:$L$47,10,FALSE))</f>
        <v/>
      </c>
      <c r="AI172" s="365" t="str">
        <f>IF(AI171="","",VLOOKUP(AI171,'[1]シフト記号表（従来型・ユニット型共通）'!$C$6:$L$47,10,FALSE))</f>
        <v/>
      </c>
      <c r="AJ172" s="366" t="str">
        <f>IF(AJ171="","",VLOOKUP(AJ171,'[1]シフト記号表（従来型・ユニット型共通）'!$C$6:$L$47,10,FALSE))</f>
        <v/>
      </c>
      <c r="AK172" s="364" t="str">
        <f>IF(AK171="","",VLOOKUP(AK171,'[1]シフト記号表（従来型・ユニット型共通）'!$C$6:$L$47,10,FALSE))</f>
        <v/>
      </c>
      <c r="AL172" s="365" t="str">
        <f>IF(AL171="","",VLOOKUP(AL171,'[1]シフト記号表（従来型・ユニット型共通）'!$C$6:$L$47,10,FALSE))</f>
        <v/>
      </c>
      <c r="AM172" s="365" t="str">
        <f>IF(AM171="","",VLOOKUP(AM171,'[1]シフト記号表（従来型・ユニット型共通）'!$C$6:$L$47,10,FALSE))</f>
        <v/>
      </c>
      <c r="AN172" s="365" t="str">
        <f>IF(AN171="","",VLOOKUP(AN171,'[1]シフト記号表（従来型・ユニット型共通）'!$C$6:$L$47,10,FALSE))</f>
        <v/>
      </c>
      <c r="AO172" s="365" t="str">
        <f>IF(AO171="","",VLOOKUP(AO171,'[1]シフト記号表（従来型・ユニット型共通）'!$C$6:$L$47,10,FALSE))</f>
        <v/>
      </c>
      <c r="AP172" s="365" t="str">
        <f>IF(AP171="","",VLOOKUP(AP171,'[1]シフト記号表（従来型・ユニット型共通）'!$C$6:$L$47,10,FALSE))</f>
        <v/>
      </c>
      <c r="AQ172" s="366" t="str">
        <f>IF(AQ171="","",VLOOKUP(AQ171,'[1]シフト記号表（従来型・ユニット型共通）'!$C$6:$L$47,10,FALSE))</f>
        <v/>
      </c>
      <c r="AR172" s="364" t="str">
        <f>IF(AR171="","",VLOOKUP(AR171,'[1]シフト記号表（従来型・ユニット型共通）'!$C$6:$L$47,10,FALSE))</f>
        <v/>
      </c>
      <c r="AS172" s="365" t="str">
        <f>IF(AS171="","",VLOOKUP(AS171,'[1]シフト記号表（従来型・ユニット型共通）'!$C$6:$L$47,10,FALSE))</f>
        <v/>
      </c>
      <c r="AT172" s="365" t="str">
        <f>IF(AT171="","",VLOOKUP(AT171,'[1]シフト記号表（従来型・ユニット型共通）'!$C$6:$L$47,10,FALSE))</f>
        <v/>
      </c>
      <c r="AU172" s="365" t="str">
        <f>IF(AU171="","",VLOOKUP(AU171,'[1]シフト記号表（従来型・ユニット型共通）'!$C$6:$L$47,10,FALSE))</f>
        <v/>
      </c>
      <c r="AV172" s="365" t="str">
        <f>IF(AV171="","",VLOOKUP(AV171,'[1]シフト記号表（従来型・ユニット型共通）'!$C$6:$L$47,10,FALSE))</f>
        <v/>
      </c>
      <c r="AW172" s="365" t="str">
        <f>IF(AW171="","",VLOOKUP(AW171,'[1]シフト記号表（従来型・ユニット型共通）'!$C$6:$L$47,10,FALSE))</f>
        <v/>
      </c>
      <c r="AX172" s="366" t="str">
        <f>IF(AX171="","",VLOOKUP(AX171,'[1]シフト記号表（従来型・ユニット型共通）'!$C$6:$L$47,10,FALSE))</f>
        <v/>
      </c>
      <c r="AY172" s="364" t="str">
        <f>IF(AY171="","",VLOOKUP(AY171,'[1]シフト記号表（従来型・ユニット型共通）'!$C$6:$L$47,10,FALSE))</f>
        <v/>
      </c>
      <c r="AZ172" s="365" t="str">
        <f>IF(AZ171="","",VLOOKUP(AZ171,'[1]シフト記号表（従来型・ユニット型共通）'!$C$6:$L$47,10,FALSE))</f>
        <v/>
      </c>
      <c r="BA172" s="365" t="str">
        <f>IF(BA171="","",VLOOKUP(BA171,'[1]シフト記号表（従来型・ユニット型共通）'!$C$6:$L$47,10,FALSE))</f>
        <v/>
      </c>
      <c r="BB172" s="571">
        <f>IF($BE$3="４週",SUM(W172:AX172),IF($BE$3="暦月",SUM(W172:BA172),""))</f>
        <v>0</v>
      </c>
      <c r="BC172" s="572"/>
      <c r="BD172" s="573">
        <f>IF($BE$3="４週",BB172/4,IF($BE$3="暦月",(BB172/($BE$8/7)),""))</f>
        <v>0</v>
      </c>
      <c r="BE172" s="572"/>
      <c r="BF172" s="568"/>
      <c r="BG172" s="569"/>
      <c r="BH172" s="569"/>
      <c r="BI172" s="569"/>
      <c r="BJ172" s="570"/>
    </row>
    <row r="173" spans="2:62" ht="20.25" customHeight="1" x14ac:dyDescent="0.45">
      <c r="B173" s="574">
        <f>B171+1</f>
        <v>79</v>
      </c>
      <c r="C173" s="576"/>
      <c r="D173" s="577"/>
      <c r="E173" s="359"/>
      <c r="F173" s="360"/>
      <c r="G173" s="359"/>
      <c r="H173" s="360"/>
      <c r="I173" s="580"/>
      <c r="J173" s="581"/>
      <c r="K173" s="584"/>
      <c r="L173" s="585"/>
      <c r="M173" s="585"/>
      <c r="N173" s="577"/>
      <c r="O173" s="588"/>
      <c r="P173" s="589"/>
      <c r="Q173" s="589"/>
      <c r="R173" s="589"/>
      <c r="S173" s="590"/>
      <c r="T173" s="379" t="s">
        <v>260</v>
      </c>
      <c r="U173" s="380"/>
      <c r="V173" s="381"/>
      <c r="W173" s="372"/>
      <c r="X173" s="373"/>
      <c r="Y173" s="373"/>
      <c r="Z173" s="373"/>
      <c r="AA173" s="373"/>
      <c r="AB173" s="373"/>
      <c r="AC173" s="374"/>
      <c r="AD173" s="372"/>
      <c r="AE173" s="373"/>
      <c r="AF173" s="373"/>
      <c r="AG173" s="373"/>
      <c r="AH173" s="373"/>
      <c r="AI173" s="373"/>
      <c r="AJ173" s="374"/>
      <c r="AK173" s="372"/>
      <c r="AL173" s="373"/>
      <c r="AM173" s="373"/>
      <c r="AN173" s="373"/>
      <c r="AO173" s="373"/>
      <c r="AP173" s="373"/>
      <c r="AQ173" s="374"/>
      <c r="AR173" s="372"/>
      <c r="AS173" s="373"/>
      <c r="AT173" s="373"/>
      <c r="AU173" s="373"/>
      <c r="AV173" s="373"/>
      <c r="AW173" s="373"/>
      <c r="AX173" s="374"/>
      <c r="AY173" s="372"/>
      <c r="AZ173" s="373"/>
      <c r="BA173" s="375"/>
      <c r="BB173" s="594"/>
      <c r="BC173" s="595"/>
      <c r="BD173" s="556"/>
      <c r="BE173" s="557"/>
      <c r="BF173" s="558"/>
      <c r="BG173" s="559"/>
      <c r="BH173" s="559"/>
      <c r="BI173" s="559"/>
      <c r="BJ173" s="560"/>
    </row>
    <row r="174" spans="2:62" ht="20.25" customHeight="1" x14ac:dyDescent="0.45">
      <c r="B174" s="597"/>
      <c r="C174" s="598"/>
      <c r="D174" s="599"/>
      <c r="E174" s="382"/>
      <c r="F174" s="383">
        <f>C173</f>
        <v>0</v>
      </c>
      <c r="G174" s="382"/>
      <c r="H174" s="383">
        <f>I173</f>
        <v>0</v>
      </c>
      <c r="I174" s="600"/>
      <c r="J174" s="601"/>
      <c r="K174" s="602"/>
      <c r="L174" s="603"/>
      <c r="M174" s="603"/>
      <c r="N174" s="599"/>
      <c r="O174" s="588"/>
      <c r="P174" s="589"/>
      <c r="Q174" s="589"/>
      <c r="R174" s="589"/>
      <c r="S174" s="590"/>
      <c r="T174" s="376" t="s">
        <v>261</v>
      </c>
      <c r="U174" s="377"/>
      <c r="V174" s="378"/>
      <c r="W174" s="364" t="str">
        <f>IF(W173="","",VLOOKUP(W173,'[1]シフト記号表（従来型・ユニット型共通）'!$C$6:$L$47,10,FALSE))</f>
        <v/>
      </c>
      <c r="X174" s="365" t="str">
        <f>IF(X173="","",VLOOKUP(X173,'[1]シフト記号表（従来型・ユニット型共通）'!$C$6:$L$47,10,FALSE))</f>
        <v/>
      </c>
      <c r="Y174" s="365" t="str">
        <f>IF(Y173="","",VLOOKUP(Y173,'[1]シフト記号表（従来型・ユニット型共通）'!$C$6:$L$47,10,FALSE))</f>
        <v/>
      </c>
      <c r="Z174" s="365" t="str">
        <f>IF(Z173="","",VLOOKUP(Z173,'[1]シフト記号表（従来型・ユニット型共通）'!$C$6:$L$47,10,FALSE))</f>
        <v/>
      </c>
      <c r="AA174" s="365" t="str">
        <f>IF(AA173="","",VLOOKUP(AA173,'[1]シフト記号表（従来型・ユニット型共通）'!$C$6:$L$47,10,FALSE))</f>
        <v/>
      </c>
      <c r="AB174" s="365" t="str">
        <f>IF(AB173="","",VLOOKUP(AB173,'[1]シフト記号表（従来型・ユニット型共通）'!$C$6:$L$47,10,FALSE))</f>
        <v/>
      </c>
      <c r="AC174" s="366" t="str">
        <f>IF(AC173="","",VLOOKUP(AC173,'[1]シフト記号表（従来型・ユニット型共通）'!$C$6:$L$47,10,FALSE))</f>
        <v/>
      </c>
      <c r="AD174" s="364" t="str">
        <f>IF(AD173="","",VLOOKUP(AD173,'[1]シフト記号表（従来型・ユニット型共通）'!$C$6:$L$47,10,FALSE))</f>
        <v/>
      </c>
      <c r="AE174" s="365" t="str">
        <f>IF(AE173="","",VLOOKUP(AE173,'[1]シフト記号表（従来型・ユニット型共通）'!$C$6:$L$47,10,FALSE))</f>
        <v/>
      </c>
      <c r="AF174" s="365" t="str">
        <f>IF(AF173="","",VLOOKUP(AF173,'[1]シフト記号表（従来型・ユニット型共通）'!$C$6:$L$47,10,FALSE))</f>
        <v/>
      </c>
      <c r="AG174" s="365" t="str">
        <f>IF(AG173="","",VLOOKUP(AG173,'[1]シフト記号表（従来型・ユニット型共通）'!$C$6:$L$47,10,FALSE))</f>
        <v/>
      </c>
      <c r="AH174" s="365" t="str">
        <f>IF(AH173="","",VLOOKUP(AH173,'[1]シフト記号表（従来型・ユニット型共通）'!$C$6:$L$47,10,FALSE))</f>
        <v/>
      </c>
      <c r="AI174" s="365" t="str">
        <f>IF(AI173="","",VLOOKUP(AI173,'[1]シフト記号表（従来型・ユニット型共通）'!$C$6:$L$47,10,FALSE))</f>
        <v/>
      </c>
      <c r="AJ174" s="366" t="str">
        <f>IF(AJ173="","",VLOOKUP(AJ173,'[1]シフト記号表（従来型・ユニット型共通）'!$C$6:$L$47,10,FALSE))</f>
        <v/>
      </c>
      <c r="AK174" s="364" t="str">
        <f>IF(AK173="","",VLOOKUP(AK173,'[1]シフト記号表（従来型・ユニット型共通）'!$C$6:$L$47,10,FALSE))</f>
        <v/>
      </c>
      <c r="AL174" s="365" t="str">
        <f>IF(AL173="","",VLOOKUP(AL173,'[1]シフト記号表（従来型・ユニット型共通）'!$C$6:$L$47,10,FALSE))</f>
        <v/>
      </c>
      <c r="AM174" s="365" t="str">
        <f>IF(AM173="","",VLOOKUP(AM173,'[1]シフト記号表（従来型・ユニット型共通）'!$C$6:$L$47,10,FALSE))</f>
        <v/>
      </c>
      <c r="AN174" s="365" t="str">
        <f>IF(AN173="","",VLOOKUP(AN173,'[1]シフト記号表（従来型・ユニット型共通）'!$C$6:$L$47,10,FALSE))</f>
        <v/>
      </c>
      <c r="AO174" s="365" t="str">
        <f>IF(AO173="","",VLOOKUP(AO173,'[1]シフト記号表（従来型・ユニット型共通）'!$C$6:$L$47,10,FALSE))</f>
        <v/>
      </c>
      <c r="AP174" s="365" t="str">
        <f>IF(AP173="","",VLOOKUP(AP173,'[1]シフト記号表（従来型・ユニット型共通）'!$C$6:$L$47,10,FALSE))</f>
        <v/>
      </c>
      <c r="AQ174" s="366" t="str">
        <f>IF(AQ173="","",VLOOKUP(AQ173,'[1]シフト記号表（従来型・ユニット型共通）'!$C$6:$L$47,10,FALSE))</f>
        <v/>
      </c>
      <c r="AR174" s="364" t="str">
        <f>IF(AR173="","",VLOOKUP(AR173,'[1]シフト記号表（従来型・ユニット型共通）'!$C$6:$L$47,10,FALSE))</f>
        <v/>
      </c>
      <c r="AS174" s="365" t="str">
        <f>IF(AS173="","",VLOOKUP(AS173,'[1]シフト記号表（従来型・ユニット型共通）'!$C$6:$L$47,10,FALSE))</f>
        <v/>
      </c>
      <c r="AT174" s="365" t="str">
        <f>IF(AT173="","",VLOOKUP(AT173,'[1]シフト記号表（従来型・ユニット型共通）'!$C$6:$L$47,10,FALSE))</f>
        <v/>
      </c>
      <c r="AU174" s="365" t="str">
        <f>IF(AU173="","",VLOOKUP(AU173,'[1]シフト記号表（従来型・ユニット型共通）'!$C$6:$L$47,10,FALSE))</f>
        <v/>
      </c>
      <c r="AV174" s="365" t="str">
        <f>IF(AV173="","",VLOOKUP(AV173,'[1]シフト記号表（従来型・ユニット型共通）'!$C$6:$L$47,10,FALSE))</f>
        <v/>
      </c>
      <c r="AW174" s="365" t="str">
        <f>IF(AW173="","",VLOOKUP(AW173,'[1]シフト記号表（従来型・ユニット型共通）'!$C$6:$L$47,10,FALSE))</f>
        <v/>
      </c>
      <c r="AX174" s="366" t="str">
        <f>IF(AX173="","",VLOOKUP(AX173,'[1]シフト記号表（従来型・ユニット型共通）'!$C$6:$L$47,10,FALSE))</f>
        <v/>
      </c>
      <c r="AY174" s="364" t="str">
        <f>IF(AY173="","",VLOOKUP(AY173,'[1]シフト記号表（従来型・ユニット型共通）'!$C$6:$L$47,10,FALSE))</f>
        <v/>
      </c>
      <c r="AZ174" s="365" t="str">
        <f>IF(AZ173="","",VLOOKUP(AZ173,'[1]シフト記号表（従来型・ユニット型共通）'!$C$6:$L$47,10,FALSE))</f>
        <v/>
      </c>
      <c r="BA174" s="365" t="str">
        <f>IF(BA173="","",VLOOKUP(BA173,'[1]シフト記号表（従来型・ユニット型共通）'!$C$6:$L$47,10,FALSE))</f>
        <v/>
      </c>
      <c r="BB174" s="571">
        <f>IF($BE$3="４週",SUM(W174:AX174),IF($BE$3="暦月",SUM(W174:BA174),""))</f>
        <v>0</v>
      </c>
      <c r="BC174" s="572"/>
      <c r="BD174" s="573">
        <f>IF($BE$3="４週",BB174/4,IF($BE$3="暦月",(BB174/($BE$8/7)),""))</f>
        <v>0</v>
      </c>
      <c r="BE174" s="572"/>
      <c r="BF174" s="568"/>
      <c r="BG174" s="569"/>
      <c r="BH174" s="569"/>
      <c r="BI174" s="569"/>
      <c r="BJ174" s="570"/>
    </row>
    <row r="175" spans="2:62" ht="20.25" customHeight="1" x14ac:dyDescent="0.45">
      <c r="B175" s="574">
        <f>B173+1</f>
        <v>80</v>
      </c>
      <c r="C175" s="576"/>
      <c r="D175" s="577"/>
      <c r="E175" s="359"/>
      <c r="F175" s="360"/>
      <c r="G175" s="359"/>
      <c r="H175" s="360"/>
      <c r="I175" s="580"/>
      <c r="J175" s="581"/>
      <c r="K175" s="584"/>
      <c r="L175" s="585"/>
      <c r="M175" s="585"/>
      <c r="N175" s="577"/>
      <c r="O175" s="588"/>
      <c r="P175" s="589"/>
      <c r="Q175" s="589"/>
      <c r="R175" s="589"/>
      <c r="S175" s="590"/>
      <c r="T175" s="379" t="s">
        <v>260</v>
      </c>
      <c r="U175" s="380"/>
      <c r="V175" s="381"/>
      <c r="W175" s="372"/>
      <c r="X175" s="373"/>
      <c r="Y175" s="373"/>
      <c r="Z175" s="373"/>
      <c r="AA175" s="373"/>
      <c r="AB175" s="373"/>
      <c r="AC175" s="374"/>
      <c r="AD175" s="372"/>
      <c r="AE175" s="373"/>
      <c r="AF175" s="373"/>
      <c r="AG175" s="373"/>
      <c r="AH175" s="373"/>
      <c r="AI175" s="373"/>
      <c r="AJ175" s="374"/>
      <c r="AK175" s="372"/>
      <c r="AL175" s="373"/>
      <c r="AM175" s="373"/>
      <c r="AN175" s="373"/>
      <c r="AO175" s="373"/>
      <c r="AP175" s="373"/>
      <c r="AQ175" s="374"/>
      <c r="AR175" s="372"/>
      <c r="AS175" s="373"/>
      <c r="AT175" s="373"/>
      <c r="AU175" s="373"/>
      <c r="AV175" s="373"/>
      <c r="AW175" s="373"/>
      <c r="AX175" s="374"/>
      <c r="AY175" s="372"/>
      <c r="AZ175" s="373"/>
      <c r="BA175" s="375"/>
      <c r="BB175" s="594"/>
      <c r="BC175" s="595"/>
      <c r="BD175" s="556"/>
      <c r="BE175" s="557"/>
      <c r="BF175" s="558"/>
      <c r="BG175" s="559"/>
      <c r="BH175" s="559"/>
      <c r="BI175" s="559"/>
      <c r="BJ175" s="560"/>
    </row>
    <row r="176" spans="2:62" ht="20.25" customHeight="1" x14ac:dyDescent="0.45">
      <c r="B176" s="597"/>
      <c r="C176" s="598"/>
      <c r="D176" s="599"/>
      <c r="E176" s="382"/>
      <c r="F176" s="383">
        <f>C175</f>
        <v>0</v>
      </c>
      <c r="G176" s="382"/>
      <c r="H176" s="383">
        <f>I175</f>
        <v>0</v>
      </c>
      <c r="I176" s="600"/>
      <c r="J176" s="601"/>
      <c r="K176" s="602"/>
      <c r="L176" s="603"/>
      <c r="M176" s="603"/>
      <c r="N176" s="599"/>
      <c r="O176" s="588"/>
      <c r="P176" s="589"/>
      <c r="Q176" s="589"/>
      <c r="R176" s="589"/>
      <c r="S176" s="590"/>
      <c r="T176" s="376" t="s">
        <v>261</v>
      </c>
      <c r="U176" s="377"/>
      <c r="V176" s="378"/>
      <c r="W176" s="364" t="str">
        <f>IF(W175="","",VLOOKUP(W175,'[1]シフト記号表（従来型・ユニット型共通）'!$C$6:$L$47,10,FALSE))</f>
        <v/>
      </c>
      <c r="X176" s="365" t="str">
        <f>IF(X175="","",VLOOKUP(X175,'[1]シフト記号表（従来型・ユニット型共通）'!$C$6:$L$47,10,FALSE))</f>
        <v/>
      </c>
      <c r="Y176" s="365" t="str">
        <f>IF(Y175="","",VLOOKUP(Y175,'[1]シフト記号表（従来型・ユニット型共通）'!$C$6:$L$47,10,FALSE))</f>
        <v/>
      </c>
      <c r="Z176" s="365" t="str">
        <f>IF(Z175="","",VLOOKUP(Z175,'[1]シフト記号表（従来型・ユニット型共通）'!$C$6:$L$47,10,FALSE))</f>
        <v/>
      </c>
      <c r="AA176" s="365" t="str">
        <f>IF(AA175="","",VLOOKUP(AA175,'[1]シフト記号表（従来型・ユニット型共通）'!$C$6:$L$47,10,FALSE))</f>
        <v/>
      </c>
      <c r="AB176" s="365" t="str">
        <f>IF(AB175="","",VLOOKUP(AB175,'[1]シフト記号表（従来型・ユニット型共通）'!$C$6:$L$47,10,FALSE))</f>
        <v/>
      </c>
      <c r="AC176" s="366" t="str">
        <f>IF(AC175="","",VLOOKUP(AC175,'[1]シフト記号表（従来型・ユニット型共通）'!$C$6:$L$47,10,FALSE))</f>
        <v/>
      </c>
      <c r="AD176" s="364" t="str">
        <f>IF(AD175="","",VLOOKUP(AD175,'[1]シフト記号表（従来型・ユニット型共通）'!$C$6:$L$47,10,FALSE))</f>
        <v/>
      </c>
      <c r="AE176" s="365" t="str">
        <f>IF(AE175="","",VLOOKUP(AE175,'[1]シフト記号表（従来型・ユニット型共通）'!$C$6:$L$47,10,FALSE))</f>
        <v/>
      </c>
      <c r="AF176" s="365" t="str">
        <f>IF(AF175="","",VLOOKUP(AF175,'[1]シフト記号表（従来型・ユニット型共通）'!$C$6:$L$47,10,FALSE))</f>
        <v/>
      </c>
      <c r="AG176" s="365" t="str">
        <f>IF(AG175="","",VLOOKUP(AG175,'[1]シフト記号表（従来型・ユニット型共通）'!$C$6:$L$47,10,FALSE))</f>
        <v/>
      </c>
      <c r="AH176" s="365" t="str">
        <f>IF(AH175="","",VLOOKUP(AH175,'[1]シフト記号表（従来型・ユニット型共通）'!$C$6:$L$47,10,FALSE))</f>
        <v/>
      </c>
      <c r="AI176" s="365" t="str">
        <f>IF(AI175="","",VLOOKUP(AI175,'[1]シフト記号表（従来型・ユニット型共通）'!$C$6:$L$47,10,FALSE))</f>
        <v/>
      </c>
      <c r="AJ176" s="366" t="str">
        <f>IF(AJ175="","",VLOOKUP(AJ175,'[1]シフト記号表（従来型・ユニット型共通）'!$C$6:$L$47,10,FALSE))</f>
        <v/>
      </c>
      <c r="AK176" s="364" t="str">
        <f>IF(AK175="","",VLOOKUP(AK175,'[1]シフト記号表（従来型・ユニット型共通）'!$C$6:$L$47,10,FALSE))</f>
        <v/>
      </c>
      <c r="AL176" s="365" t="str">
        <f>IF(AL175="","",VLOOKUP(AL175,'[1]シフト記号表（従来型・ユニット型共通）'!$C$6:$L$47,10,FALSE))</f>
        <v/>
      </c>
      <c r="AM176" s="365" t="str">
        <f>IF(AM175="","",VLOOKUP(AM175,'[1]シフト記号表（従来型・ユニット型共通）'!$C$6:$L$47,10,FALSE))</f>
        <v/>
      </c>
      <c r="AN176" s="365" t="str">
        <f>IF(AN175="","",VLOOKUP(AN175,'[1]シフト記号表（従来型・ユニット型共通）'!$C$6:$L$47,10,FALSE))</f>
        <v/>
      </c>
      <c r="AO176" s="365" t="str">
        <f>IF(AO175="","",VLOOKUP(AO175,'[1]シフト記号表（従来型・ユニット型共通）'!$C$6:$L$47,10,FALSE))</f>
        <v/>
      </c>
      <c r="AP176" s="365" t="str">
        <f>IF(AP175="","",VLOOKUP(AP175,'[1]シフト記号表（従来型・ユニット型共通）'!$C$6:$L$47,10,FALSE))</f>
        <v/>
      </c>
      <c r="AQ176" s="366" t="str">
        <f>IF(AQ175="","",VLOOKUP(AQ175,'[1]シフト記号表（従来型・ユニット型共通）'!$C$6:$L$47,10,FALSE))</f>
        <v/>
      </c>
      <c r="AR176" s="364" t="str">
        <f>IF(AR175="","",VLOOKUP(AR175,'[1]シフト記号表（従来型・ユニット型共通）'!$C$6:$L$47,10,FALSE))</f>
        <v/>
      </c>
      <c r="AS176" s="365" t="str">
        <f>IF(AS175="","",VLOOKUP(AS175,'[1]シフト記号表（従来型・ユニット型共通）'!$C$6:$L$47,10,FALSE))</f>
        <v/>
      </c>
      <c r="AT176" s="365" t="str">
        <f>IF(AT175="","",VLOOKUP(AT175,'[1]シフト記号表（従来型・ユニット型共通）'!$C$6:$L$47,10,FALSE))</f>
        <v/>
      </c>
      <c r="AU176" s="365" t="str">
        <f>IF(AU175="","",VLOOKUP(AU175,'[1]シフト記号表（従来型・ユニット型共通）'!$C$6:$L$47,10,FALSE))</f>
        <v/>
      </c>
      <c r="AV176" s="365" t="str">
        <f>IF(AV175="","",VLOOKUP(AV175,'[1]シフト記号表（従来型・ユニット型共通）'!$C$6:$L$47,10,FALSE))</f>
        <v/>
      </c>
      <c r="AW176" s="365" t="str">
        <f>IF(AW175="","",VLOOKUP(AW175,'[1]シフト記号表（従来型・ユニット型共通）'!$C$6:$L$47,10,FALSE))</f>
        <v/>
      </c>
      <c r="AX176" s="366" t="str">
        <f>IF(AX175="","",VLOOKUP(AX175,'[1]シフト記号表（従来型・ユニット型共通）'!$C$6:$L$47,10,FALSE))</f>
        <v/>
      </c>
      <c r="AY176" s="364" t="str">
        <f>IF(AY175="","",VLOOKUP(AY175,'[1]シフト記号表（従来型・ユニット型共通）'!$C$6:$L$47,10,FALSE))</f>
        <v/>
      </c>
      <c r="AZ176" s="365" t="str">
        <f>IF(AZ175="","",VLOOKUP(AZ175,'[1]シフト記号表（従来型・ユニット型共通）'!$C$6:$L$47,10,FALSE))</f>
        <v/>
      </c>
      <c r="BA176" s="365" t="str">
        <f>IF(BA175="","",VLOOKUP(BA175,'[1]シフト記号表（従来型・ユニット型共通）'!$C$6:$L$47,10,FALSE))</f>
        <v/>
      </c>
      <c r="BB176" s="571">
        <f>IF($BE$3="４週",SUM(W176:AX176),IF($BE$3="暦月",SUM(W176:BA176),""))</f>
        <v>0</v>
      </c>
      <c r="BC176" s="572"/>
      <c r="BD176" s="573">
        <f>IF($BE$3="４週",BB176/4,IF($BE$3="暦月",(BB176/($BE$8/7)),""))</f>
        <v>0</v>
      </c>
      <c r="BE176" s="572"/>
      <c r="BF176" s="568"/>
      <c r="BG176" s="569"/>
      <c r="BH176" s="569"/>
      <c r="BI176" s="569"/>
      <c r="BJ176" s="570"/>
    </row>
    <row r="177" spans="2:62" ht="20.25" customHeight="1" x14ac:dyDescent="0.45">
      <c r="B177" s="574">
        <f>B175+1</f>
        <v>81</v>
      </c>
      <c r="C177" s="576"/>
      <c r="D177" s="577"/>
      <c r="E177" s="359"/>
      <c r="F177" s="360"/>
      <c r="G177" s="359"/>
      <c r="H177" s="360"/>
      <c r="I177" s="580"/>
      <c r="J177" s="581"/>
      <c r="K177" s="584"/>
      <c r="L177" s="585"/>
      <c r="M177" s="585"/>
      <c r="N177" s="577"/>
      <c r="O177" s="588"/>
      <c r="P177" s="589"/>
      <c r="Q177" s="589"/>
      <c r="R177" s="589"/>
      <c r="S177" s="590"/>
      <c r="T177" s="379" t="s">
        <v>260</v>
      </c>
      <c r="U177" s="380"/>
      <c r="V177" s="381"/>
      <c r="W177" s="372"/>
      <c r="X177" s="373"/>
      <c r="Y177" s="373"/>
      <c r="Z177" s="373"/>
      <c r="AA177" s="373"/>
      <c r="AB177" s="373"/>
      <c r="AC177" s="374"/>
      <c r="AD177" s="372"/>
      <c r="AE177" s="373"/>
      <c r="AF177" s="373"/>
      <c r="AG177" s="373"/>
      <c r="AH177" s="373"/>
      <c r="AI177" s="373"/>
      <c r="AJ177" s="374"/>
      <c r="AK177" s="372"/>
      <c r="AL177" s="373"/>
      <c r="AM177" s="373"/>
      <c r="AN177" s="373"/>
      <c r="AO177" s="373"/>
      <c r="AP177" s="373"/>
      <c r="AQ177" s="374"/>
      <c r="AR177" s="372"/>
      <c r="AS177" s="373"/>
      <c r="AT177" s="373"/>
      <c r="AU177" s="373"/>
      <c r="AV177" s="373"/>
      <c r="AW177" s="373"/>
      <c r="AX177" s="374"/>
      <c r="AY177" s="372"/>
      <c r="AZ177" s="373"/>
      <c r="BA177" s="375"/>
      <c r="BB177" s="594"/>
      <c r="BC177" s="595"/>
      <c r="BD177" s="556"/>
      <c r="BE177" s="557"/>
      <c r="BF177" s="558"/>
      <c r="BG177" s="559"/>
      <c r="BH177" s="559"/>
      <c r="BI177" s="559"/>
      <c r="BJ177" s="560"/>
    </row>
    <row r="178" spans="2:62" ht="20.25" customHeight="1" x14ac:dyDescent="0.45">
      <c r="B178" s="597"/>
      <c r="C178" s="598"/>
      <c r="D178" s="599"/>
      <c r="E178" s="382"/>
      <c r="F178" s="383">
        <f>C177</f>
        <v>0</v>
      </c>
      <c r="G178" s="382"/>
      <c r="H178" s="383">
        <f>I177</f>
        <v>0</v>
      </c>
      <c r="I178" s="600"/>
      <c r="J178" s="601"/>
      <c r="K178" s="602"/>
      <c r="L178" s="603"/>
      <c r="M178" s="603"/>
      <c r="N178" s="599"/>
      <c r="O178" s="588"/>
      <c r="P178" s="589"/>
      <c r="Q178" s="589"/>
      <c r="R178" s="589"/>
      <c r="S178" s="590"/>
      <c r="T178" s="376" t="s">
        <v>261</v>
      </c>
      <c r="U178" s="377"/>
      <c r="V178" s="378"/>
      <c r="W178" s="364" t="str">
        <f>IF(W177="","",VLOOKUP(W177,'[1]シフト記号表（従来型・ユニット型共通）'!$C$6:$L$47,10,FALSE))</f>
        <v/>
      </c>
      <c r="X178" s="365" t="str">
        <f>IF(X177="","",VLOOKUP(X177,'[1]シフト記号表（従来型・ユニット型共通）'!$C$6:$L$47,10,FALSE))</f>
        <v/>
      </c>
      <c r="Y178" s="365" t="str">
        <f>IF(Y177="","",VLOOKUP(Y177,'[1]シフト記号表（従来型・ユニット型共通）'!$C$6:$L$47,10,FALSE))</f>
        <v/>
      </c>
      <c r="Z178" s="365" t="str">
        <f>IF(Z177="","",VLOOKUP(Z177,'[1]シフト記号表（従来型・ユニット型共通）'!$C$6:$L$47,10,FALSE))</f>
        <v/>
      </c>
      <c r="AA178" s="365" t="str">
        <f>IF(AA177="","",VLOOKUP(AA177,'[1]シフト記号表（従来型・ユニット型共通）'!$C$6:$L$47,10,FALSE))</f>
        <v/>
      </c>
      <c r="AB178" s="365" t="str">
        <f>IF(AB177="","",VLOOKUP(AB177,'[1]シフト記号表（従来型・ユニット型共通）'!$C$6:$L$47,10,FALSE))</f>
        <v/>
      </c>
      <c r="AC178" s="366" t="str">
        <f>IF(AC177="","",VLOOKUP(AC177,'[1]シフト記号表（従来型・ユニット型共通）'!$C$6:$L$47,10,FALSE))</f>
        <v/>
      </c>
      <c r="AD178" s="364" t="str">
        <f>IF(AD177="","",VLOOKUP(AD177,'[1]シフト記号表（従来型・ユニット型共通）'!$C$6:$L$47,10,FALSE))</f>
        <v/>
      </c>
      <c r="AE178" s="365" t="str">
        <f>IF(AE177="","",VLOOKUP(AE177,'[1]シフト記号表（従来型・ユニット型共通）'!$C$6:$L$47,10,FALSE))</f>
        <v/>
      </c>
      <c r="AF178" s="365" t="str">
        <f>IF(AF177="","",VLOOKUP(AF177,'[1]シフト記号表（従来型・ユニット型共通）'!$C$6:$L$47,10,FALSE))</f>
        <v/>
      </c>
      <c r="AG178" s="365" t="str">
        <f>IF(AG177="","",VLOOKUP(AG177,'[1]シフト記号表（従来型・ユニット型共通）'!$C$6:$L$47,10,FALSE))</f>
        <v/>
      </c>
      <c r="AH178" s="365" t="str">
        <f>IF(AH177="","",VLOOKUP(AH177,'[1]シフト記号表（従来型・ユニット型共通）'!$C$6:$L$47,10,FALSE))</f>
        <v/>
      </c>
      <c r="AI178" s="365" t="str">
        <f>IF(AI177="","",VLOOKUP(AI177,'[1]シフト記号表（従来型・ユニット型共通）'!$C$6:$L$47,10,FALSE))</f>
        <v/>
      </c>
      <c r="AJ178" s="366" t="str">
        <f>IF(AJ177="","",VLOOKUP(AJ177,'[1]シフト記号表（従来型・ユニット型共通）'!$C$6:$L$47,10,FALSE))</f>
        <v/>
      </c>
      <c r="AK178" s="364" t="str">
        <f>IF(AK177="","",VLOOKUP(AK177,'[1]シフト記号表（従来型・ユニット型共通）'!$C$6:$L$47,10,FALSE))</f>
        <v/>
      </c>
      <c r="AL178" s="365" t="str">
        <f>IF(AL177="","",VLOOKUP(AL177,'[1]シフト記号表（従来型・ユニット型共通）'!$C$6:$L$47,10,FALSE))</f>
        <v/>
      </c>
      <c r="AM178" s="365" t="str">
        <f>IF(AM177="","",VLOOKUP(AM177,'[1]シフト記号表（従来型・ユニット型共通）'!$C$6:$L$47,10,FALSE))</f>
        <v/>
      </c>
      <c r="AN178" s="365" t="str">
        <f>IF(AN177="","",VLOOKUP(AN177,'[1]シフト記号表（従来型・ユニット型共通）'!$C$6:$L$47,10,FALSE))</f>
        <v/>
      </c>
      <c r="AO178" s="365" t="str">
        <f>IF(AO177="","",VLOOKUP(AO177,'[1]シフト記号表（従来型・ユニット型共通）'!$C$6:$L$47,10,FALSE))</f>
        <v/>
      </c>
      <c r="AP178" s="365" t="str">
        <f>IF(AP177="","",VLOOKUP(AP177,'[1]シフト記号表（従来型・ユニット型共通）'!$C$6:$L$47,10,FALSE))</f>
        <v/>
      </c>
      <c r="AQ178" s="366" t="str">
        <f>IF(AQ177="","",VLOOKUP(AQ177,'[1]シフト記号表（従来型・ユニット型共通）'!$C$6:$L$47,10,FALSE))</f>
        <v/>
      </c>
      <c r="AR178" s="364" t="str">
        <f>IF(AR177="","",VLOOKUP(AR177,'[1]シフト記号表（従来型・ユニット型共通）'!$C$6:$L$47,10,FALSE))</f>
        <v/>
      </c>
      <c r="AS178" s="365" t="str">
        <f>IF(AS177="","",VLOOKUP(AS177,'[1]シフト記号表（従来型・ユニット型共通）'!$C$6:$L$47,10,FALSE))</f>
        <v/>
      </c>
      <c r="AT178" s="365" t="str">
        <f>IF(AT177="","",VLOOKUP(AT177,'[1]シフト記号表（従来型・ユニット型共通）'!$C$6:$L$47,10,FALSE))</f>
        <v/>
      </c>
      <c r="AU178" s="365" t="str">
        <f>IF(AU177="","",VLOOKUP(AU177,'[1]シフト記号表（従来型・ユニット型共通）'!$C$6:$L$47,10,FALSE))</f>
        <v/>
      </c>
      <c r="AV178" s="365" t="str">
        <f>IF(AV177="","",VLOOKUP(AV177,'[1]シフト記号表（従来型・ユニット型共通）'!$C$6:$L$47,10,FALSE))</f>
        <v/>
      </c>
      <c r="AW178" s="365" t="str">
        <f>IF(AW177="","",VLOOKUP(AW177,'[1]シフト記号表（従来型・ユニット型共通）'!$C$6:$L$47,10,FALSE))</f>
        <v/>
      </c>
      <c r="AX178" s="366" t="str">
        <f>IF(AX177="","",VLOOKUP(AX177,'[1]シフト記号表（従来型・ユニット型共通）'!$C$6:$L$47,10,FALSE))</f>
        <v/>
      </c>
      <c r="AY178" s="364" t="str">
        <f>IF(AY177="","",VLOOKUP(AY177,'[1]シフト記号表（従来型・ユニット型共通）'!$C$6:$L$47,10,FALSE))</f>
        <v/>
      </c>
      <c r="AZ178" s="365" t="str">
        <f>IF(AZ177="","",VLOOKUP(AZ177,'[1]シフト記号表（従来型・ユニット型共通）'!$C$6:$L$47,10,FALSE))</f>
        <v/>
      </c>
      <c r="BA178" s="365" t="str">
        <f>IF(BA177="","",VLOOKUP(BA177,'[1]シフト記号表（従来型・ユニット型共通）'!$C$6:$L$47,10,FALSE))</f>
        <v/>
      </c>
      <c r="BB178" s="571">
        <f>IF($BE$3="４週",SUM(W178:AX178),IF($BE$3="暦月",SUM(W178:BA178),""))</f>
        <v>0</v>
      </c>
      <c r="BC178" s="572"/>
      <c r="BD178" s="573">
        <f>IF($BE$3="４週",BB178/4,IF($BE$3="暦月",(BB178/($BE$8/7)),""))</f>
        <v>0</v>
      </c>
      <c r="BE178" s="572"/>
      <c r="BF178" s="568"/>
      <c r="BG178" s="569"/>
      <c r="BH178" s="569"/>
      <c r="BI178" s="569"/>
      <c r="BJ178" s="570"/>
    </row>
    <row r="179" spans="2:62" ht="20.25" customHeight="1" x14ac:dyDescent="0.45">
      <c r="B179" s="574">
        <f>B177+1</f>
        <v>82</v>
      </c>
      <c r="C179" s="576"/>
      <c r="D179" s="577"/>
      <c r="E179" s="359"/>
      <c r="F179" s="360"/>
      <c r="G179" s="359"/>
      <c r="H179" s="360"/>
      <c r="I179" s="580"/>
      <c r="J179" s="581"/>
      <c r="K179" s="584"/>
      <c r="L179" s="585"/>
      <c r="M179" s="585"/>
      <c r="N179" s="577"/>
      <c r="O179" s="588"/>
      <c r="P179" s="589"/>
      <c r="Q179" s="589"/>
      <c r="R179" s="589"/>
      <c r="S179" s="590"/>
      <c r="T179" s="379" t="s">
        <v>260</v>
      </c>
      <c r="U179" s="380"/>
      <c r="V179" s="381"/>
      <c r="W179" s="372"/>
      <c r="X179" s="373"/>
      <c r="Y179" s="373"/>
      <c r="Z179" s="373"/>
      <c r="AA179" s="373"/>
      <c r="AB179" s="373"/>
      <c r="AC179" s="374"/>
      <c r="AD179" s="372"/>
      <c r="AE179" s="373"/>
      <c r="AF179" s="373"/>
      <c r="AG179" s="373"/>
      <c r="AH179" s="373"/>
      <c r="AI179" s="373"/>
      <c r="AJ179" s="374"/>
      <c r="AK179" s="372"/>
      <c r="AL179" s="373"/>
      <c r="AM179" s="373"/>
      <c r="AN179" s="373"/>
      <c r="AO179" s="373"/>
      <c r="AP179" s="373"/>
      <c r="AQ179" s="374"/>
      <c r="AR179" s="372"/>
      <c r="AS179" s="373"/>
      <c r="AT179" s="373"/>
      <c r="AU179" s="373"/>
      <c r="AV179" s="373"/>
      <c r="AW179" s="373"/>
      <c r="AX179" s="374"/>
      <c r="AY179" s="372"/>
      <c r="AZ179" s="373"/>
      <c r="BA179" s="375"/>
      <c r="BB179" s="594"/>
      <c r="BC179" s="595"/>
      <c r="BD179" s="556"/>
      <c r="BE179" s="557"/>
      <c r="BF179" s="558"/>
      <c r="BG179" s="559"/>
      <c r="BH179" s="559"/>
      <c r="BI179" s="559"/>
      <c r="BJ179" s="560"/>
    </row>
    <row r="180" spans="2:62" ht="20.25" customHeight="1" x14ac:dyDescent="0.45">
      <c r="B180" s="597"/>
      <c r="C180" s="598"/>
      <c r="D180" s="599"/>
      <c r="E180" s="382"/>
      <c r="F180" s="383">
        <f>C179</f>
        <v>0</v>
      </c>
      <c r="G180" s="382"/>
      <c r="H180" s="383">
        <f>I179</f>
        <v>0</v>
      </c>
      <c r="I180" s="600"/>
      <c r="J180" s="601"/>
      <c r="K180" s="602"/>
      <c r="L180" s="603"/>
      <c r="M180" s="603"/>
      <c r="N180" s="599"/>
      <c r="O180" s="588"/>
      <c r="P180" s="589"/>
      <c r="Q180" s="589"/>
      <c r="R180" s="589"/>
      <c r="S180" s="590"/>
      <c r="T180" s="376" t="s">
        <v>261</v>
      </c>
      <c r="U180" s="377"/>
      <c r="V180" s="378"/>
      <c r="W180" s="364" t="str">
        <f>IF(W179="","",VLOOKUP(W179,'[1]シフト記号表（従来型・ユニット型共通）'!$C$6:$L$47,10,FALSE))</f>
        <v/>
      </c>
      <c r="X180" s="365" t="str">
        <f>IF(X179="","",VLOOKUP(X179,'[1]シフト記号表（従来型・ユニット型共通）'!$C$6:$L$47,10,FALSE))</f>
        <v/>
      </c>
      <c r="Y180" s="365" t="str">
        <f>IF(Y179="","",VLOOKUP(Y179,'[1]シフト記号表（従来型・ユニット型共通）'!$C$6:$L$47,10,FALSE))</f>
        <v/>
      </c>
      <c r="Z180" s="365" t="str">
        <f>IF(Z179="","",VLOOKUP(Z179,'[1]シフト記号表（従来型・ユニット型共通）'!$C$6:$L$47,10,FALSE))</f>
        <v/>
      </c>
      <c r="AA180" s="365" t="str">
        <f>IF(AA179="","",VLOOKUP(AA179,'[1]シフト記号表（従来型・ユニット型共通）'!$C$6:$L$47,10,FALSE))</f>
        <v/>
      </c>
      <c r="AB180" s="365" t="str">
        <f>IF(AB179="","",VLOOKUP(AB179,'[1]シフト記号表（従来型・ユニット型共通）'!$C$6:$L$47,10,FALSE))</f>
        <v/>
      </c>
      <c r="AC180" s="366" t="str">
        <f>IF(AC179="","",VLOOKUP(AC179,'[1]シフト記号表（従来型・ユニット型共通）'!$C$6:$L$47,10,FALSE))</f>
        <v/>
      </c>
      <c r="AD180" s="364" t="str">
        <f>IF(AD179="","",VLOOKUP(AD179,'[1]シフト記号表（従来型・ユニット型共通）'!$C$6:$L$47,10,FALSE))</f>
        <v/>
      </c>
      <c r="AE180" s="365" t="str">
        <f>IF(AE179="","",VLOOKUP(AE179,'[1]シフト記号表（従来型・ユニット型共通）'!$C$6:$L$47,10,FALSE))</f>
        <v/>
      </c>
      <c r="AF180" s="365" t="str">
        <f>IF(AF179="","",VLOOKUP(AF179,'[1]シフト記号表（従来型・ユニット型共通）'!$C$6:$L$47,10,FALSE))</f>
        <v/>
      </c>
      <c r="AG180" s="365" t="str">
        <f>IF(AG179="","",VLOOKUP(AG179,'[1]シフト記号表（従来型・ユニット型共通）'!$C$6:$L$47,10,FALSE))</f>
        <v/>
      </c>
      <c r="AH180" s="365" t="str">
        <f>IF(AH179="","",VLOOKUP(AH179,'[1]シフト記号表（従来型・ユニット型共通）'!$C$6:$L$47,10,FALSE))</f>
        <v/>
      </c>
      <c r="AI180" s="365" t="str">
        <f>IF(AI179="","",VLOOKUP(AI179,'[1]シフト記号表（従来型・ユニット型共通）'!$C$6:$L$47,10,FALSE))</f>
        <v/>
      </c>
      <c r="AJ180" s="366" t="str">
        <f>IF(AJ179="","",VLOOKUP(AJ179,'[1]シフト記号表（従来型・ユニット型共通）'!$C$6:$L$47,10,FALSE))</f>
        <v/>
      </c>
      <c r="AK180" s="364" t="str">
        <f>IF(AK179="","",VLOOKUP(AK179,'[1]シフト記号表（従来型・ユニット型共通）'!$C$6:$L$47,10,FALSE))</f>
        <v/>
      </c>
      <c r="AL180" s="365" t="str">
        <f>IF(AL179="","",VLOOKUP(AL179,'[1]シフト記号表（従来型・ユニット型共通）'!$C$6:$L$47,10,FALSE))</f>
        <v/>
      </c>
      <c r="AM180" s="365" t="str">
        <f>IF(AM179="","",VLOOKUP(AM179,'[1]シフト記号表（従来型・ユニット型共通）'!$C$6:$L$47,10,FALSE))</f>
        <v/>
      </c>
      <c r="AN180" s="365" t="str">
        <f>IF(AN179="","",VLOOKUP(AN179,'[1]シフト記号表（従来型・ユニット型共通）'!$C$6:$L$47,10,FALSE))</f>
        <v/>
      </c>
      <c r="AO180" s="365" t="str">
        <f>IF(AO179="","",VLOOKUP(AO179,'[1]シフト記号表（従来型・ユニット型共通）'!$C$6:$L$47,10,FALSE))</f>
        <v/>
      </c>
      <c r="AP180" s="365" t="str">
        <f>IF(AP179="","",VLOOKUP(AP179,'[1]シフト記号表（従来型・ユニット型共通）'!$C$6:$L$47,10,FALSE))</f>
        <v/>
      </c>
      <c r="AQ180" s="366" t="str">
        <f>IF(AQ179="","",VLOOKUP(AQ179,'[1]シフト記号表（従来型・ユニット型共通）'!$C$6:$L$47,10,FALSE))</f>
        <v/>
      </c>
      <c r="AR180" s="364" t="str">
        <f>IF(AR179="","",VLOOKUP(AR179,'[1]シフト記号表（従来型・ユニット型共通）'!$C$6:$L$47,10,FALSE))</f>
        <v/>
      </c>
      <c r="AS180" s="365" t="str">
        <f>IF(AS179="","",VLOOKUP(AS179,'[1]シフト記号表（従来型・ユニット型共通）'!$C$6:$L$47,10,FALSE))</f>
        <v/>
      </c>
      <c r="AT180" s="365" t="str">
        <f>IF(AT179="","",VLOOKUP(AT179,'[1]シフト記号表（従来型・ユニット型共通）'!$C$6:$L$47,10,FALSE))</f>
        <v/>
      </c>
      <c r="AU180" s="365" t="str">
        <f>IF(AU179="","",VLOOKUP(AU179,'[1]シフト記号表（従来型・ユニット型共通）'!$C$6:$L$47,10,FALSE))</f>
        <v/>
      </c>
      <c r="AV180" s="365" t="str">
        <f>IF(AV179="","",VLOOKUP(AV179,'[1]シフト記号表（従来型・ユニット型共通）'!$C$6:$L$47,10,FALSE))</f>
        <v/>
      </c>
      <c r="AW180" s="365" t="str">
        <f>IF(AW179="","",VLOOKUP(AW179,'[1]シフト記号表（従来型・ユニット型共通）'!$C$6:$L$47,10,FALSE))</f>
        <v/>
      </c>
      <c r="AX180" s="366" t="str">
        <f>IF(AX179="","",VLOOKUP(AX179,'[1]シフト記号表（従来型・ユニット型共通）'!$C$6:$L$47,10,FALSE))</f>
        <v/>
      </c>
      <c r="AY180" s="364" t="str">
        <f>IF(AY179="","",VLOOKUP(AY179,'[1]シフト記号表（従来型・ユニット型共通）'!$C$6:$L$47,10,FALSE))</f>
        <v/>
      </c>
      <c r="AZ180" s="365" t="str">
        <f>IF(AZ179="","",VLOOKUP(AZ179,'[1]シフト記号表（従来型・ユニット型共通）'!$C$6:$L$47,10,FALSE))</f>
        <v/>
      </c>
      <c r="BA180" s="365" t="str">
        <f>IF(BA179="","",VLOOKUP(BA179,'[1]シフト記号表（従来型・ユニット型共通）'!$C$6:$L$47,10,FALSE))</f>
        <v/>
      </c>
      <c r="BB180" s="571">
        <f>IF($BE$3="４週",SUM(W180:AX180),IF($BE$3="暦月",SUM(W180:BA180),""))</f>
        <v>0</v>
      </c>
      <c r="BC180" s="572"/>
      <c r="BD180" s="573">
        <f>IF($BE$3="４週",BB180/4,IF($BE$3="暦月",(BB180/($BE$8/7)),""))</f>
        <v>0</v>
      </c>
      <c r="BE180" s="572"/>
      <c r="BF180" s="568"/>
      <c r="BG180" s="569"/>
      <c r="BH180" s="569"/>
      <c r="BI180" s="569"/>
      <c r="BJ180" s="570"/>
    </row>
    <row r="181" spans="2:62" ht="20.25" customHeight="1" x14ac:dyDescent="0.45">
      <c r="B181" s="574">
        <f>B179+1</f>
        <v>83</v>
      </c>
      <c r="C181" s="576"/>
      <c r="D181" s="577"/>
      <c r="E181" s="359"/>
      <c r="F181" s="360"/>
      <c r="G181" s="359"/>
      <c r="H181" s="360"/>
      <c r="I181" s="580"/>
      <c r="J181" s="581"/>
      <c r="K181" s="584"/>
      <c r="L181" s="585"/>
      <c r="M181" s="585"/>
      <c r="N181" s="577"/>
      <c r="O181" s="588"/>
      <c r="P181" s="589"/>
      <c r="Q181" s="589"/>
      <c r="R181" s="589"/>
      <c r="S181" s="590"/>
      <c r="T181" s="379" t="s">
        <v>260</v>
      </c>
      <c r="U181" s="380"/>
      <c r="V181" s="381"/>
      <c r="W181" s="372"/>
      <c r="X181" s="373"/>
      <c r="Y181" s="373"/>
      <c r="Z181" s="373"/>
      <c r="AA181" s="373"/>
      <c r="AB181" s="373"/>
      <c r="AC181" s="374"/>
      <c r="AD181" s="372"/>
      <c r="AE181" s="373"/>
      <c r="AF181" s="373"/>
      <c r="AG181" s="373"/>
      <c r="AH181" s="373"/>
      <c r="AI181" s="373"/>
      <c r="AJ181" s="374"/>
      <c r="AK181" s="372"/>
      <c r="AL181" s="373"/>
      <c r="AM181" s="373"/>
      <c r="AN181" s="373"/>
      <c r="AO181" s="373"/>
      <c r="AP181" s="373"/>
      <c r="AQ181" s="374"/>
      <c r="AR181" s="372"/>
      <c r="AS181" s="373"/>
      <c r="AT181" s="373"/>
      <c r="AU181" s="373"/>
      <c r="AV181" s="373"/>
      <c r="AW181" s="373"/>
      <c r="AX181" s="374"/>
      <c r="AY181" s="372"/>
      <c r="AZ181" s="373"/>
      <c r="BA181" s="375"/>
      <c r="BB181" s="594"/>
      <c r="BC181" s="595"/>
      <c r="BD181" s="556"/>
      <c r="BE181" s="557"/>
      <c r="BF181" s="558"/>
      <c r="BG181" s="559"/>
      <c r="BH181" s="559"/>
      <c r="BI181" s="559"/>
      <c r="BJ181" s="560"/>
    </row>
    <row r="182" spans="2:62" ht="20.25" customHeight="1" x14ac:dyDescent="0.45">
      <c r="B182" s="597"/>
      <c r="C182" s="598"/>
      <c r="D182" s="599"/>
      <c r="E182" s="382"/>
      <c r="F182" s="383">
        <f>C181</f>
        <v>0</v>
      </c>
      <c r="G182" s="382"/>
      <c r="H182" s="383">
        <f>I181</f>
        <v>0</v>
      </c>
      <c r="I182" s="600"/>
      <c r="J182" s="601"/>
      <c r="K182" s="602"/>
      <c r="L182" s="603"/>
      <c r="M182" s="603"/>
      <c r="N182" s="599"/>
      <c r="O182" s="588"/>
      <c r="P182" s="589"/>
      <c r="Q182" s="589"/>
      <c r="R182" s="589"/>
      <c r="S182" s="590"/>
      <c r="T182" s="376" t="s">
        <v>261</v>
      </c>
      <c r="U182" s="377"/>
      <c r="V182" s="378"/>
      <c r="W182" s="364" t="str">
        <f>IF(W181="","",VLOOKUP(W181,'[1]シフト記号表（従来型・ユニット型共通）'!$C$6:$L$47,10,FALSE))</f>
        <v/>
      </c>
      <c r="X182" s="365" t="str">
        <f>IF(X181="","",VLOOKUP(X181,'[1]シフト記号表（従来型・ユニット型共通）'!$C$6:$L$47,10,FALSE))</f>
        <v/>
      </c>
      <c r="Y182" s="365" t="str">
        <f>IF(Y181="","",VLOOKUP(Y181,'[1]シフト記号表（従来型・ユニット型共通）'!$C$6:$L$47,10,FALSE))</f>
        <v/>
      </c>
      <c r="Z182" s="365" t="str">
        <f>IF(Z181="","",VLOOKUP(Z181,'[1]シフト記号表（従来型・ユニット型共通）'!$C$6:$L$47,10,FALSE))</f>
        <v/>
      </c>
      <c r="AA182" s="365" t="str">
        <f>IF(AA181="","",VLOOKUP(AA181,'[1]シフト記号表（従来型・ユニット型共通）'!$C$6:$L$47,10,FALSE))</f>
        <v/>
      </c>
      <c r="AB182" s="365" t="str">
        <f>IF(AB181="","",VLOOKUP(AB181,'[1]シフト記号表（従来型・ユニット型共通）'!$C$6:$L$47,10,FALSE))</f>
        <v/>
      </c>
      <c r="AC182" s="366" t="str">
        <f>IF(AC181="","",VLOOKUP(AC181,'[1]シフト記号表（従来型・ユニット型共通）'!$C$6:$L$47,10,FALSE))</f>
        <v/>
      </c>
      <c r="AD182" s="364" t="str">
        <f>IF(AD181="","",VLOOKUP(AD181,'[1]シフト記号表（従来型・ユニット型共通）'!$C$6:$L$47,10,FALSE))</f>
        <v/>
      </c>
      <c r="AE182" s="365" t="str">
        <f>IF(AE181="","",VLOOKUP(AE181,'[1]シフト記号表（従来型・ユニット型共通）'!$C$6:$L$47,10,FALSE))</f>
        <v/>
      </c>
      <c r="AF182" s="365" t="str">
        <f>IF(AF181="","",VLOOKUP(AF181,'[1]シフト記号表（従来型・ユニット型共通）'!$C$6:$L$47,10,FALSE))</f>
        <v/>
      </c>
      <c r="AG182" s="365" t="str">
        <f>IF(AG181="","",VLOOKUP(AG181,'[1]シフト記号表（従来型・ユニット型共通）'!$C$6:$L$47,10,FALSE))</f>
        <v/>
      </c>
      <c r="AH182" s="365" t="str">
        <f>IF(AH181="","",VLOOKUP(AH181,'[1]シフト記号表（従来型・ユニット型共通）'!$C$6:$L$47,10,FALSE))</f>
        <v/>
      </c>
      <c r="AI182" s="365" t="str">
        <f>IF(AI181="","",VLOOKUP(AI181,'[1]シフト記号表（従来型・ユニット型共通）'!$C$6:$L$47,10,FALSE))</f>
        <v/>
      </c>
      <c r="AJ182" s="366" t="str">
        <f>IF(AJ181="","",VLOOKUP(AJ181,'[1]シフト記号表（従来型・ユニット型共通）'!$C$6:$L$47,10,FALSE))</f>
        <v/>
      </c>
      <c r="AK182" s="364" t="str">
        <f>IF(AK181="","",VLOOKUP(AK181,'[1]シフト記号表（従来型・ユニット型共通）'!$C$6:$L$47,10,FALSE))</f>
        <v/>
      </c>
      <c r="AL182" s="365" t="str">
        <f>IF(AL181="","",VLOOKUP(AL181,'[1]シフト記号表（従来型・ユニット型共通）'!$C$6:$L$47,10,FALSE))</f>
        <v/>
      </c>
      <c r="AM182" s="365" t="str">
        <f>IF(AM181="","",VLOOKUP(AM181,'[1]シフト記号表（従来型・ユニット型共通）'!$C$6:$L$47,10,FALSE))</f>
        <v/>
      </c>
      <c r="AN182" s="365" t="str">
        <f>IF(AN181="","",VLOOKUP(AN181,'[1]シフト記号表（従来型・ユニット型共通）'!$C$6:$L$47,10,FALSE))</f>
        <v/>
      </c>
      <c r="AO182" s="365" t="str">
        <f>IF(AO181="","",VLOOKUP(AO181,'[1]シフト記号表（従来型・ユニット型共通）'!$C$6:$L$47,10,FALSE))</f>
        <v/>
      </c>
      <c r="AP182" s="365" t="str">
        <f>IF(AP181="","",VLOOKUP(AP181,'[1]シフト記号表（従来型・ユニット型共通）'!$C$6:$L$47,10,FALSE))</f>
        <v/>
      </c>
      <c r="AQ182" s="366" t="str">
        <f>IF(AQ181="","",VLOOKUP(AQ181,'[1]シフト記号表（従来型・ユニット型共通）'!$C$6:$L$47,10,FALSE))</f>
        <v/>
      </c>
      <c r="AR182" s="364" t="str">
        <f>IF(AR181="","",VLOOKUP(AR181,'[1]シフト記号表（従来型・ユニット型共通）'!$C$6:$L$47,10,FALSE))</f>
        <v/>
      </c>
      <c r="AS182" s="365" t="str">
        <f>IF(AS181="","",VLOOKUP(AS181,'[1]シフト記号表（従来型・ユニット型共通）'!$C$6:$L$47,10,FALSE))</f>
        <v/>
      </c>
      <c r="AT182" s="365" t="str">
        <f>IF(AT181="","",VLOOKUP(AT181,'[1]シフト記号表（従来型・ユニット型共通）'!$C$6:$L$47,10,FALSE))</f>
        <v/>
      </c>
      <c r="AU182" s="365" t="str">
        <f>IF(AU181="","",VLOOKUP(AU181,'[1]シフト記号表（従来型・ユニット型共通）'!$C$6:$L$47,10,FALSE))</f>
        <v/>
      </c>
      <c r="AV182" s="365" t="str">
        <f>IF(AV181="","",VLOOKUP(AV181,'[1]シフト記号表（従来型・ユニット型共通）'!$C$6:$L$47,10,FALSE))</f>
        <v/>
      </c>
      <c r="AW182" s="365" t="str">
        <f>IF(AW181="","",VLOOKUP(AW181,'[1]シフト記号表（従来型・ユニット型共通）'!$C$6:$L$47,10,FALSE))</f>
        <v/>
      </c>
      <c r="AX182" s="366" t="str">
        <f>IF(AX181="","",VLOOKUP(AX181,'[1]シフト記号表（従来型・ユニット型共通）'!$C$6:$L$47,10,FALSE))</f>
        <v/>
      </c>
      <c r="AY182" s="364" t="str">
        <f>IF(AY181="","",VLOOKUP(AY181,'[1]シフト記号表（従来型・ユニット型共通）'!$C$6:$L$47,10,FALSE))</f>
        <v/>
      </c>
      <c r="AZ182" s="365" t="str">
        <f>IF(AZ181="","",VLOOKUP(AZ181,'[1]シフト記号表（従来型・ユニット型共通）'!$C$6:$L$47,10,FALSE))</f>
        <v/>
      </c>
      <c r="BA182" s="365" t="str">
        <f>IF(BA181="","",VLOOKUP(BA181,'[1]シフト記号表（従来型・ユニット型共通）'!$C$6:$L$47,10,FALSE))</f>
        <v/>
      </c>
      <c r="BB182" s="571">
        <f>IF($BE$3="４週",SUM(W182:AX182),IF($BE$3="暦月",SUM(W182:BA182),""))</f>
        <v>0</v>
      </c>
      <c r="BC182" s="572"/>
      <c r="BD182" s="573">
        <f>IF($BE$3="４週",BB182/4,IF($BE$3="暦月",(BB182/($BE$8/7)),""))</f>
        <v>0</v>
      </c>
      <c r="BE182" s="572"/>
      <c r="BF182" s="568"/>
      <c r="BG182" s="569"/>
      <c r="BH182" s="569"/>
      <c r="BI182" s="569"/>
      <c r="BJ182" s="570"/>
    </row>
    <row r="183" spans="2:62" ht="20.25" customHeight="1" x14ac:dyDescent="0.45">
      <c r="B183" s="574">
        <f>B181+1</f>
        <v>84</v>
      </c>
      <c r="C183" s="576"/>
      <c r="D183" s="577"/>
      <c r="E183" s="359"/>
      <c r="F183" s="360"/>
      <c r="G183" s="359"/>
      <c r="H183" s="360"/>
      <c r="I183" s="580"/>
      <c r="J183" s="581"/>
      <c r="K183" s="584"/>
      <c r="L183" s="585"/>
      <c r="M183" s="585"/>
      <c r="N183" s="577"/>
      <c r="O183" s="588"/>
      <c r="P183" s="589"/>
      <c r="Q183" s="589"/>
      <c r="R183" s="589"/>
      <c r="S183" s="590"/>
      <c r="T183" s="379" t="s">
        <v>260</v>
      </c>
      <c r="U183" s="380"/>
      <c r="V183" s="381"/>
      <c r="W183" s="372"/>
      <c r="X183" s="373"/>
      <c r="Y183" s="373"/>
      <c r="Z183" s="373"/>
      <c r="AA183" s="373"/>
      <c r="AB183" s="373"/>
      <c r="AC183" s="374"/>
      <c r="AD183" s="372"/>
      <c r="AE183" s="373"/>
      <c r="AF183" s="373"/>
      <c r="AG183" s="373"/>
      <c r="AH183" s="373"/>
      <c r="AI183" s="373"/>
      <c r="AJ183" s="374"/>
      <c r="AK183" s="372"/>
      <c r="AL183" s="373"/>
      <c r="AM183" s="373"/>
      <c r="AN183" s="373"/>
      <c r="AO183" s="373"/>
      <c r="AP183" s="373"/>
      <c r="AQ183" s="374"/>
      <c r="AR183" s="372"/>
      <c r="AS183" s="373"/>
      <c r="AT183" s="373"/>
      <c r="AU183" s="373"/>
      <c r="AV183" s="373"/>
      <c r="AW183" s="373"/>
      <c r="AX183" s="374"/>
      <c r="AY183" s="372"/>
      <c r="AZ183" s="373"/>
      <c r="BA183" s="375"/>
      <c r="BB183" s="594"/>
      <c r="BC183" s="595"/>
      <c r="BD183" s="556"/>
      <c r="BE183" s="557"/>
      <c r="BF183" s="558"/>
      <c r="BG183" s="559"/>
      <c r="BH183" s="559"/>
      <c r="BI183" s="559"/>
      <c r="BJ183" s="560"/>
    </row>
    <row r="184" spans="2:62" ht="20.25" customHeight="1" x14ac:dyDescent="0.45">
      <c r="B184" s="597"/>
      <c r="C184" s="598"/>
      <c r="D184" s="599"/>
      <c r="E184" s="382"/>
      <c r="F184" s="383">
        <f>C183</f>
        <v>0</v>
      </c>
      <c r="G184" s="382"/>
      <c r="H184" s="383">
        <f>I183</f>
        <v>0</v>
      </c>
      <c r="I184" s="600"/>
      <c r="J184" s="601"/>
      <c r="K184" s="602"/>
      <c r="L184" s="603"/>
      <c r="M184" s="603"/>
      <c r="N184" s="599"/>
      <c r="O184" s="588"/>
      <c r="P184" s="589"/>
      <c r="Q184" s="589"/>
      <c r="R184" s="589"/>
      <c r="S184" s="590"/>
      <c r="T184" s="376" t="s">
        <v>261</v>
      </c>
      <c r="U184" s="377"/>
      <c r="V184" s="378"/>
      <c r="W184" s="364" t="str">
        <f>IF(W183="","",VLOOKUP(W183,'[1]シフト記号表（従来型・ユニット型共通）'!$C$6:$L$47,10,FALSE))</f>
        <v/>
      </c>
      <c r="X184" s="365" t="str">
        <f>IF(X183="","",VLOOKUP(X183,'[1]シフト記号表（従来型・ユニット型共通）'!$C$6:$L$47,10,FALSE))</f>
        <v/>
      </c>
      <c r="Y184" s="365" t="str">
        <f>IF(Y183="","",VLOOKUP(Y183,'[1]シフト記号表（従来型・ユニット型共通）'!$C$6:$L$47,10,FALSE))</f>
        <v/>
      </c>
      <c r="Z184" s="365" t="str">
        <f>IF(Z183="","",VLOOKUP(Z183,'[1]シフト記号表（従来型・ユニット型共通）'!$C$6:$L$47,10,FALSE))</f>
        <v/>
      </c>
      <c r="AA184" s="365" t="str">
        <f>IF(AA183="","",VLOOKUP(AA183,'[1]シフト記号表（従来型・ユニット型共通）'!$C$6:$L$47,10,FALSE))</f>
        <v/>
      </c>
      <c r="AB184" s="365" t="str">
        <f>IF(AB183="","",VLOOKUP(AB183,'[1]シフト記号表（従来型・ユニット型共通）'!$C$6:$L$47,10,FALSE))</f>
        <v/>
      </c>
      <c r="AC184" s="366" t="str">
        <f>IF(AC183="","",VLOOKUP(AC183,'[1]シフト記号表（従来型・ユニット型共通）'!$C$6:$L$47,10,FALSE))</f>
        <v/>
      </c>
      <c r="AD184" s="364" t="str">
        <f>IF(AD183="","",VLOOKUP(AD183,'[1]シフト記号表（従来型・ユニット型共通）'!$C$6:$L$47,10,FALSE))</f>
        <v/>
      </c>
      <c r="AE184" s="365" t="str">
        <f>IF(AE183="","",VLOOKUP(AE183,'[1]シフト記号表（従来型・ユニット型共通）'!$C$6:$L$47,10,FALSE))</f>
        <v/>
      </c>
      <c r="AF184" s="365" t="str">
        <f>IF(AF183="","",VLOOKUP(AF183,'[1]シフト記号表（従来型・ユニット型共通）'!$C$6:$L$47,10,FALSE))</f>
        <v/>
      </c>
      <c r="AG184" s="365" t="str">
        <f>IF(AG183="","",VLOOKUP(AG183,'[1]シフト記号表（従来型・ユニット型共通）'!$C$6:$L$47,10,FALSE))</f>
        <v/>
      </c>
      <c r="AH184" s="365" t="str">
        <f>IF(AH183="","",VLOOKUP(AH183,'[1]シフト記号表（従来型・ユニット型共通）'!$C$6:$L$47,10,FALSE))</f>
        <v/>
      </c>
      <c r="AI184" s="365" t="str">
        <f>IF(AI183="","",VLOOKUP(AI183,'[1]シフト記号表（従来型・ユニット型共通）'!$C$6:$L$47,10,FALSE))</f>
        <v/>
      </c>
      <c r="AJ184" s="366" t="str">
        <f>IF(AJ183="","",VLOOKUP(AJ183,'[1]シフト記号表（従来型・ユニット型共通）'!$C$6:$L$47,10,FALSE))</f>
        <v/>
      </c>
      <c r="AK184" s="364" t="str">
        <f>IF(AK183="","",VLOOKUP(AK183,'[1]シフト記号表（従来型・ユニット型共通）'!$C$6:$L$47,10,FALSE))</f>
        <v/>
      </c>
      <c r="AL184" s="365" t="str">
        <f>IF(AL183="","",VLOOKUP(AL183,'[1]シフト記号表（従来型・ユニット型共通）'!$C$6:$L$47,10,FALSE))</f>
        <v/>
      </c>
      <c r="AM184" s="365" t="str">
        <f>IF(AM183="","",VLOOKUP(AM183,'[1]シフト記号表（従来型・ユニット型共通）'!$C$6:$L$47,10,FALSE))</f>
        <v/>
      </c>
      <c r="AN184" s="365" t="str">
        <f>IF(AN183="","",VLOOKUP(AN183,'[1]シフト記号表（従来型・ユニット型共通）'!$C$6:$L$47,10,FALSE))</f>
        <v/>
      </c>
      <c r="AO184" s="365" t="str">
        <f>IF(AO183="","",VLOOKUP(AO183,'[1]シフト記号表（従来型・ユニット型共通）'!$C$6:$L$47,10,FALSE))</f>
        <v/>
      </c>
      <c r="AP184" s="365" t="str">
        <f>IF(AP183="","",VLOOKUP(AP183,'[1]シフト記号表（従来型・ユニット型共通）'!$C$6:$L$47,10,FALSE))</f>
        <v/>
      </c>
      <c r="AQ184" s="366" t="str">
        <f>IF(AQ183="","",VLOOKUP(AQ183,'[1]シフト記号表（従来型・ユニット型共通）'!$C$6:$L$47,10,FALSE))</f>
        <v/>
      </c>
      <c r="AR184" s="364" t="str">
        <f>IF(AR183="","",VLOOKUP(AR183,'[1]シフト記号表（従来型・ユニット型共通）'!$C$6:$L$47,10,FALSE))</f>
        <v/>
      </c>
      <c r="AS184" s="365" t="str">
        <f>IF(AS183="","",VLOOKUP(AS183,'[1]シフト記号表（従来型・ユニット型共通）'!$C$6:$L$47,10,FALSE))</f>
        <v/>
      </c>
      <c r="AT184" s="365" t="str">
        <f>IF(AT183="","",VLOOKUP(AT183,'[1]シフト記号表（従来型・ユニット型共通）'!$C$6:$L$47,10,FALSE))</f>
        <v/>
      </c>
      <c r="AU184" s="365" t="str">
        <f>IF(AU183="","",VLOOKUP(AU183,'[1]シフト記号表（従来型・ユニット型共通）'!$C$6:$L$47,10,FALSE))</f>
        <v/>
      </c>
      <c r="AV184" s="365" t="str">
        <f>IF(AV183="","",VLOOKUP(AV183,'[1]シフト記号表（従来型・ユニット型共通）'!$C$6:$L$47,10,FALSE))</f>
        <v/>
      </c>
      <c r="AW184" s="365" t="str">
        <f>IF(AW183="","",VLOOKUP(AW183,'[1]シフト記号表（従来型・ユニット型共通）'!$C$6:$L$47,10,FALSE))</f>
        <v/>
      </c>
      <c r="AX184" s="366" t="str">
        <f>IF(AX183="","",VLOOKUP(AX183,'[1]シフト記号表（従来型・ユニット型共通）'!$C$6:$L$47,10,FALSE))</f>
        <v/>
      </c>
      <c r="AY184" s="364" t="str">
        <f>IF(AY183="","",VLOOKUP(AY183,'[1]シフト記号表（従来型・ユニット型共通）'!$C$6:$L$47,10,FALSE))</f>
        <v/>
      </c>
      <c r="AZ184" s="365" t="str">
        <f>IF(AZ183="","",VLOOKUP(AZ183,'[1]シフト記号表（従来型・ユニット型共通）'!$C$6:$L$47,10,FALSE))</f>
        <v/>
      </c>
      <c r="BA184" s="365" t="str">
        <f>IF(BA183="","",VLOOKUP(BA183,'[1]シフト記号表（従来型・ユニット型共通）'!$C$6:$L$47,10,FALSE))</f>
        <v/>
      </c>
      <c r="BB184" s="571">
        <f>IF($BE$3="４週",SUM(W184:AX184),IF($BE$3="暦月",SUM(W184:BA184),""))</f>
        <v>0</v>
      </c>
      <c r="BC184" s="572"/>
      <c r="BD184" s="573">
        <f>IF($BE$3="４週",BB184/4,IF($BE$3="暦月",(BB184/($BE$8/7)),""))</f>
        <v>0</v>
      </c>
      <c r="BE184" s="572"/>
      <c r="BF184" s="568"/>
      <c r="BG184" s="569"/>
      <c r="BH184" s="569"/>
      <c r="BI184" s="569"/>
      <c r="BJ184" s="570"/>
    </row>
    <row r="185" spans="2:62" ht="20.25" customHeight="1" x14ac:dyDescent="0.45">
      <c r="B185" s="574">
        <f>B183+1</f>
        <v>85</v>
      </c>
      <c r="C185" s="576"/>
      <c r="D185" s="577"/>
      <c r="E185" s="359"/>
      <c r="F185" s="360"/>
      <c r="G185" s="359"/>
      <c r="H185" s="360"/>
      <c r="I185" s="580"/>
      <c r="J185" s="581"/>
      <c r="K185" s="584"/>
      <c r="L185" s="585"/>
      <c r="M185" s="585"/>
      <c r="N185" s="577"/>
      <c r="O185" s="588"/>
      <c r="P185" s="589"/>
      <c r="Q185" s="589"/>
      <c r="R185" s="589"/>
      <c r="S185" s="590"/>
      <c r="T185" s="379" t="s">
        <v>260</v>
      </c>
      <c r="U185" s="380"/>
      <c r="V185" s="381"/>
      <c r="W185" s="372"/>
      <c r="X185" s="373"/>
      <c r="Y185" s="373"/>
      <c r="Z185" s="373"/>
      <c r="AA185" s="373"/>
      <c r="AB185" s="373"/>
      <c r="AC185" s="374"/>
      <c r="AD185" s="372"/>
      <c r="AE185" s="373"/>
      <c r="AF185" s="373"/>
      <c r="AG185" s="373"/>
      <c r="AH185" s="373"/>
      <c r="AI185" s="373"/>
      <c r="AJ185" s="374"/>
      <c r="AK185" s="372"/>
      <c r="AL185" s="373"/>
      <c r="AM185" s="373"/>
      <c r="AN185" s="373"/>
      <c r="AO185" s="373"/>
      <c r="AP185" s="373"/>
      <c r="AQ185" s="374"/>
      <c r="AR185" s="372"/>
      <c r="AS185" s="373"/>
      <c r="AT185" s="373"/>
      <c r="AU185" s="373"/>
      <c r="AV185" s="373"/>
      <c r="AW185" s="373"/>
      <c r="AX185" s="374"/>
      <c r="AY185" s="372"/>
      <c r="AZ185" s="373"/>
      <c r="BA185" s="375"/>
      <c r="BB185" s="594"/>
      <c r="BC185" s="595"/>
      <c r="BD185" s="556"/>
      <c r="BE185" s="557"/>
      <c r="BF185" s="558"/>
      <c r="BG185" s="559"/>
      <c r="BH185" s="559"/>
      <c r="BI185" s="559"/>
      <c r="BJ185" s="560"/>
    </row>
    <row r="186" spans="2:62" ht="20.25" customHeight="1" x14ac:dyDescent="0.45">
      <c r="B186" s="597"/>
      <c r="C186" s="598"/>
      <c r="D186" s="599"/>
      <c r="E186" s="382"/>
      <c r="F186" s="383">
        <f>C185</f>
        <v>0</v>
      </c>
      <c r="G186" s="382"/>
      <c r="H186" s="383">
        <f>I185</f>
        <v>0</v>
      </c>
      <c r="I186" s="600"/>
      <c r="J186" s="601"/>
      <c r="K186" s="602"/>
      <c r="L186" s="603"/>
      <c r="M186" s="603"/>
      <c r="N186" s="599"/>
      <c r="O186" s="588"/>
      <c r="P186" s="589"/>
      <c r="Q186" s="589"/>
      <c r="R186" s="589"/>
      <c r="S186" s="590"/>
      <c r="T186" s="376" t="s">
        <v>261</v>
      </c>
      <c r="U186" s="377"/>
      <c r="V186" s="378"/>
      <c r="W186" s="364" t="str">
        <f>IF(W185="","",VLOOKUP(W185,'[1]シフト記号表（従来型・ユニット型共通）'!$C$6:$L$47,10,FALSE))</f>
        <v/>
      </c>
      <c r="X186" s="365" t="str">
        <f>IF(X185="","",VLOOKUP(X185,'[1]シフト記号表（従来型・ユニット型共通）'!$C$6:$L$47,10,FALSE))</f>
        <v/>
      </c>
      <c r="Y186" s="365" t="str">
        <f>IF(Y185="","",VLOOKUP(Y185,'[1]シフト記号表（従来型・ユニット型共通）'!$C$6:$L$47,10,FALSE))</f>
        <v/>
      </c>
      <c r="Z186" s="365" t="str">
        <f>IF(Z185="","",VLOOKUP(Z185,'[1]シフト記号表（従来型・ユニット型共通）'!$C$6:$L$47,10,FALSE))</f>
        <v/>
      </c>
      <c r="AA186" s="365" t="str">
        <f>IF(AA185="","",VLOOKUP(AA185,'[1]シフト記号表（従来型・ユニット型共通）'!$C$6:$L$47,10,FALSE))</f>
        <v/>
      </c>
      <c r="AB186" s="365" t="str">
        <f>IF(AB185="","",VLOOKUP(AB185,'[1]シフト記号表（従来型・ユニット型共通）'!$C$6:$L$47,10,FALSE))</f>
        <v/>
      </c>
      <c r="AC186" s="366" t="str">
        <f>IF(AC185="","",VLOOKUP(AC185,'[1]シフト記号表（従来型・ユニット型共通）'!$C$6:$L$47,10,FALSE))</f>
        <v/>
      </c>
      <c r="AD186" s="364" t="str">
        <f>IF(AD185="","",VLOOKUP(AD185,'[1]シフト記号表（従来型・ユニット型共通）'!$C$6:$L$47,10,FALSE))</f>
        <v/>
      </c>
      <c r="AE186" s="365" t="str">
        <f>IF(AE185="","",VLOOKUP(AE185,'[1]シフト記号表（従来型・ユニット型共通）'!$C$6:$L$47,10,FALSE))</f>
        <v/>
      </c>
      <c r="AF186" s="365" t="str">
        <f>IF(AF185="","",VLOOKUP(AF185,'[1]シフト記号表（従来型・ユニット型共通）'!$C$6:$L$47,10,FALSE))</f>
        <v/>
      </c>
      <c r="AG186" s="365" t="str">
        <f>IF(AG185="","",VLOOKUP(AG185,'[1]シフト記号表（従来型・ユニット型共通）'!$C$6:$L$47,10,FALSE))</f>
        <v/>
      </c>
      <c r="AH186" s="365" t="str">
        <f>IF(AH185="","",VLOOKUP(AH185,'[1]シフト記号表（従来型・ユニット型共通）'!$C$6:$L$47,10,FALSE))</f>
        <v/>
      </c>
      <c r="AI186" s="365" t="str">
        <f>IF(AI185="","",VLOOKUP(AI185,'[1]シフト記号表（従来型・ユニット型共通）'!$C$6:$L$47,10,FALSE))</f>
        <v/>
      </c>
      <c r="AJ186" s="366" t="str">
        <f>IF(AJ185="","",VLOOKUP(AJ185,'[1]シフト記号表（従来型・ユニット型共通）'!$C$6:$L$47,10,FALSE))</f>
        <v/>
      </c>
      <c r="AK186" s="364" t="str">
        <f>IF(AK185="","",VLOOKUP(AK185,'[1]シフト記号表（従来型・ユニット型共通）'!$C$6:$L$47,10,FALSE))</f>
        <v/>
      </c>
      <c r="AL186" s="365" t="str">
        <f>IF(AL185="","",VLOOKUP(AL185,'[1]シフト記号表（従来型・ユニット型共通）'!$C$6:$L$47,10,FALSE))</f>
        <v/>
      </c>
      <c r="AM186" s="365" t="str">
        <f>IF(AM185="","",VLOOKUP(AM185,'[1]シフト記号表（従来型・ユニット型共通）'!$C$6:$L$47,10,FALSE))</f>
        <v/>
      </c>
      <c r="AN186" s="365" t="str">
        <f>IF(AN185="","",VLOOKUP(AN185,'[1]シフト記号表（従来型・ユニット型共通）'!$C$6:$L$47,10,FALSE))</f>
        <v/>
      </c>
      <c r="AO186" s="365" t="str">
        <f>IF(AO185="","",VLOOKUP(AO185,'[1]シフト記号表（従来型・ユニット型共通）'!$C$6:$L$47,10,FALSE))</f>
        <v/>
      </c>
      <c r="AP186" s="365" t="str">
        <f>IF(AP185="","",VLOOKUP(AP185,'[1]シフト記号表（従来型・ユニット型共通）'!$C$6:$L$47,10,FALSE))</f>
        <v/>
      </c>
      <c r="AQ186" s="366" t="str">
        <f>IF(AQ185="","",VLOOKUP(AQ185,'[1]シフト記号表（従来型・ユニット型共通）'!$C$6:$L$47,10,FALSE))</f>
        <v/>
      </c>
      <c r="AR186" s="364" t="str">
        <f>IF(AR185="","",VLOOKUP(AR185,'[1]シフト記号表（従来型・ユニット型共通）'!$C$6:$L$47,10,FALSE))</f>
        <v/>
      </c>
      <c r="AS186" s="365" t="str">
        <f>IF(AS185="","",VLOOKUP(AS185,'[1]シフト記号表（従来型・ユニット型共通）'!$C$6:$L$47,10,FALSE))</f>
        <v/>
      </c>
      <c r="AT186" s="365" t="str">
        <f>IF(AT185="","",VLOOKUP(AT185,'[1]シフト記号表（従来型・ユニット型共通）'!$C$6:$L$47,10,FALSE))</f>
        <v/>
      </c>
      <c r="AU186" s="365" t="str">
        <f>IF(AU185="","",VLOOKUP(AU185,'[1]シフト記号表（従来型・ユニット型共通）'!$C$6:$L$47,10,FALSE))</f>
        <v/>
      </c>
      <c r="AV186" s="365" t="str">
        <f>IF(AV185="","",VLOOKUP(AV185,'[1]シフト記号表（従来型・ユニット型共通）'!$C$6:$L$47,10,FALSE))</f>
        <v/>
      </c>
      <c r="AW186" s="365" t="str">
        <f>IF(AW185="","",VLOOKUP(AW185,'[1]シフト記号表（従来型・ユニット型共通）'!$C$6:$L$47,10,FALSE))</f>
        <v/>
      </c>
      <c r="AX186" s="366" t="str">
        <f>IF(AX185="","",VLOOKUP(AX185,'[1]シフト記号表（従来型・ユニット型共通）'!$C$6:$L$47,10,FALSE))</f>
        <v/>
      </c>
      <c r="AY186" s="364" t="str">
        <f>IF(AY185="","",VLOOKUP(AY185,'[1]シフト記号表（従来型・ユニット型共通）'!$C$6:$L$47,10,FALSE))</f>
        <v/>
      </c>
      <c r="AZ186" s="365" t="str">
        <f>IF(AZ185="","",VLOOKUP(AZ185,'[1]シフト記号表（従来型・ユニット型共通）'!$C$6:$L$47,10,FALSE))</f>
        <v/>
      </c>
      <c r="BA186" s="365" t="str">
        <f>IF(BA185="","",VLOOKUP(BA185,'[1]シフト記号表（従来型・ユニット型共通）'!$C$6:$L$47,10,FALSE))</f>
        <v/>
      </c>
      <c r="BB186" s="571">
        <f>IF($BE$3="４週",SUM(W186:AX186),IF($BE$3="暦月",SUM(W186:BA186),""))</f>
        <v>0</v>
      </c>
      <c r="BC186" s="572"/>
      <c r="BD186" s="573">
        <f>IF($BE$3="４週",BB186/4,IF($BE$3="暦月",(BB186/($BE$8/7)),""))</f>
        <v>0</v>
      </c>
      <c r="BE186" s="572"/>
      <c r="BF186" s="568"/>
      <c r="BG186" s="569"/>
      <c r="BH186" s="569"/>
      <c r="BI186" s="569"/>
      <c r="BJ186" s="570"/>
    </row>
    <row r="187" spans="2:62" ht="20.25" customHeight="1" x14ac:dyDescent="0.45">
      <c r="B187" s="574">
        <f>B185+1</f>
        <v>86</v>
      </c>
      <c r="C187" s="576"/>
      <c r="D187" s="577"/>
      <c r="E187" s="359"/>
      <c r="F187" s="360"/>
      <c r="G187" s="359"/>
      <c r="H187" s="360"/>
      <c r="I187" s="580"/>
      <c r="J187" s="581"/>
      <c r="K187" s="584"/>
      <c r="L187" s="585"/>
      <c r="M187" s="585"/>
      <c r="N187" s="577"/>
      <c r="O187" s="588"/>
      <c r="P187" s="589"/>
      <c r="Q187" s="589"/>
      <c r="R187" s="589"/>
      <c r="S187" s="590"/>
      <c r="T187" s="379" t="s">
        <v>260</v>
      </c>
      <c r="U187" s="380"/>
      <c r="V187" s="381"/>
      <c r="W187" s="372"/>
      <c r="X187" s="373"/>
      <c r="Y187" s="373"/>
      <c r="Z187" s="373"/>
      <c r="AA187" s="373"/>
      <c r="AB187" s="373"/>
      <c r="AC187" s="374"/>
      <c r="AD187" s="372"/>
      <c r="AE187" s="373"/>
      <c r="AF187" s="373"/>
      <c r="AG187" s="373"/>
      <c r="AH187" s="373"/>
      <c r="AI187" s="373"/>
      <c r="AJ187" s="374"/>
      <c r="AK187" s="372"/>
      <c r="AL187" s="373"/>
      <c r="AM187" s="373"/>
      <c r="AN187" s="373"/>
      <c r="AO187" s="373"/>
      <c r="AP187" s="373"/>
      <c r="AQ187" s="374"/>
      <c r="AR187" s="372"/>
      <c r="AS187" s="373"/>
      <c r="AT187" s="373"/>
      <c r="AU187" s="373"/>
      <c r="AV187" s="373"/>
      <c r="AW187" s="373"/>
      <c r="AX187" s="374"/>
      <c r="AY187" s="372"/>
      <c r="AZ187" s="373"/>
      <c r="BA187" s="375"/>
      <c r="BB187" s="594"/>
      <c r="BC187" s="595"/>
      <c r="BD187" s="556"/>
      <c r="BE187" s="557"/>
      <c r="BF187" s="558"/>
      <c r="BG187" s="559"/>
      <c r="BH187" s="559"/>
      <c r="BI187" s="559"/>
      <c r="BJ187" s="560"/>
    </row>
    <row r="188" spans="2:62" ht="20.25" customHeight="1" x14ac:dyDescent="0.45">
      <c r="B188" s="597"/>
      <c r="C188" s="598"/>
      <c r="D188" s="599"/>
      <c r="E188" s="382"/>
      <c r="F188" s="383">
        <f>C187</f>
        <v>0</v>
      </c>
      <c r="G188" s="382"/>
      <c r="H188" s="383">
        <f>I187</f>
        <v>0</v>
      </c>
      <c r="I188" s="600"/>
      <c r="J188" s="601"/>
      <c r="K188" s="602"/>
      <c r="L188" s="603"/>
      <c r="M188" s="603"/>
      <c r="N188" s="599"/>
      <c r="O188" s="588"/>
      <c r="P188" s="589"/>
      <c r="Q188" s="589"/>
      <c r="R188" s="589"/>
      <c r="S188" s="590"/>
      <c r="T188" s="376" t="s">
        <v>261</v>
      </c>
      <c r="U188" s="377"/>
      <c r="V188" s="378"/>
      <c r="W188" s="364" t="str">
        <f>IF(W187="","",VLOOKUP(W187,'[1]シフト記号表（従来型・ユニット型共通）'!$C$6:$L$47,10,FALSE))</f>
        <v/>
      </c>
      <c r="X188" s="365" t="str">
        <f>IF(X187="","",VLOOKUP(X187,'[1]シフト記号表（従来型・ユニット型共通）'!$C$6:$L$47,10,FALSE))</f>
        <v/>
      </c>
      <c r="Y188" s="365" t="str">
        <f>IF(Y187="","",VLOOKUP(Y187,'[1]シフト記号表（従来型・ユニット型共通）'!$C$6:$L$47,10,FALSE))</f>
        <v/>
      </c>
      <c r="Z188" s="365" t="str">
        <f>IF(Z187="","",VLOOKUP(Z187,'[1]シフト記号表（従来型・ユニット型共通）'!$C$6:$L$47,10,FALSE))</f>
        <v/>
      </c>
      <c r="AA188" s="365" t="str">
        <f>IF(AA187="","",VLOOKUP(AA187,'[1]シフト記号表（従来型・ユニット型共通）'!$C$6:$L$47,10,FALSE))</f>
        <v/>
      </c>
      <c r="AB188" s="365" t="str">
        <f>IF(AB187="","",VLOOKUP(AB187,'[1]シフト記号表（従来型・ユニット型共通）'!$C$6:$L$47,10,FALSE))</f>
        <v/>
      </c>
      <c r="AC188" s="366" t="str">
        <f>IF(AC187="","",VLOOKUP(AC187,'[1]シフト記号表（従来型・ユニット型共通）'!$C$6:$L$47,10,FALSE))</f>
        <v/>
      </c>
      <c r="AD188" s="364" t="str">
        <f>IF(AD187="","",VLOOKUP(AD187,'[1]シフト記号表（従来型・ユニット型共通）'!$C$6:$L$47,10,FALSE))</f>
        <v/>
      </c>
      <c r="AE188" s="365" t="str">
        <f>IF(AE187="","",VLOOKUP(AE187,'[1]シフト記号表（従来型・ユニット型共通）'!$C$6:$L$47,10,FALSE))</f>
        <v/>
      </c>
      <c r="AF188" s="365" t="str">
        <f>IF(AF187="","",VLOOKUP(AF187,'[1]シフト記号表（従来型・ユニット型共通）'!$C$6:$L$47,10,FALSE))</f>
        <v/>
      </c>
      <c r="AG188" s="365" t="str">
        <f>IF(AG187="","",VLOOKUP(AG187,'[1]シフト記号表（従来型・ユニット型共通）'!$C$6:$L$47,10,FALSE))</f>
        <v/>
      </c>
      <c r="AH188" s="365" t="str">
        <f>IF(AH187="","",VLOOKUP(AH187,'[1]シフト記号表（従来型・ユニット型共通）'!$C$6:$L$47,10,FALSE))</f>
        <v/>
      </c>
      <c r="AI188" s="365" t="str">
        <f>IF(AI187="","",VLOOKUP(AI187,'[1]シフト記号表（従来型・ユニット型共通）'!$C$6:$L$47,10,FALSE))</f>
        <v/>
      </c>
      <c r="AJ188" s="366" t="str">
        <f>IF(AJ187="","",VLOOKUP(AJ187,'[1]シフト記号表（従来型・ユニット型共通）'!$C$6:$L$47,10,FALSE))</f>
        <v/>
      </c>
      <c r="AK188" s="364" t="str">
        <f>IF(AK187="","",VLOOKUP(AK187,'[1]シフト記号表（従来型・ユニット型共通）'!$C$6:$L$47,10,FALSE))</f>
        <v/>
      </c>
      <c r="AL188" s="365" t="str">
        <f>IF(AL187="","",VLOOKUP(AL187,'[1]シフト記号表（従来型・ユニット型共通）'!$C$6:$L$47,10,FALSE))</f>
        <v/>
      </c>
      <c r="AM188" s="365" t="str">
        <f>IF(AM187="","",VLOOKUP(AM187,'[1]シフト記号表（従来型・ユニット型共通）'!$C$6:$L$47,10,FALSE))</f>
        <v/>
      </c>
      <c r="AN188" s="365" t="str">
        <f>IF(AN187="","",VLOOKUP(AN187,'[1]シフト記号表（従来型・ユニット型共通）'!$C$6:$L$47,10,FALSE))</f>
        <v/>
      </c>
      <c r="AO188" s="365" t="str">
        <f>IF(AO187="","",VLOOKUP(AO187,'[1]シフト記号表（従来型・ユニット型共通）'!$C$6:$L$47,10,FALSE))</f>
        <v/>
      </c>
      <c r="AP188" s="365" t="str">
        <f>IF(AP187="","",VLOOKUP(AP187,'[1]シフト記号表（従来型・ユニット型共通）'!$C$6:$L$47,10,FALSE))</f>
        <v/>
      </c>
      <c r="AQ188" s="366" t="str">
        <f>IF(AQ187="","",VLOOKUP(AQ187,'[1]シフト記号表（従来型・ユニット型共通）'!$C$6:$L$47,10,FALSE))</f>
        <v/>
      </c>
      <c r="AR188" s="364" t="str">
        <f>IF(AR187="","",VLOOKUP(AR187,'[1]シフト記号表（従来型・ユニット型共通）'!$C$6:$L$47,10,FALSE))</f>
        <v/>
      </c>
      <c r="AS188" s="365" t="str">
        <f>IF(AS187="","",VLOOKUP(AS187,'[1]シフト記号表（従来型・ユニット型共通）'!$C$6:$L$47,10,FALSE))</f>
        <v/>
      </c>
      <c r="AT188" s="365" t="str">
        <f>IF(AT187="","",VLOOKUP(AT187,'[1]シフト記号表（従来型・ユニット型共通）'!$C$6:$L$47,10,FALSE))</f>
        <v/>
      </c>
      <c r="AU188" s="365" t="str">
        <f>IF(AU187="","",VLOOKUP(AU187,'[1]シフト記号表（従来型・ユニット型共通）'!$C$6:$L$47,10,FALSE))</f>
        <v/>
      </c>
      <c r="AV188" s="365" t="str">
        <f>IF(AV187="","",VLOOKUP(AV187,'[1]シフト記号表（従来型・ユニット型共通）'!$C$6:$L$47,10,FALSE))</f>
        <v/>
      </c>
      <c r="AW188" s="365" t="str">
        <f>IF(AW187="","",VLOOKUP(AW187,'[1]シフト記号表（従来型・ユニット型共通）'!$C$6:$L$47,10,FALSE))</f>
        <v/>
      </c>
      <c r="AX188" s="366" t="str">
        <f>IF(AX187="","",VLOOKUP(AX187,'[1]シフト記号表（従来型・ユニット型共通）'!$C$6:$L$47,10,FALSE))</f>
        <v/>
      </c>
      <c r="AY188" s="364" t="str">
        <f>IF(AY187="","",VLOOKUP(AY187,'[1]シフト記号表（従来型・ユニット型共通）'!$C$6:$L$47,10,FALSE))</f>
        <v/>
      </c>
      <c r="AZ188" s="365" t="str">
        <f>IF(AZ187="","",VLOOKUP(AZ187,'[1]シフト記号表（従来型・ユニット型共通）'!$C$6:$L$47,10,FALSE))</f>
        <v/>
      </c>
      <c r="BA188" s="365" t="str">
        <f>IF(BA187="","",VLOOKUP(BA187,'[1]シフト記号表（従来型・ユニット型共通）'!$C$6:$L$47,10,FALSE))</f>
        <v/>
      </c>
      <c r="BB188" s="571">
        <f>IF($BE$3="４週",SUM(W188:AX188),IF($BE$3="暦月",SUM(W188:BA188),""))</f>
        <v>0</v>
      </c>
      <c r="BC188" s="572"/>
      <c r="BD188" s="573">
        <f>IF($BE$3="４週",BB188/4,IF($BE$3="暦月",(BB188/($BE$8/7)),""))</f>
        <v>0</v>
      </c>
      <c r="BE188" s="572"/>
      <c r="BF188" s="568"/>
      <c r="BG188" s="569"/>
      <c r="BH188" s="569"/>
      <c r="BI188" s="569"/>
      <c r="BJ188" s="570"/>
    </row>
    <row r="189" spans="2:62" ht="20.25" customHeight="1" x14ac:dyDescent="0.45">
      <c r="B189" s="574">
        <f>B187+1</f>
        <v>87</v>
      </c>
      <c r="C189" s="576"/>
      <c r="D189" s="577"/>
      <c r="E189" s="359"/>
      <c r="F189" s="360"/>
      <c r="G189" s="359"/>
      <c r="H189" s="360"/>
      <c r="I189" s="580"/>
      <c r="J189" s="581"/>
      <c r="K189" s="584"/>
      <c r="L189" s="585"/>
      <c r="M189" s="585"/>
      <c r="N189" s="577"/>
      <c r="O189" s="588"/>
      <c r="P189" s="589"/>
      <c r="Q189" s="589"/>
      <c r="R189" s="589"/>
      <c r="S189" s="590"/>
      <c r="T189" s="379" t="s">
        <v>260</v>
      </c>
      <c r="U189" s="380"/>
      <c r="V189" s="381"/>
      <c r="W189" s="372"/>
      <c r="X189" s="373"/>
      <c r="Y189" s="373"/>
      <c r="Z189" s="373"/>
      <c r="AA189" s="373"/>
      <c r="AB189" s="373"/>
      <c r="AC189" s="374"/>
      <c r="AD189" s="372"/>
      <c r="AE189" s="373"/>
      <c r="AF189" s="373"/>
      <c r="AG189" s="373"/>
      <c r="AH189" s="373"/>
      <c r="AI189" s="373"/>
      <c r="AJ189" s="374"/>
      <c r="AK189" s="372"/>
      <c r="AL189" s="373"/>
      <c r="AM189" s="373"/>
      <c r="AN189" s="373"/>
      <c r="AO189" s="373"/>
      <c r="AP189" s="373"/>
      <c r="AQ189" s="374"/>
      <c r="AR189" s="372"/>
      <c r="AS189" s="373"/>
      <c r="AT189" s="373"/>
      <c r="AU189" s="373"/>
      <c r="AV189" s="373"/>
      <c r="AW189" s="373"/>
      <c r="AX189" s="374"/>
      <c r="AY189" s="372"/>
      <c r="AZ189" s="373"/>
      <c r="BA189" s="375"/>
      <c r="BB189" s="594"/>
      <c r="BC189" s="595"/>
      <c r="BD189" s="556"/>
      <c r="BE189" s="557"/>
      <c r="BF189" s="558"/>
      <c r="BG189" s="559"/>
      <c r="BH189" s="559"/>
      <c r="BI189" s="559"/>
      <c r="BJ189" s="560"/>
    </row>
    <row r="190" spans="2:62" ht="20.25" customHeight="1" x14ac:dyDescent="0.45">
      <c r="B190" s="597"/>
      <c r="C190" s="598"/>
      <c r="D190" s="599"/>
      <c r="E190" s="382"/>
      <c r="F190" s="383">
        <f>C189</f>
        <v>0</v>
      </c>
      <c r="G190" s="382"/>
      <c r="H190" s="383">
        <f>I189</f>
        <v>0</v>
      </c>
      <c r="I190" s="600"/>
      <c r="J190" s="601"/>
      <c r="K190" s="602"/>
      <c r="L190" s="603"/>
      <c r="M190" s="603"/>
      <c r="N190" s="599"/>
      <c r="O190" s="588"/>
      <c r="P190" s="589"/>
      <c r="Q190" s="589"/>
      <c r="R190" s="589"/>
      <c r="S190" s="590"/>
      <c r="T190" s="376" t="s">
        <v>261</v>
      </c>
      <c r="U190" s="377"/>
      <c r="V190" s="378"/>
      <c r="W190" s="364" t="str">
        <f>IF(W189="","",VLOOKUP(W189,'[1]シフト記号表（従来型・ユニット型共通）'!$C$6:$L$47,10,FALSE))</f>
        <v/>
      </c>
      <c r="X190" s="365" t="str">
        <f>IF(X189="","",VLOOKUP(X189,'[1]シフト記号表（従来型・ユニット型共通）'!$C$6:$L$47,10,FALSE))</f>
        <v/>
      </c>
      <c r="Y190" s="365" t="str">
        <f>IF(Y189="","",VLOOKUP(Y189,'[1]シフト記号表（従来型・ユニット型共通）'!$C$6:$L$47,10,FALSE))</f>
        <v/>
      </c>
      <c r="Z190" s="365" t="str">
        <f>IF(Z189="","",VLOOKUP(Z189,'[1]シフト記号表（従来型・ユニット型共通）'!$C$6:$L$47,10,FALSE))</f>
        <v/>
      </c>
      <c r="AA190" s="365" t="str">
        <f>IF(AA189="","",VLOOKUP(AA189,'[1]シフト記号表（従来型・ユニット型共通）'!$C$6:$L$47,10,FALSE))</f>
        <v/>
      </c>
      <c r="AB190" s="365" t="str">
        <f>IF(AB189="","",VLOOKUP(AB189,'[1]シフト記号表（従来型・ユニット型共通）'!$C$6:$L$47,10,FALSE))</f>
        <v/>
      </c>
      <c r="AC190" s="366" t="str">
        <f>IF(AC189="","",VLOOKUP(AC189,'[1]シフト記号表（従来型・ユニット型共通）'!$C$6:$L$47,10,FALSE))</f>
        <v/>
      </c>
      <c r="AD190" s="364" t="str">
        <f>IF(AD189="","",VLOOKUP(AD189,'[1]シフト記号表（従来型・ユニット型共通）'!$C$6:$L$47,10,FALSE))</f>
        <v/>
      </c>
      <c r="AE190" s="365" t="str">
        <f>IF(AE189="","",VLOOKUP(AE189,'[1]シフト記号表（従来型・ユニット型共通）'!$C$6:$L$47,10,FALSE))</f>
        <v/>
      </c>
      <c r="AF190" s="365" t="str">
        <f>IF(AF189="","",VLOOKUP(AF189,'[1]シフト記号表（従来型・ユニット型共通）'!$C$6:$L$47,10,FALSE))</f>
        <v/>
      </c>
      <c r="AG190" s="365" t="str">
        <f>IF(AG189="","",VLOOKUP(AG189,'[1]シフト記号表（従来型・ユニット型共通）'!$C$6:$L$47,10,FALSE))</f>
        <v/>
      </c>
      <c r="AH190" s="365" t="str">
        <f>IF(AH189="","",VLOOKUP(AH189,'[1]シフト記号表（従来型・ユニット型共通）'!$C$6:$L$47,10,FALSE))</f>
        <v/>
      </c>
      <c r="AI190" s="365" t="str">
        <f>IF(AI189="","",VLOOKUP(AI189,'[1]シフト記号表（従来型・ユニット型共通）'!$C$6:$L$47,10,FALSE))</f>
        <v/>
      </c>
      <c r="AJ190" s="366" t="str">
        <f>IF(AJ189="","",VLOOKUP(AJ189,'[1]シフト記号表（従来型・ユニット型共通）'!$C$6:$L$47,10,FALSE))</f>
        <v/>
      </c>
      <c r="AK190" s="364" t="str">
        <f>IF(AK189="","",VLOOKUP(AK189,'[1]シフト記号表（従来型・ユニット型共通）'!$C$6:$L$47,10,FALSE))</f>
        <v/>
      </c>
      <c r="AL190" s="365" t="str">
        <f>IF(AL189="","",VLOOKUP(AL189,'[1]シフト記号表（従来型・ユニット型共通）'!$C$6:$L$47,10,FALSE))</f>
        <v/>
      </c>
      <c r="AM190" s="365" t="str">
        <f>IF(AM189="","",VLOOKUP(AM189,'[1]シフト記号表（従来型・ユニット型共通）'!$C$6:$L$47,10,FALSE))</f>
        <v/>
      </c>
      <c r="AN190" s="365" t="str">
        <f>IF(AN189="","",VLOOKUP(AN189,'[1]シフト記号表（従来型・ユニット型共通）'!$C$6:$L$47,10,FALSE))</f>
        <v/>
      </c>
      <c r="AO190" s="365" t="str">
        <f>IF(AO189="","",VLOOKUP(AO189,'[1]シフト記号表（従来型・ユニット型共通）'!$C$6:$L$47,10,FALSE))</f>
        <v/>
      </c>
      <c r="AP190" s="365" t="str">
        <f>IF(AP189="","",VLOOKUP(AP189,'[1]シフト記号表（従来型・ユニット型共通）'!$C$6:$L$47,10,FALSE))</f>
        <v/>
      </c>
      <c r="AQ190" s="366" t="str">
        <f>IF(AQ189="","",VLOOKUP(AQ189,'[1]シフト記号表（従来型・ユニット型共通）'!$C$6:$L$47,10,FALSE))</f>
        <v/>
      </c>
      <c r="AR190" s="364" t="str">
        <f>IF(AR189="","",VLOOKUP(AR189,'[1]シフト記号表（従来型・ユニット型共通）'!$C$6:$L$47,10,FALSE))</f>
        <v/>
      </c>
      <c r="AS190" s="365" t="str">
        <f>IF(AS189="","",VLOOKUP(AS189,'[1]シフト記号表（従来型・ユニット型共通）'!$C$6:$L$47,10,FALSE))</f>
        <v/>
      </c>
      <c r="AT190" s="365" t="str">
        <f>IF(AT189="","",VLOOKUP(AT189,'[1]シフト記号表（従来型・ユニット型共通）'!$C$6:$L$47,10,FALSE))</f>
        <v/>
      </c>
      <c r="AU190" s="365" t="str">
        <f>IF(AU189="","",VLOOKUP(AU189,'[1]シフト記号表（従来型・ユニット型共通）'!$C$6:$L$47,10,FALSE))</f>
        <v/>
      </c>
      <c r="AV190" s="365" t="str">
        <f>IF(AV189="","",VLOOKUP(AV189,'[1]シフト記号表（従来型・ユニット型共通）'!$C$6:$L$47,10,FALSE))</f>
        <v/>
      </c>
      <c r="AW190" s="365" t="str">
        <f>IF(AW189="","",VLOOKUP(AW189,'[1]シフト記号表（従来型・ユニット型共通）'!$C$6:$L$47,10,FALSE))</f>
        <v/>
      </c>
      <c r="AX190" s="366" t="str">
        <f>IF(AX189="","",VLOOKUP(AX189,'[1]シフト記号表（従来型・ユニット型共通）'!$C$6:$L$47,10,FALSE))</f>
        <v/>
      </c>
      <c r="AY190" s="364" t="str">
        <f>IF(AY189="","",VLOOKUP(AY189,'[1]シフト記号表（従来型・ユニット型共通）'!$C$6:$L$47,10,FALSE))</f>
        <v/>
      </c>
      <c r="AZ190" s="365" t="str">
        <f>IF(AZ189="","",VLOOKUP(AZ189,'[1]シフト記号表（従来型・ユニット型共通）'!$C$6:$L$47,10,FALSE))</f>
        <v/>
      </c>
      <c r="BA190" s="365" t="str">
        <f>IF(BA189="","",VLOOKUP(BA189,'[1]シフト記号表（従来型・ユニット型共通）'!$C$6:$L$47,10,FALSE))</f>
        <v/>
      </c>
      <c r="BB190" s="571">
        <f>IF($BE$3="４週",SUM(W190:AX190),IF($BE$3="暦月",SUM(W190:BA190),""))</f>
        <v>0</v>
      </c>
      <c r="BC190" s="572"/>
      <c r="BD190" s="573">
        <f>IF($BE$3="４週",BB190/4,IF($BE$3="暦月",(BB190/($BE$8/7)),""))</f>
        <v>0</v>
      </c>
      <c r="BE190" s="572"/>
      <c r="BF190" s="568"/>
      <c r="BG190" s="569"/>
      <c r="BH190" s="569"/>
      <c r="BI190" s="569"/>
      <c r="BJ190" s="570"/>
    </row>
    <row r="191" spans="2:62" ht="20.25" customHeight="1" x14ac:dyDescent="0.45">
      <c r="B191" s="574">
        <f>B189+1</f>
        <v>88</v>
      </c>
      <c r="C191" s="576"/>
      <c r="D191" s="577"/>
      <c r="E191" s="359"/>
      <c r="F191" s="360"/>
      <c r="G191" s="359"/>
      <c r="H191" s="360"/>
      <c r="I191" s="580"/>
      <c r="J191" s="581"/>
      <c r="K191" s="584"/>
      <c r="L191" s="585"/>
      <c r="M191" s="585"/>
      <c r="N191" s="577"/>
      <c r="O191" s="588"/>
      <c r="P191" s="589"/>
      <c r="Q191" s="589"/>
      <c r="R191" s="589"/>
      <c r="S191" s="590"/>
      <c r="T191" s="379" t="s">
        <v>260</v>
      </c>
      <c r="U191" s="380"/>
      <c r="V191" s="381"/>
      <c r="W191" s="372"/>
      <c r="X191" s="373"/>
      <c r="Y191" s="373"/>
      <c r="Z191" s="373"/>
      <c r="AA191" s="373"/>
      <c r="AB191" s="373"/>
      <c r="AC191" s="374"/>
      <c r="AD191" s="372"/>
      <c r="AE191" s="373"/>
      <c r="AF191" s="373"/>
      <c r="AG191" s="373"/>
      <c r="AH191" s="373"/>
      <c r="AI191" s="373"/>
      <c r="AJ191" s="374"/>
      <c r="AK191" s="372"/>
      <c r="AL191" s="373"/>
      <c r="AM191" s="373"/>
      <c r="AN191" s="373"/>
      <c r="AO191" s="373"/>
      <c r="AP191" s="373"/>
      <c r="AQ191" s="374"/>
      <c r="AR191" s="372"/>
      <c r="AS191" s="373"/>
      <c r="AT191" s="373"/>
      <c r="AU191" s="373"/>
      <c r="AV191" s="373"/>
      <c r="AW191" s="373"/>
      <c r="AX191" s="374"/>
      <c r="AY191" s="372"/>
      <c r="AZ191" s="373"/>
      <c r="BA191" s="375"/>
      <c r="BB191" s="594"/>
      <c r="BC191" s="595"/>
      <c r="BD191" s="556"/>
      <c r="BE191" s="557"/>
      <c r="BF191" s="558"/>
      <c r="BG191" s="559"/>
      <c r="BH191" s="559"/>
      <c r="BI191" s="559"/>
      <c r="BJ191" s="560"/>
    </row>
    <row r="192" spans="2:62" ht="20.25" customHeight="1" x14ac:dyDescent="0.45">
      <c r="B192" s="597"/>
      <c r="C192" s="598"/>
      <c r="D192" s="599"/>
      <c r="E192" s="382"/>
      <c r="F192" s="383">
        <f>C191</f>
        <v>0</v>
      </c>
      <c r="G192" s="382"/>
      <c r="H192" s="383">
        <f>I191</f>
        <v>0</v>
      </c>
      <c r="I192" s="600"/>
      <c r="J192" s="601"/>
      <c r="K192" s="602"/>
      <c r="L192" s="603"/>
      <c r="M192" s="603"/>
      <c r="N192" s="599"/>
      <c r="O192" s="588"/>
      <c r="P192" s="589"/>
      <c r="Q192" s="589"/>
      <c r="R192" s="589"/>
      <c r="S192" s="590"/>
      <c r="T192" s="376" t="s">
        <v>261</v>
      </c>
      <c r="U192" s="377"/>
      <c r="V192" s="378"/>
      <c r="W192" s="364" t="str">
        <f>IF(W191="","",VLOOKUP(W191,'[1]シフト記号表（従来型・ユニット型共通）'!$C$6:$L$47,10,FALSE))</f>
        <v/>
      </c>
      <c r="X192" s="365" t="str">
        <f>IF(X191="","",VLOOKUP(X191,'[1]シフト記号表（従来型・ユニット型共通）'!$C$6:$L$47,10,FALSE))</f>
        <v/>
      </c>
      <c r="Y192" s="365" t="str">
        <f>IF(Y191="","",VLOOKUP(Y191,'[1]シフト記号表（従来型・ユニット型共通）'!$C$6:$L$47,10,FALSE))</f>
        <v/>
      </c>
      <c r="Z192" s="365" t="str">
        <f>IF(Z191="","",VLOOKUP(Z191,'[1]シフト記号表（従来型・ユニット型共通）'!$C$6:$L$47,10,FALSE))</f>
        <v/>
      </c>
      <c r="AA192" s="365" t="str">
        <f>IF(AA191="","",VLOOKUP(AA191,'[1]シフト記号表（従来型・ユニット型共通）'!$C$6:$L$47,10,FALSE))</f>
        <v/>
      </c>
      <c r="AB192" s="365" t="str">
        <f>IF(AB191="","",VLOOKUP(AB191,'[1]シフト記号表（従来型・ユニット型共通）'!$C$6:$L$47,10,FALSE))</f>
        <v/>
      </c>
      <c r="AC192" s="366" t="str">
        <f>IF(AC191="","",VLOOKUP(AC191,'[1]シフト記号表（従来型・ユニット型共通）'!$C$6:$L$47,10,FALSE))</f>
        <v/>
      </c>
      <c r="AD192" s="364" t="str">
        <f>IF(AD191="","",VLOOKUP(AD191,'[1]シフト記号表（従来型・ユニット型共通）'!$C$6:$L$47,10,FALSE))</f>
        <v/>
      </c>
      <c r="AE192" s="365" t="str">
        <f>IF(AE191="","",VLOOKUP(AE191,'[1]シフト記号表（従来型・ユニット型共通）'!$C$6:$L$47,10,FALSE))</f>
        <v/>
      </c>
      <c r="AF192" s="365" t="str">
        <f>IF(AF191="","",VLOOKUP(AF191,'[1]シフト記号表（従来型・ユニット型共通）'!$C$6:$L$47,10,FALSE))</f>
        <v/>
      </c>
      <c r="AG192" s="365" t="str">
        <f>IF(AG191="","",VLOOKUP(AG191,'[1]シフト記号表（従来型・ユニット型共通）'!$C$6:$L$47,10,FALSE))</f>
        <v/>
      </c>
      <c r="AH192" s="365" t="str">
        <f>IF(AH191="","",VLOOKUP(AH191,'[1]シフト記号表（従来型・ユニット型共通）'!$C$6:$L$47,10,FALSE))</f>
        <v/>
      </c>
      <c r="AI192" s="365" t="str">
        <f>IF(AI191="","",VLOOKUP(AI191,'[1]シフト記号表（従来型・ユニット型共通）'!$C$6:$L$47,10,FALSE))</f>
        <v/>
      </c>
      <c r="AJ192" s="366" t="str">
        <f>IF(AJ191="","",VLOOKUP(AJ191,'[1]シフト記号表（従来型・ユニット型共通）'!$C$6:$L$47,10,FALSE))</f>
        <v/>
      </c>
      <c r="AK192" s="364" t="str">
        <f>IF(AK191="","",VLOOKUP(AK191,'[1]シフト記号表（従来型・ユニット型共通）'!$C$6:$L$47,10,FALSE))</f>
        <v/>
      </c>
      <c r="AL192" s="365" t="str">
        <f>IF(AL191="","",VLOOKUP(AL191,'[1]シフト記号表（従来型・ユニット型共通）'!$C$6:$L$47,10,FALSE))</f>
        <v/>
      </c>
      <c r="AM192" s="365" t="str">
        <f>IF(AM191="","",VLOOKUP(AM191,'[1]シフト記号表（従来型・ユニット型共通）'!$C$6:$L$47,10,FALSE))</f>
        <v/>
      </c>
      <c r="AN192" s="365" t="str">
        <f>IF(AN191="","",VLOOKUP(AN191,'[1]シフト記号表（従来型・ユニット型共通）'!$C$6:$L$47,10,FALSE))</f>
        <v/>
      </c>
      <c r="AO192" s="365" t="str">
        <f>IF(AO191="","",VLOOKUP(AO191,'[1]シフト記号表（従来型・ユニット型共通）'!$C$6:$L$47,10,FALSE))</f>
        <v/>
      </c>
      <c r="AP192" s="365" t="str">
        <f>IF(AP191="","",VLOOKUP(AP191,'[1]シフト記号表（従来型・ユニット型共通）'!$C$6:$L$47,10,FALSE))</f>
        <v/>
      </c>
      <c r="AQ192" s="366" t="str">
        <f>IF(AQ191="","",VLOOKUP(AQ191,'[1]シフト記号表（従来型・ユニット型共通）'!$C$6:$L$47,10,FALSE))</f>
        <v/>
      </c>
      <c r="AR192" s="364" t="str">
        <f>IF(AR191="","",VLOOKUP(AR191,'[1]シフト記号表（従来型・ユニット型共通）'!$C$6:$L$47,10,FALSE))</f>
        <v/>
      </c>
      <c r="AS192" s="365" t="str">
        <f>IF(AS191="","",VLOOKUP(AS191,'[1]シフト記号表（従来型・ユニット型共通）'!$C$6:$L$47,10,FALSE))</f>
        <v/>
      </c>
      <c r="AT192" s="365" t="str">
        <f>IF(AT191="","",VLOOKUP(AT191,'[1]シフト記号表（従来型・ユニット型共通）'!$C$6:$L$47,10,FALSE))</f>
        <v/>
      </c>
      <c r="AU192" s="365" t="str">
        <f>IF(AU191="","",VLOOKUP(AU191,'[1]シフト記号表（従来型・ユニット型共通）'!$C$6:$L$47,10,FALSE))</f>
        <v/>
      </c>
      <c r="AV192" s="365" t="str">
        <f>IF(AV191="","",VLOOKUP(AV191,'[1]シフト記号表（従来型・ユニット型共通）'!$C$6:$L$47,10,FALSE))</f>
        <v/>
      </c>
      <c r="AW192" s="365" t="str">
        <f>IF(AW191="","",VLOOKUP(AW191,'[1]シフト記号表（従来型・ユニット型共通）'!$C$6:$L$47,10,FALSE))</f>
        <v/>
      </c>
      <c r="AX192" s="366" t="str">
        <f>IF(AX191="","",VLOOKUP(AX191,'[1]シフト記号表（従来型・ユニット型共通）'!$C$6:$L$47,10,FALSE))</f>
        <v/>
      </c>
      <c r="AY192" s="364" t="str">
        <f>IF(AY191="","",VLOOKUP(AY191,'[1]シフト記号表（従来型・ユニット型共通）'!$C$6:$L$47,10,FALSE))</f>
        <v/>
      </c>
      <c r="AZ192" s="365" t="str">
        <f>IF(AZ191="","",VLOOKUP(AZ191,'[1]シフト記号表（従来型・ユニット型共通）'!$C$6:$L$47,10,FALSE))</f>
        <v/>
      </c>
      <c r="BA192" s="365" t="str">
        <f>IF(BA191="","",VLOOKUP(BA191,'[1]シフト記号表（従来型・ユニット型共通）'!$C$6:$L$47,10,FALSE))</f>
        <v/>
      </c>
      <c r="BB192" s="571">
        <f>IF($BE$3="４週",SUM(W192:AX192),IF($BE$3="暦月",SUM(W192:BA192),""))</f>
        <v>0</v>
      </c>
      <c r="BC192" s="572"/>
      <c r="BD192" s="573">
        <f>IF($BE$3="４週",BB192/4,IF($BE$3="暦月",(BB192/($BE$8/7)),""))</f>
        <v>0</v>
      </c>
      <c r="BE192" s="572"/>
      <c r="BF192" s="568"/>
      <c r="BG192" s="569"/>
      <c r="BH192" s="569"/>
      <c r="BI192" s="569"/>
      <c r="BJ192" s="570"/>
    </row>
    <row r="193" spans="2:62" ht="20.25" customHeight="1" x14ac:dyDescent="0.45">
      <c r="B193" s="574">
        <f>B191+1</f>
        <v>89</v>
      </c>
      <c r="C193" s="576"/>
      <c r="D193" s="577"/>
      <c r="E193" s="359"/>
      <c r="F193" s="360"/>
      <c r="G193" s="359"/>
      <c r="H193" s="360"/>
      <c r="I193" s="580"/>
      <c r="J193" s="581"/>
      <c r="K193" s="584"/>
      <c r="L193" s="585"/>
      <c r="M193" s="585"/>
      <c r="N193" s="577"/>
      <c r="O193" s="588"/>
      <c r="P193" s="589"/>
      <c r="Q193" s="589"/>
      <c r="R193" s="589"/>
      <c r="S193" s="590"/>
      <c r="T193" s="379" t="s">
        <v>260</v>
      </c>
      <c r="U193" s="380"/>
      <c r="V193" s="381"/>
      <c r="W193" s="372"/>
      <c r="X193" s="373"/>
      <c r="Y193" s="373"/>
      <c r="Z193" s="373"/>
      <c r="AA193" s="373"/>
      <c r="AB193" s="373"/>
      <c r="AC193" s="374"/>
      <c r="AD193" s="372"/>
      <c r="AE193" s="373"/>
      <c r="AF193" s="373"/>
      <c r="AG193" s="373"/>
      <c r="AH193" s="373"/>
      <c r="AI193" s="373"/>
      <c r="AJ193" s="374"/>
      <c r="AK193" s="372"/>
      <c r="AL193" s="373"/>
      <c r="AM193" s="373"/>
      <c r="AN193" s="373"/>
      <c r="AO193" s="373"/>
      <c r="AP193" s="373"/>
      <c r="AQ193" s="374"/>
      <c r="AR193" s="372"/>
      <c r="AS193" s="373"/>
      <c r="AT193" s="373"/>
      <c r="AU193" s="373"/>
      <c r="AV193" s="373"/>
      <c r="AW193" s="373"/>
      <c r="AX193" s="374"/>
      <c r="AY193" s="372"/>
      <c r="AZ193" s="373"/>
      <c r="BA193" s="375"/>
      <c r="BB193" s="594"/>
      <c r="BC193" s="595"/>
      <c r="BD193" s="556"/>
      <c r="BE193" s="557"/>
      <c r="BF193" s="558"/>
      <c r="BG193" s="559"/>
      <c r="BH193" s="559"/>
      <c r="BI193" s="559"/>
      <c r="BJ193" s="560"/>
    </row>
    <row r="194" spans="2:62" ht="20.25" customHeight="1" x14ac:dyDescent="0.45">
      <c r="B194" s="597"/>
      <c r="C194" s="598"/>
      <c r="D194" s="599"/>
      <c r="E194" s="382"/>
      <c r="F194" s="383">
        <f>C193</f>
        <v>0</v>
      </c>
      <c r="G194" s="382"/>
      <c r="H194" s="383">
        <f>I193</f>
        <v>0</v>
      </c>
      <c r="I194" s="600"/>
      <c r="J194" s="601"/>
      <c r="K194" s="602"/>
      <c r="L194" s="603"/>
      <c r="M194" s="603"/>
      <c r="N194" s="599"/>
      <c r="O194" s="588"/>
      <c r="P194" s="589"/>
      <c r="Q194" s="589"/>
      <c r="R194" s="589"/>
      <c r="S194" s="590"/>
      <c r="T194" s="376" t="s">
        <v>261</v>
      </c>
      <c r="U194" s="377"/>
      <c r="V194" s="378"/>
      <c r="W194" s="364" t="str">
        <f>IF(W193="","",VLOOKUP(W193,'[1]シフト記号表（従来型・ユニット型共通）'!$C$6:$L$47,10,FALSE))</f>
        <v/>
      </c>
      <c r="X194" s="365" t="str">
        <f>IF(X193="","",VLOOKUP(X193,'[1]シフト記号表（従来型・ユニット型共通）'!$C$6:$L$47,10,FALSE))</f>
        <v/>
      </c>
      <c r="Y194" s="365" t="str">
        <f>IF(Y193="","",VLOOKUP(Y193,'[1]シフト記号表（従来型・ユニット型共通）'!$C$6:$L$47,10,FALSE))</f>
        <v/>
      </c>
      <c r="Z194" s="365" t="str">
        <f>IF(Z193="","",VLOOKUP(Z193,'[1]シフト記号表（従来型・ユニット型共通）'!$C$6:$L$47,10,FALSE))</f>
        <v/>
      </c>
      <c r="AA194" s="365" t="str">
        <f>IF(AA193="","",VLOOKUP(AA193,'[1]シフト記号表（従来型・ユニット型共通）'!$C$6:$L$47,10,FALSE))</f>
        <v/>
      </c>
      <c r="AB194" s="365" t="str">
        <f>IF(AB193="","",VLOOKUP(AB193,'[1]シフト記号表（従来型・ユニット型共通）'!$C$6:$L$47,10,FALSE))</f>
        <v/>
      </c>
      <c r="AC194" s="366" t="str">
        <f>IF(AC193="","",VLOOKUP(AC193,'[1]シフト記号表（従来型・ユニット型共通）'!$C$6:$L$47,10,FALSE))</f>
        <v/>
      </c>
      <c r="AD194" s="364" t="str">
        <f>IF(AD193="","",VLOOKUP(AD193,'[1]シフト記号表（従来型・ユニット型共通）'!$C$6:$L$47,10,FALSE))</f>
        <v/>
      </c>
      <c r="AE194" s="365" t="str">
        <f>IF(AE193="","",VLOOKUP(AE193,'[1]シフト記号表（従来型・ユニット型共通）'!$C$6:$L$47,10,FALSE))</f>
        <v/>
      </c>
      <c r="AF194" s="365" t="str">
        <f>IF(AF193="","",VLOOKUP(AF193,'[1]シフト記号表（従来型・ユニット型共通）'!$C$6:$L$47,10,FALSE))</f>
        <v/>
      </c>
      <c r="AG194" s="365" t="str">
        <f>IF(AG193="","",VLOOKUP(AG193,'[1]シフト記号表（従来型・ユニット型共通）'!$C$6:$L$47,10,FALSE))</f>
        <v/>
      </c>
      <c r="AH194" s="365" t="str">
        <f>IF(AH193="","",VLOOKUP(AH193,'[1]シフト記号表（従来型・ユニット型共通）'!$C$6:$L$47,10,FALSE))</f>
        <v/>
      </c>
      <c r="AI194" s="365" t="str">
        <f>IF(AI193="","",VLOOKUP(AI193,'[1]シフト記号表（従来型・ユニット型共通）'!$C$6:$L$47,10,FALSE))</f>
        <v/>
      </c>
      <c r="AJ194" s="366" t="str">
        <f>IF(AJ193="","",VLOOKUP(AJ193,'[1]シフト記号表（従来型・ユニット型共通）'!$C$6:$L$47,10,FALSE))</f>
        <v/>
      </c>
      <c r="AK194" s="364" t="str">
        <f>IF(AK193="","",VLOOKUP(AK193,'[1]シフト記号表（従来型・ユニット型共通）'!$C$6:$L$47,10,FALSE))</f>
        <v/>
      </c>
      <c r="AL194" s="365" t="str">
        <f>IF(AL193="","",VLOOKUP(AL193,'[1]シフト記号表（従来型・ユニット型共通）'!$C$6:$L$47,10,FALSE))</f>
        <v/>
      </c>
      <c r="AM194" s="365" t="str">
        <f>IF(AM193="","",VLOOKUP(AM193,'[1]シフト記号表（従来型・ユニット型共通）'!$C$6:$L$47,10,FALSE))</f>
        <v/>
      </c>
      <c r="AN194" s="365" t="str">
        <f>IF(AN193="","",VLOOKUP(AN193,'[1]シフト記号表（従来型・ユニット型共通）'!$C$6:$L$47,10,FALSE))</f>
        <v/>
      </c>
      <c r="AO194" s="365" t="str">
        <f>IF(AO193="","",VLOOKUP(AO193,'[1]シフト記号表（従来型・ユニット型共通）'!$C$6:$L$47,10,FALSE))</f>
        <v/>
      </c>
      <c r="AP194" s="365" t="str">
        <f>IF(AP193="","",VLOOKUP(AP193,'[1]シフト記号表（従来型・ユニット型共通）'!$C$6:$L$47,10,FALSE))</f>
        <v/>
      </c>
      <c r="AQ194" s="366" t="str">
        <f>IF(AQ193="","",VLOOKUP(AQ193,'[1]シフト記号表（従来型・ユニット型共通）'!$C$6:$L$47,10,FALSE))</f>
        <v/>
      </c>
      <c r="AR194" s="364" t="str">
        <f>IF(AR193="","",VLOOKUP(AR193,'[1]シフト記号表（従来型・ユニット型共通）'!$C$6:$L$47,10,FALSE))</f>
        <v/>
      </c>
      <c r="AS194" s="365" t="str">
        <f>IF(AS193="","",VLOOKUP(AS193,'[1]シフト記号表（従来型・ユニット型共通）'!$C$6:$L$47,10,FALSE))</f>
        <v/>
      </c>
      <c r="AT194" s="365" t="str">
        <f>IF(AT193="","",VLOOKUP(AT193,'[1]シフト記号表（従来型・ユニット型共通）'!$C$6:$L$47,10,FALSE))</f>
        <v/>
      </c>
      <c r="AU194" s="365" t="str">
        <f>IF(AU193="","",VLOOKUP(AU193,'[1]シフト記号表（従来型・ユニット型共通）'!$C$6:$L$47,10,FALSE))</f>
        <v/>
      </c>
      <c r="AV194" s="365" t="str">
        <f>IF(AV193="","",VLOOKUP(AV193,'[1]シフト記号表（従来型・ユニット型共通）'!$C$6:$L$47,10,FALSE))</f>
        <v/>
      </c>
      <c r="AW194" s="365" t="str">
        <f>IF(AW193="","",VLOOKUP(AW193,'[1]シフト記号表（従来型・ユニット型共通）'!$C$6:$L$47,10,FALSE))</f>
        <v/>
      </c>
      <c r="AX194" s="366" t="str">
        <f>IF(AX193="","",VLOOKUP(AX193,'[1]シフト記号表（従来型・ユニット型共通）'!$C$6:$L$47,10,FALSE))</f>
        <v/>
      </c>
      <c r="AY194" s="364" t="str">
        <f>IF(AY193="","",VLOOKUP(AY193,'[1]シフト記号表（従来型・ユニット型共通）'!$C$6:$L$47,10,FALSE))</f>
        <v/>
      </c>
      <c r="AZ194" s="365" t="str">
        <f>IF(AZ193="","",VLOOKUP(AZ193,'[1]シフト記号表（従来型・ユニット型共通）'!$C$6:$L$47,10,FALSE))</f>
        <v/>
      </c>
      <c r="BA194" s="365" t="str">
        <f>IF(BA193="","",VLOOKUP(BA193,'[1]シフト記号表（従来型・ユニット型共通）'!$C$6:$L$47,10,FALSE))</f>
        <v/>
      </c>
      <c r="BB194" s="571">
        <f>IF($BE$3="４週",SUM(W194:AX194),IF($BE$3="暦月",SUM(W194:BA194),""))</f>
        <v>0</v>
      </c>
      <c r="BC194" s="572"/>
      <c r="BD194" s="573">
        <f>IF($BE$3="４週",BB194/4,IF($BE$3="暦月",(BB194/($BE$8/7)),""))</f>
        <v>0</v>
      </c>
      <c r="BE194" s="572"/>
      <c r="BF194" s="568"/>
      <c r="BG194" s="569"/>
      <c r="BH194" s="569"/>
      <c r="BI194" s="569"/>
      <c r="BJ194" s="570"/>
    </row>
    <row r="195" spans="2:62" ht="20.25" customHeight="1" x14ac:dyDescent="0.45">
      <c r="B195" s="574">
        <f>B193+1</f>
        <v>90</v>
      </c>
      <c r="C195" s="576"/>
      <c r="D195" s="577"/>
      <c r="E195" s="359"/>
      <c r="F195" s="360"/>
      <c r="G195" s="359"/>
      <c r="H195" s="360"/>
      <c r="I195" s="580"/>
      <c r="J195" s="581"/>
      <c r="K195" s="584"/>
      <c r="L195" s="585"/>
      <c r="M195" s="585"/>
      <c r="N195" s="577"/>
      <c r="O195" s="588"/>
      <c r="P195" s="589"/>
      <c r="Q195" s="589"/>
      <c r="R195" s="589"/>
      <c r="S195" s="590"/>
      <c r="T195" s="379" t="s">
        <v>260</v>
      </c>
      <c r="U195" s="380"/>
      <c r="V195" s="381"/>
      <c r="W195" s="372"/>
      <c r="X195" s="373"/>
      <c r="Y195" s="373"/>
      <c r="Z195" s="373"/>
      <c r="AA195" s="373"/>
      <c r="AB195" s="373"/>
      <c r="AC195" s="374"/>
      <c r="AD195" s="372"/>
      <c r="AE195" s="373"/>
      <c r="AF195" s="373"/>
      <c r="AG195" s="373"/>
      <c r="AH195" s="373"/>
      <c r="AI195" s="373"/>
      <c r="AJ195" s="374"/>
      <c r="AK195" s="372"/>
      <c r="AL195" s="373"/>
      <c r="AM195" s="373"/>
      <c r="AN195" s="373"/>
      <c r="AO195" s="373"/>
      <c r="AP195" s="373"/>
      <c r="AQ195" s="374"/>
      <c r="AR195" s="372"/>
      <c r="AS195" s="373"/>
      <c r="AT195" s="373"/>
      <c r="AU195" s="373"/>
      <c r="AV195" s="373"/>
      <c r="AW195" s="373"/>
      <c r="AX195" s="374"/>
      <c r="AY195" s="372"/>
      <c r="AZ195" s="373"/>
      <c r="BA195" s="375"/>
      <c r="BB195" s="594"/>
      <c r="BC195" s="595"/>
      <c r="BD195" s="556"/>
      <c r="BE195" s="557"/>
      <c r="BF195" s="558"/>
      <c r="BG195" s="559"/>
      <c r="BH195" s="559"/>
      <c r="BI195" s="559"/>
      <c r="BJ195" s="560"/>
    </row>
    <row r="196" spans="2:62" ht="20.25" customHeight="1" x14ac:dyDescent="0.45">
      <c r="B196" s="597"/>
      <c r="C196" s="598"/>
      <c r="D196" s="599"/>
      <c r="E196" s="382"/>
      <c r="F196" s="383">
        <f>C195</f>
        <v>0</v>
      </c>
      <c r="G196" s="382"/>
      <c r="H196" s="383">
        <f>I195</f>
        <v>0</v>
      </c>
      <c r="I196" s="600"/>
      <c r="J196" s="601"/>
      <c r="K196" s="602"/>
      <c r="L196" s="603"/>
      <c r="M196" s="603"/>
      <c r="N196" s="599"/>
      <c r="O196" s="588"/>
      <c r="P196" s="589"/>
      <c r="Q196" s="589"/>
      <c r="R196" s="589"/>
      <c r="S196" s="590"/>
      <c r="T196" s="376" t="s">
        <v>261</v>
      </c>
      <c r="U196" s="377"/>
      <c r="V196" s="378"/>
      <c r="W196" s="364" t="str">
        <f>IF(W195="","",VLOOKUP(W195,'[1]シフト記号表（従来型・ユニット型共通）'!$C$6:$L$47,10,FALSE))</f>
        <v/>
      </c>
      <c r="X196" s="365" t="str">
        <f>IF(X195="","",VLOOKUP(X195,'[1]シフト記号表（従来型・ユニット型共通）'!$C$6:$L$47,10,FALSE))</f>
        <v/>
      </c>
      <c r="Y196" s="365" t="str">
        <f>IF(Y195="","",VLOOKUP(Y195,'[1]シフト記号表（従来型・ユニット型共通）'!$C$6:$L$47,10,FALSE))</f>
        <v/>
      </c>
      <c r="Z196" s="365" t="str">
        <f>IF(Z195="","",VLOOKUP(Z195,'[1]シフト記号表（従来型・ユニット型共通）'!$C$6:$L$47,10,FALSE))</f>
        <v/>
      </c>
      <c r="AA196" s="365" t="str">
        <f>IF(AA195="","",VLOOKUP(AA195,'[1]シフト記号表（従来型・ユニット型共通）'!$C$6:$L$47,10,FALSE))</f>
        <v/>
      </c>
      <c r="AB196" s="365" t="str">
        <f>IF(AB195="","",VLOOKUP(AB195,'[1]シフト記号表（従来型・ユニット型共通）'!$C$6:$L$47,10,FALSE))</f>
        <v/>
      </c>
      <c r="AC196" s="366" t="str">
        <f>IF(AC195="","",VLOOKUP(AC195,'[1]シフト記号表（従来型・ユニット型共通）'!$C$6:$L$47,10,FALSE))</f>
        <v/>
      </c>
      <c r="AD196" s="364" t="str">
        <f>IF(AD195="","",VLOOKUP(AD195,'[1]シフト記号表（従来型・ユニット型共通）'!$C$6:$L$47,10,FALSE))</f>
        <v/>
      </c>
      <c r="AE196" s="365" t="str">
        <f>IF(AE195="","",VLOOKUP(AE195,'[1]シフト記号表（従来型・ユニット型共通）'!$C$6:$L$47,10,FALSE))</f>
        <v/>
      </c>
      <c r="AF196" s="365" t="str">
        <f>IF(AF195="","",VLOOKUP(AF195,'[1]シフト記号表（従来型・ユニット型共通）'!$C$6:$L$47,10,FALSE))</f>
        <v/>
      </c>
      <c r="AG196" s="365" t="str">
        <f>IF(AG195="","",VLOOKUP(AG195,'[1]シフト記号表（従来型・ユニット型共通）'!$C$6:$L$47,10,FALSE))</f>
        <v/>
      </c>
      <c r="AH196" s="365" t="str">
        <f>IF(AH195="","",VLOOKUP(AH195,'[1]シフト記号表（従来型・ユニット型共通）'!$C$6:$L$47,10,FALSE))</f>
        <v/>
      </c>
      <c r="AI196" s="365" t="str">
        <f>IF(AI195="","",VLOOKUP(AI195,'[1]シフト記号表（従来型・ユニット型共通）'!$C$6:$L$47,10,FALSE))</f>
        <v/>
      </c>
      <c r="AJ196" s="366" t="str">
        <f>IF(AJ195="","",VLOOKUP(AJ195,'[1]シフト記号表（従来型・ユニット型共通）'!$C$6:$L$47,10,FALSE))</f>
        <v/>
      </c>
      <c r="AK196" s="364" t="str">
        <f>IF(AK195="","",VLOOKUP(AK195,'[1]シフト記号表（従来型・ユニット型共通）'!$C$6:$L$47,10,FALSE))</f>
        <v/>
      </c>
      <c r="AL196" s="365" t="str">
        <f>IF(AL195="","",VLOOKUP(AL195,'[1]シフト記号表（従来型・ユニット型共通）'!$C$6:$L$47,10,FALSE))</f>
        <v/>
      </c>
      <c r="AM196" s="365" t="str">
        <f>IF(AM195="","",VLOOKUP(AM195,'[1]シフト記号表（従来型・ユニット型共通）'!$C$6:$L$47,10,FALSE))</f>
        <v/>
      </c>
      <c r="AN196" s="365" t="str">
        <f>IF(AN195="","",VLOOKUP(AN195,'[1]シフト記号表（従来型・ユニット型共通）'!$C$6:$L$47,10,FALSE))</f>
        <v/>
      </c>
      <c r="AO196" s="365" t="str">
        <f>IF(AO195="","",VLOOKUP(AO195,'[1]シフト記号表（従来型・ユニット型共通）'!$C$6:$L$47,10,FALSE))</f>
        <v/>
      </c>
      <c r="AP196" s="365" t="str">
        <f>IF(AP195="","",VLOOKUP(AP195,'[1]シフト記号表（従来型・ユニット型共通）'!$C$6:$L$47,10,FALSE))</f>
        <v/>
      </c>
      <c r="AQ196" s="366" t="str">
        <f>IF(AQ195="","",VLOOKUP(AQ195,'[1]シフト記号表（従来型・ユニット型共通）'!$C$6:$L$47,10,FALSE))</f>
        <v/>
      </c>
      <c r="AR196" s="364" t="str">
        <f>IF(AR195="","",VLOOKUP(AR195,'[1]シフト記号表（従来型・ユニット型共通）'!$C$6:$L$47,10,FALSE))</f>
        <v/>
      </c>
      <c r="AS196" s="365" t="str">
        <f>IF(AS195="","",VLOOKUP(AS195,'[1]シフト記号表（従来型・ユニット型共通）'!$C$6:$L$47,10,FALSE))</f>
        <v/>
      </c>
      <c r="AT196" s="365" t="str">
        <f>IF(AT195="","",VLOOKUP(AT195,'[1]シフト記号表（従来型・ユニット型共通）'!$C$6:$L$47,10,FALSE))</f>
        <v/>
      </c>
      <c r="AU196" s="365" t="str">
        <f>IF(AU195="","",VLOOKUP(AU195,'[1]シフト記号表（従来型・ユニット型共通）'!$C$6:$L$47,10,FALSE))</f>
        <v/>
      </c>
      <c r="AV196" s="365" t="str">
        <f>IF(AV195="","",VLOOKUP(AV195,'[1]シフト記号表（従来型・ユニット型共通）'!$C$6:$L$47,10,FALSE))</f>
        <v/>
      </c>
      <c r="AW196" s="365" t="str">
        <f>IF(AW195="","",VLOOKUP(AW195,'[1]シフト記号表（従来型・ユニット型共通）'!$C$6:$L$47,10,FALSE))</f>
        <v/>
      </c>
      <c r="AX196" s="366" t="str">
        <f>IF(AX195="","",VLOOKUP(AX195,'[1]シフト記号表（従来型・ユニット型共通）'!$C$6:$L$47,10,FALSE))</f>
        <v/>
      </c>
      <c r="AY196" s="364" t="str">
        <f>IF(AY195="","",VLOOKUP(AY195,'[1]シフト記号表（従来型・ユニット型共通）'!$C$6:$L$47,10,FALSE))</f>
        <v/>
      </c>
      <c r="AZ196" s="365" t="str">
        <f>IF(AZ195="","",VLOOKUP(AZ195,'[1]シフト記号表（従来型・ユニット型共通）'!$C$6:$L$47,10,FALSE))</f>
        <v/>
      </c>
      <c r="BA196" s="365" t="str">
        <f>IF(BA195="","",VLOOKUP(BA195,'[1]シフト記号表（従来型・ユニット型共通）'!$C$6:$L$47,10,FALSE))</f>
        <v/>
      </c>
      <c r="BB196" s="571">
        <f>IF($BE$3="４週",SUM(W196:AX196),IF($BE$3="暦月",SUM(W196:BA196),""))</f>
        <v>0</v>
      </c>
      <c r="BC196" s="572"/>
      <c r="BD196" s="573">
        <f>IF($BE$3="４週",BB196/4,IF($BE$3="暦月",(BB196/($BE$8/7)),""))</f>
        <v>0</v>
      </c>
      <c r="BE196" s="572"/>
      <c r="BF196" s="568"/>
      <c r="BG196" s="569"/>
      <c r="BH196" s="569"/>
      <c r="BI196" s="569"/>
      <c r="BJ196" s="570"/>
    </row>
    <row r="197" spans="2:62" ht="20.25" customHeight="1" x14ac:dyDescent="0.45">
      <c r="B197" s="574">
        <f>B195+1</f>
        <v>91</v>
      </c>
      <c r="C197" s="576"/>
      <c r="D197" s="577"/>
      <c r="E197" s="359"/>
      <c r="F197" s="360"/>
      <c r="G197" s="359"/>
      <c r="H197" s="360"/>
      <c r="I197" s="580"/>
      <c r="J197" s="581"/>
      <c r="K197" s="584"/>
      <c r="L197" s="585"/>
      <c r="M197" s="585"/>
      <c r="N197" s="577"/>
      <c r="O197" s="588"/>
      <c r="P197" s="589"/>
      <c r="Q197" s="589"/>
      <c r="R197" s="589"/>
      <c r="S197" s="590"/>
      <c r="T197" s="379" t="s">
        <v>260</v>
      </c>
      <c r="U197" s="380"/>
      <c r="V197" s="381"/>
      <c r="W197" s="372"/>
      <c r="X197" s="373"/>
      <c r="Y197" s="373"/>
      <c r="Z197" s="373"/>
      <c r="AA197" s="373"/>
      <c r="AB197" s="373"/>
      <c r="AC197" s="374"/>
      <c r="AD197" s="372"/>
      <c r="AE197" s="373"/>
      <c r="AF197" s="373"/>
      <c r="AG197" s="373"/>
      <c r="AH197" s="373"/>
      <c r="AI197" s="373"/>
      <c r="AJ197" s="374"/>
      <c r="AK197" s="372"/>
      <c r="AL197" s="373"/>
      <c r="AM197" s="373"/>
      <c r="AN197" s="373"/>
      <c r="AO197" s="373"/>
      <c r="AP197" s="373"/>
      <c r="AQ197" s="374"/>
      <c r="AR197" s="372"/>
      <c r="AS197" s="373"/>
      <c r="AT197" s="373"/>
      <c r="AU197" s="373"/>
      <c r="AV197" s="373"/>
      <c r="AW197" s="373"/>
      <c r="AX197" s="374"/>
      <c r="AY197" s="372"/>
      <c r="AZ197" s="373"/>
      <c r="BA197" s="375"/>
      <c r="BB197" s="594"/>
      <c r="BC197" s="595"/>
      <c r="BD197" s="556"/>
      <c r="BE197" s="557"/>
      <c r="BF197" s="558"/>
      <c r="BG197" s="559"/>
      <c r="BH197" s="559"/>
      <c r="BI197" s="559"/>
      <c r="BJ197" s="560"/>
    </row>
    <row r="198" spans="2:62" ht="20.25" customHeight="1" x14ac:dyDescent="0.45">
      <c r="B198" s="597"/>
      <c r="C198" s="598"/>
      <c r="D198" s="599"/>
      <c r="E198" s="382"/>
      <c r="F198" s="383">
        <f>C197</f>
        <v>0</v>
      </c>
      <c r="G198" s="382"/>
      <c r="H198" s="383">
        <f>I197</f>
        <v>0</v>
      </c>
      <c r="I198" s="600"/>
      <c r="J198" s="601"/>
      <c r="K198" s="602"/>
      <c r="L198" s="603"/>
      <c r="M198" s="603"/>
      <c r="N198" s="599"/>
      <c r="O198" s="588"/>
      <c r="P198" s="589"/>
      <c r="Q198" s="589"/>
      <c r="R198" s="589"/>
      <c r="S198" s="590"/>
      <c r="T198" s="376" t="s">
        <v>261</v>
      </c>
      <c r="U198" s="377"/>
      <c r="V198" s="378"/>
      <c r="W198" s="364" t="str">
        <f>IF(W197="","",VLOOKUP(W197,'[1]シフト記号表（従来型・ユニット型共通）'!$C$6:$L$47,10,FALSE))</f>
        <v/>
      </c>
      <c r="X198" s="365" t="str">
        <f>IF(X197="","",VLOOKUP(X197,'[1]シフト記号表（従来型・ユニット型共通）'!$C$6:$L$47,10,FALSE))</f>
        <v/>
      </c>
      <c r="Y198" s="365" t="str">
        <f>IF(Y197="","",VLOOKUP(Y197,'[1]シフト記号表（従来型・ユニット型共通）'!$C$6:$L$47,10,FALSE))</f>
        <v/>
      </c>
      <c r="Z198" s="365" t="str">
        <f>IF(Z197="","",VLOOKUP(Z197,'[1]シフト記号表（従来型・ユニット型共通）'!$C$6:$L$47,10,FALSE))</f>
        <v/>
      </c>
      <c r="AA198" s="365" t="str">
        <f>IF(AA197="","",VLOOKUP(AA197,'[1]シフト記号表（従来型・ユニット型共通）'!$C$6:$L$47,10,FALSE))</f>
        <v/>
      </c>
      <c r="AB198" s="365" t="str">
        <f>IF(AB197="","",VLOOKUP(AB197,'[1]シフト記号表（従来型・ユニット型共通）'!$C$6:$L$47,10,FALSE))</f>
        <v/>
      </c>
      <c r="AC198" s="366" t="str">
        <f>IF(AC197="","",VLOOKUP(AC197,'[1]シフト記号表（従来型・ユニット型共通）'!$C$6:$L$47,10,FALSE))</f>
        <v/>
      </c>
      <c r="AD198" s="364" t="str">
        <f>IF(AD197="","",VLOOKUP(AD197,'[1]シフト記号表（従来型・ユニット型共通）'!$C$6:$L$47,10,FALSE))</f>
        <v/>
      </c>
      <c r="AE198" s="365" t="str">
        <f>IF(AE197="","",VLOOKUP(AE197,'[1]シフト記号表（従来型・ユニット型共通）'!$C$6:$L$47,10,FALSE))</f>
        <v/>
      </c>
      <c r="AF198" s="365" t="str">
        <f>IF(AF197="","",VLOOKUP(AF197,'[1]シフト記号表（従来型・ユニット型共通）'!$C$6:$L$47,10,FALSE))</f>
        <v/>
      </c>
      <c r="AG198" s="365" t="str">
        <f>IF(AG197="","",VLOOKUP(AG197,'[1]シフト記号表（従来型・ユニット型共通）'!$C$6:$L$47,10,FALSE))</f>
        <v/>
      </c>
      <c r="AH198" s="365" t="str">
        <f>IF(AH197="","",VLOOKUP(AH197,'[1]シフト記号表（従来型・ユニット型共通）'!$C$6:$L$47,10,FALSE))</f>
        <v/>
      </c>
      <c r="AI198" s="365" t="str">
        <f>IF(AI197="","",VLOOKUP(AI197,'[1]シフト記号表（従来型・ユニット型共通）'!$C$6:$L$47,10,FALSE))</f>
        <v/>
      </c>
      <c r="AJ198" s="366" t="str">
        <f>IF(AJ197="","",VLOOKUP(AJ197,'[1]シフト記号表（従来型・ユニット型共通）'!$C$6:$L$47,10,FALSE))</f>
        <v/>
      </c>
      <c r="AK198" s="364" t="str">
        <f>IF(AK197="","",VLOOKUP(AK197,'[1]シフト記号表（従来型・ユニット型共通）'!$C$6:$L$47,10,FALSE))</f>
        <v/>
      </c>
      <c r="AL198" s="365" t="str">
        <f>IF(AL197="","",VLOOKUP(AL197,'[1]シフト記号表（従来型・ユニット型共通）'!$C$6:$L$47,10,FALSE))</f>
        <v/>
      </c>
      <c r="AM198" s="365" t="str">
        <f>IF(AM197="","",VLOOKUP(AM197,'[1]シフト記号表（従来型・ユニット型共通）'!$C$6:$L$47,10,FALSE))</f>
        <v/>
      </c>
      <c r="AN198" s="365" t="str">
        <f>IF(AN197="","",VLOOKUP(AN197,'[1]シフト記号表（従来型・ユニット型共通）'!$C$6:$L$47,10,FALSE))</f>
        <v/>
      </c>
      <c r="AO198" s="365" t="str">
        <f>IF(AO197="","",VLOOKUP(AO197,'[1]シフト記号表（従来型・ユニット型共通）'!$C$6:$L$47,10,FALSE))</f>
        <v/>
      </c>
      <c r="AP198" s="365" t="str">
        <f>IF(AP197="","",VLOOKUP(AP197,'[1]シフト記号表（従来型・ユニット型共通）'!$C$6:$L$47,10,FALSE))</f>
        <v/>
      </c>
      <c r="AQ198" s="366" t="str">
        <f>IF(AQ197="","",VLOOKUP(AQ197,'[1]シフト記号表（従来型・ユニット型共通）'!$C$6:$L$47,10,FALSE))</f>
        <v/>
      </c>
      <c r="AR198" s="364" t="str">
        <f>IF(AR197="","",VLOOKUP(AR197,'[1]シフト記号表（従来型・ユニット型共通）'!$C$6:$L$47,10,FALSE))</f>
        <v/>
      </c>
      <c r="AS198" s="365" t="str">
        <f>IF(AS197="","",VLOOKUP(AS197,'[1]シフト記号表（従来型・ユニット型共通）'!$C$6:$L$47,10,FALSE))</f>
        <v/>
      </c>
      <c r="AT198" s="365" t="str">
        <f>IF(AT197="","",VLOOKUP(AT197,'[1]シフト記号表（従来型・ユニット型共通）'!$C$6:$L$47,10,FALSE))</f>
        <v/>
      </c>
      <c r="AU198" s="365" t="str">
        <f>IF(AU197="","",VLOOKUP(AU197,'[1]シフト記号表（従来型・ユニット型共通）'!$C$6:$L$47,10,FALSE))</f>
        <v/>
      </c>
      <c r="AV198" s="365" t="str">
        <f>IF(AV197="","",VLOOKUP(AV197,'[1]シフト記号表（従来型・ユニット型共通）'!$C$6:$L$47,10,FALSE))</f>
        <v/>
      </c>
      <c r="AW198" s="365" t="str">
        <f>IF(AW197="","",VLOOKUP(AW197,'[1]シフト記号表（従来型・ユニット型共通）'!$C$6:$L$47,10,FALSE))</f>
        <v/>
      </c>
      <c r="AX198" s="366" t="str">
        <f>IF(AX197="","",VLOOKUP(AX197,'[1]シフト記号表（従来型・ユニット型共通）'!$C$6:$L$47,10,FALSE))</f>
        <v/>
      </c>
      <c r="AY198" s="364" t="str">
        <f>IF(AY197="","",VLOOKUP(AY197,'[1]シフト記号表（従来型・ユニット型共通）'!$C$6:$L$47,10,FALSE))</f>
        <v/>
      </c>
      <c r="AZ198" s="365" t="str">
        <f>IF(AZ197="","",VLOOKUP(AZ197,'[1]シフト記号表（従来型・ユニット型共通）'!$C$6:$L$47,10,FALSE))</f>
        <v/>
      </c>
      <c r="BA198" s="365" t="str">
        <f>IF(BA197="","",VLOOKUP(BA197,'[1]シフト記号表（従来型・ユニット型共通）'!$C$6:$L$47,10,FALSE))</f>
        <v/>
      </c>
      <c r="BB198" s="571">
        <f>IF($BE$3="４週",SUM(W198:AX198),IF($BE$3="暦月",SUM(W198:BA198),""))</f>
        <v>0</v>
      </c>
      <c r="BC198" s="572"/>
      <c r="BD198" s="573">
        <f>IF($BE$3="４週",BB198/4,IF($BE$3="暦月",(BB198/($BE$8/7)),""))</f>
        <v>0</v>
      </c>
      <c r="BE198" s="572"/>
      <c r="BF198" s="568"/>
      <c r="BG198" s="569"/>
      <c r="BH198" s="569"/>
      <c r="BI198" s="569"/>
      <c r="BJ198" s="570"/>
    </row>
    <row r="199" spans="2:62" ht="20.25" customHeight="1" x14ac:dyDescent="0.45">
      <c r="B199" s="574">
        <f>B197+1</f>
        <v>92</v>
      </c>
      <c r="C199" s="576"/>
      <c r="D199" s="577"/>
      <c r="E199" s="359"/>
      <c r="F199" s="360"/>
      <c r="G199" s="359"/>
      <c r="H199" s="360"/>
      <c r="I199" s="580"/>
      <c r="J199" s="581"/>
      <c r="K199" s="584"/>
      <c r="L199" s="585"/>
      <c r="M199" s="585"/>
      <c r="N199" s="577"/>
      <c r="O199" s="588"/>
      <c r="P199" s="589"/>
      <c r="Q199" s="589"/>
      <c r="R199" s="589"/>
      <c r="S199" s="590"/>
      <c r="T199" s="379" t="s">
        <v>260</v>
      </c>
      <c r="U199" s="380"/>
      <c r="V199" s="381"/>
      <c r="W199" s="372"/>
      <c r="X199" s="373"/>
      <c r="Y199" s="373"/>
      <c r="Z199" s="373"/>
      <c r="AA199" s="373"/>
      <c r="AB199" s="373"/>
      <c r="AC199" s="374"/>
      <c r="AD199" s="372"/>
      <c r="AE199" s="373"/>
      <c r="AF199" s="373"/>
      <c r="AG199" s="373"/>
      <c r="AH199" s="373"/>
      <c r="AI199" s="373"/>
      <c r="AJ199" s="374"/>
      <c r="AK199" s="372"/>
      <c r="AL199" s="373"/>
      <c r="AM199" s="373"/>
      <c r="AN199" s="373"/>
      <c r="AO199" s="373"/>
      <c r="AP199" s="373"/>
      <c r="AQ199" s="374"/>
      <c r="AR199" s="372"/>
      <c r="AS199" s="373"/>
      <c r="AT199" s="373"/>
      <c r="AU199" s="373"/>
      <c r="AV199" s="373"/>
      <c r="AW199" s="373"/>
      <c r="AX199" s="374"/>
      <c r="AY199" s="372"/>
      <c r="AZ199" s="373"/>
      <c r="BA199" s="375"/>
      <c r="BB199" s="594"/>
      <c r="BC199" s="595"/>
      <c r="BD199" s="556"/>
      <c r="BE199" s="557"/>
      <c r="BF199" s="558"/>
      <c r="BG199" s="559"/>
      <c r="BH199" s="559"/>
      <c r="BI199" s="559"/>
      <c r="BJ199" s="560"/>
    </row>
    <row r="200" spans="2:62" ht="20.25" customHeight="1" x14ac:dyDescent="0.45">
      <c r="B200" s="597"/>
      <c r="C200" s="598"/>
      <c r="D200" s="599"/>
      <c r="E200" s="382"/>
      <c r="F200" s="383">
        <f>C199</f>
        <v>0</v>
      </c>
      <c r="G200" s="382"/>
      <c r="H200" s="383">
        <f>I199</f>
        <v>0</v>
      </c>
      <c r="I200" s="600"/>
      <c r="J200" s="601"/>
      <c r="K200" s="602"/>
      <c r="L200" s="603"/>
      <c r="M200" s="603"/>
      <c r="N200" s="599"/>
      <c r="O200" s="588"/>
      <c r="P200" s="589"/>
      <c r="Q200" s="589"/>
      <c r="R200" s="589"/>
      <c r="S200" s="590"/>
      <c r="T200" s="376" t="s">
        <v>261</v>
      </c>
      <c r="U200" s="377"/>
      <c r="V200" s="378"/>
      <c r="W200" s="364" t="str">
        <f>IF(W199="","",VLOOKUP(W199,'[1]シフト記号表（従来型・ユニット型共通）'!$C$6:$L$47,10,FALSE))</f>
        <v/>
      </c>
      <c r="X200" s="365" t="str">
        <f>IF(X199="","",VLOOKUP(X199,'[1]シフト記号表（従来型・ユニット型共通）'!$C$6:$L$47,10,FALSE))</f>
        <v/>
      </c>
      <c r="Y200" s="365" t="str">
        <f>IF(Y199="","",VLOOKUP(Y199,'[1]シフト記号表（従来型・ユニット型共通）'!$C$6:$L$47,10,FALSE))</f>
        <v/>
      </c>
      <c r="Z200" s="365" t="str">
        <f>IF(Z199="","",VLOOKUP(Z199,'[1]シフト記号表（従来型・ユニット型共通）'!$C$6:$L$47,10,FALSE))</f>
        <v/>
      </c>
      <c r="AA200" s="365" t="str">
        <f>IF(AA199="","",VLOOKUP(AA199,'[1]シフト記号表（従来型・ユニット型共通）'!$C$6:$L$47,10,FALSE))</f>
        <v/>
      </c>
      <c r="AB200" s="365" t="str">
        <f>IF(AB199="","",VLOOKUP(AB199,'[1]シフト記号表（従来型・ユニット型共通）'!$C$6:$L$47,10,FALSE))</f>
        <v/>
      </c>
      <c r="AC200" s="366" t="str">
        <f>IF(AC199="","",VLOOKUP(AC199,'[1]シフト記号表（従来型・ユニット型共通）'!$C$6:$L$47,10,FALSE))</f>
        <v/>
      </c>
      <c r="AD200" s="364" t="str">
        <f>IF(AD199="","",VLOOKUP(AD199,'[1]シフト記号表（従来型・ユニット型共通）'!$C$6:$L$47,10,FALSE))</f>
        <v/>
      </c>
      <c r="AE200" s="365" t="str">
        <f>IF(AE199="","",VLOOKUP(AE199,'[1]シフト記号表（従来型・ユニット型共通）'!$C$6:$L$47,10,FALSE))</f>
        <v/>
      </c>
      <c r="AF200" s="365" t="str">
        <f>IF(AF199="","",VLOOKUP(AF199,'[1]シフト記号表（従来型・ユニット型共通）'!$C$6:$L$47,10,FALSE))</f>
        <v/>
      </c>
      <c r="AG200" s="365" t="str">
        <f>IF(AG199="","",VLOOKUP(AG199,'[1]シフト記号表（従来型・ユニット型共通）'!$C$6:$L$47,10,FALSE))</f>
        <v/>
      </c>
      <c r="AH200" s="365" t="str">
        <f>IF(AH199="","",VLOOKUP(AH199,'[1]シフト記号表（従来型・ユニット型共通）'!$C$6:$L$47,10,FALSE))</f>
        <v/>
      </c>
      <c r="AI200" s="365" t="str">
        <f>IF(AI199="","",VLOOKUP(AI199,'[1]シフト記号表（従来型・ユニット型共通）'!$C$6:$L$47,10,FALSE))</f>
        <v/>
      </c>
      <c r="AJ200" s="366" t="str">
        <f>IF(AJ199="","",VLOOKUP(AJ199,'[1]シフト記号表（従来型・ユニット型共通）'!$C$6:$L$47,10,FALSE))</f>
        <v/>
      </c>
      <c r="AK200" s="364" t="str">
        <f>IF(AK199="","",VLOOKUP(AK199,'[1]シフト記号表（従来型・ユニット型共通）'!$C$6:$L$47,10,FALSE))</f>
        <v/>
      </c>
      <c r="AL200" s="365" t="str">
        <f>IF(AL199="","",VLOOKUP(AL199,'[1]シフト記号表（従来型・ユニット型共通）'!$C$6:$L$47,10,FALSE))</f>
        <v/>
      </c>
      <c r="AM200" s="365" t="str">
        <f>IF(AM199="","",VLOOKUP(AM199,'[1]シフト記号表（従来型・ユニット型共通）'!$C$6:$L$47,10,FALSE))</f>
        <v/>
      </c>
      <c r="AN200" s="365" t="str">
        <f>IF(AN199="","",VLOOKUP(AN199,'[1]シフト記号表（従来型・ユニット型共通）'!$C$6:$L$47,10,FALSE))</f>
        <v/>
      </c>
      <c r="AO200" s="365" t="str">
        <f>IF(AO199="","",VLOOKUP(AO199,'[1]シフト記号表（従来型・ユニット型共通）'!$C$6:$L$47,10,FALSE))</f>
        <v/>
      </c>
      <c r="AP200" s="365" t="str">
        <f>IF(AP199="","",VLOOKUP(AP199,'[1]シフト記号表（従来型・ユニット型共通）'!$C$6:$L$47,10,FALSE))</f>
        <v/>
      </c>
      <c r="AQ200" s="366" t="str">
        <f>IF(AQ199="","",VLOOKUP(AQ199,'[1]シフト記号表（従来型・ユニット型共通）'!$C$6:$L$47,10,FALSE))</f>
        <v/>
      </c>
      <c r="AR200" s="364" t="str">
        <f>IF(AR199="","",VLOOKUP(AR199,'[1]シフト記号表（従来型・ユニット型共通）'!$C$6:$L$47,10,FALSE))</f>
        <v/>
      </c>
      <c r="AS200" s="365" t="str">
        <f>IF(AS199="","",VLOOKUP(AS199,'[1]シフト記号表（従来型・ユニット型共通）'!$C$6:$L$47,10,FALSE))</f>
        <v/>
      </c>
      <c r="AT200" s="365" t="str">
        <f>IF(AT199="","",VLOOKUP(AT199,'[1]シフト記号表（従来型・ユニット型共通）'!$C$6:$L$47,10,FALSE))</f>
        <v/>
      </c>
      <c r="AU200" s="365" t="str">
        <f>IF(AU199="","",VLOOKUP(AU199,'[1]シフト記号表（従来型・ユニット型共通）'!$C$6:$L$47,10,FALSE))</f>
        <v/>
      </c>
      <c r="AV200" s="365" t="str">
        <f>IF(AV199="","",VLOOKUP(AV199,'[1]シフト記号表（従来型・ユニット型共通）'!$C$6:$L$47,10,FALSE))</f>
        <v/>
      </c>
      <c r="AW200" s="365" t="str">
        <f>IF(AW199="","",VLOOKUP(AW199,'[1]シフト記号表（従来型・ユニット型共通）'!$C$6:$L$47,10,FALSE))</f>
        <v/>
      </c>
      <c r="AX200" s="366" t="str">
        <f>IF(AX199="","",VLOOKUP(AX199,'[1]シフト記号表（従来型・ユニット型共通）'!$C$6:$L$47,10,FALSE))</f>
        <v/>
      </c>
      <c r="AY200" s="364" t="str">
        <f>IF(AY199="","",VLOOKUP(AY199,'[1]シフト記号表（従来型・ユニット型共通）'!$C$6:$L$47,10,FALSE))</f>
        <v/>
      </c>
      <c r="AZ200" s="365" t="str">
        <f>IF(AZ199="","",VLOOKUP(AZ199,'[1]シフト記号表（従来型・ユニット型共通）'!$C$6:$L$47,10,FALSE))</f>
        <v/>
      </c>
      <c r="BA200" s="365" t="str">
        <f>IF(BA199="","",VLOOKUP(BA199,'[1]シフト記号表（従来型・ユニット型共通）'!$C$6:$L$47,10,FALSE))</f>
        <v/>
      </c>
      <c r="BB200" s="571">
        <f>IF($BE$3="４週",SUM(W200:AX200),IF($BE$3="暦月",SUM(W200:BA200),""))</f>
        <v>0</v>
      </c>
      <c r="BC200" s="572"/>
      <c r="BD200" s="573">
        <f>IF($BE$3="４週",BB200/4,IF($BE$3="暦月",(BB200/($BE$8/7)),""))</f>
        <v>0</v>
      </c>
      <c r="BE200" s="572"/>
      <c r="BF200" s="568"/>
      <c r="BG200" s="569"/>
      <c r="BH200" s="569"/>
      <c r="BI200" s="569"/>
      <c r="BJ200" s="570"/>
    </row>
    <row r="201" spans="2:62" ht="20.25" customHeight="1" x14ac:dyDescent="0.45">
      <c r="B201" s="574">
        <f>B199+1</f>
        <v>93</v>
      </c>
      <c r="C201" s="576"/>
      <c r="D201" s="577"/>
      <c r="E201" s="359"/>
      <c r="F201" s="360"/>
      <c r="G201" s="359"/>
      <c r="H201" s="360"/>
      <c r="I201" s="580"/>
      <c r="J201" s="581"/>
      <c r="K201" s="584"/>
      <c r="L201" s="585"/>
      <c r="M201" s="585"/>
      <c r="N201" s="577"/>
      <c r="O201" s="588"/>
      <c r="P201" s="589"/>
      <c r="Q201" s="589"/>
      <c r="R201" s="589"/>
      <c r="S201" s="590"/>
      <c r="T201" s="379" t="s">
        <v>260</v>
      </c>
      <c r="U201" s="380"/>
      <c r="V201" s="381"/>
      <c r="W201" s="372"/>
      <c r="X201" s="373"/>
      <c r="Y201" s="373"/>
      <c r="Z201" s="373"/>
      <c r="AA201" s="373"/>
      <c r="AB201" s="373"/>
      <c r="AC201" s="374"/>
      <c r="AD201" s="372"/>
      <c r="AE201" s="373"/>
      <c r="AF201" s="373"/>
      <c r="AG201" s="373"/>
      <c r="AH201" s="373"/>
      <c r="AI201" s="373"/>
      <c r="AJ201" s="374"/>
      <c r="AK201" s="372"/>
      <c r="AL201" s="373"/>
      <c r="AM201" s="373"/>
      <c r="AN201" s="373"/>
      <c r="AO201" s="373"/>
      <c r="AP201" s="373"/>
      <c r="AQ201" s="374"/>
      <c r="AR201" s="372"/>
      <c r="AS201" s="373"/>
      <c r="AT201" s="373"/>
      <c r="AU201" s="373"/>
      <c r="AV201" s="373"/>
      <c r="AW201" s="373"/>
      <c r="AX201" s="374"/>
      <c r="AY201" s="372"/>
      <c r="AZ201" s="373"/>
      <c r="BA201" s="375"/>
      <c r="BB201" s="594"/>
      <c r="BC201" s="595"/>
      <c r="BD201" s="556"/>
      <c r="BE201" s="557"/>
      <c r="BF201" s="558"/>
      <c r="BG201" s="559"/>
      <c r="BH201" s="559"/>
      <c r="BI201" s="559"/>
      <c r="BJ201" s="560"/>
    </row>
    <row r="202" spans="2:62" ht="20.25" customHeight="1" x14ac:dyDescent="0.45">
      <c r="B202" s="597"/>
      <c r="C202" s="598"/>
      <c r="D202" s="599"/>
      <c r="E202" s="382"/>
      <c r="F202" s="383">
        <f>C201</f>
        <v>0</v>
      </c>
      <c r="G202" s="382"/>
      <c r="H202" s="383">
        <f>I201</f>
        <v>0</v>
      </c>
      <c r="I202" s="600"/>
      <c r="J202" s="601"/>
      <c r="K202" s="602"/>
      <c r="L202" s="603"/>
      <c r="M202" s="603"/>
      <c r="N202" s="599"/>
      <c r="O202" s="588"/>
      <c r="P202" s="589"/>
      <c r="Q202" s="589"/>
      <c r="R202" s="589"/>
      <c r="S202" s="590"/>
      <c r="T202" s="376" t="s">
        <v>261</v>
      </c>
      <c r="U202" s="377"/>
      <c r="V202" s="378"/>
      <c r="W202" s="364" t="str">
        <f>IF(W201="","",VLOOKUP(W201,'[1]シフト記号表（従来型・ユニット型共通）'!$C$6:$L$47,10,FALSE))</f>
        <v/>
      </c>
      <c r="X202" s="365" t="str">
        <f>IF(X201="","",VLOOKUP(X201,'[1]シフト記号表（従来型・ユニット型共通）'!$C$6:$L$47,10,FALSE))</f>
        <v/>
      </c>
      <c r="Y202" s="365" t="str">
        <f>IF(Y201="","",VLOOKUP(Y201,'[1]シフト記号表（従来型・ユニット型共通）'!$C$6:$L$47,10,FALSE))</f>
        <v/>
      </c>
      <c r="Z202" s="365" t="str">
        <f>IF(Z201="","",VLOOKUP(Z201,'[1]シフト記号表（従来型・ユニット型共通）'!$C$6:$L$47,10,FALSE))</f>
        <v/>
      </c>
      <c r="AA202" s="365" t="str">
        <f>IF(AA201="","",VLOOKUP(AA201,'[1]シフト記号表（従来型・ユニット型共通）'!$C$6:$L$47,10,FALSE))</f>
        <v/>
      </c>
      <c r="AB202" s="365" t="str">
        <f>IF(AB201="","",VLOOKUP(AB201,'[1]シフト記号表（従来型・ユニット型共通）'!$C$6:$L$47,10,FALSE))</f>
        <v/>
      </c>
      <c r="AC202" s="366" t="str">
        <f>IF(AC201="","",VLOOKUP(AC201,'[1]シフト記号表（従来型・ユニット型共通）'!$C$6:$L$47,10,FALSE))</f>
        <v/>
      </c>
      <c r="AD202" s="364" t="str">
        <f>IF(AD201="","",VLOOKUP(AD201,'[1]シフト記号表（従来型・ユニット型共通）'!$C$6:$L$47,10,FALSE))</f>
        <v/>
      </c>
      <c r="AE202" s="365" t="str">
        <f>IF(AE201="","",VLOOKUP(AE201,'[1]シフト記号表（従来型・ユニット型共通）'!$C$6:$L$47,10,FALSE))</f>
        <v/>
      </c>
      <c r="AF202" s="365" t="str">
        <f>IF(AF201="","",VLOOKUP(AF201,'[1]シフト記号表（従来型・ユニット型共通）'!$C$6:$L$47,10,FALSE))</f>
        <v/>
      </c>
      <c r="AG202" s="365" t="str">
        <f>IF(AG201="","",VLOOKUP(AG201,'[1]シフト記号表（従来型・ユニット型共通）'!$C$6:$L$47,10,FALSE))</f>
        <v/>
      </c>
      <c r="AH202" s="365" t="str">
        <f>IF(AH201="","",VLOOKUP(AH201,'[1]シフト記号表（従来型・ユニット型共通）'!$C$6:$L$47,10,FALSE))</f>
        <v/>
      </c>
      <c r="AI202" s="365" t="str">
        <f>IF(AI201="","",VLOOKUP(AI201,'[1]シフト記号表（従来型・ユニット型共通）'!$C$6:$L$47,10,FALSE))</f>
        <v/>
      </c>
      <c r="AJ202" s="366" t="str">
        <f>IF(AJ201="","",VLOOKUP(AJ201,'[1]シフト記号表（従来型・ユニット型共通）'!$C$6:$L$47,10,FALSE))</f>
        <v/>
      </c>
      <c r="AK202" s="364" t="str">
        <f>IF(AK201="","",VLOOKUP(AK201,'[1]シフト記号表（従来型・ユニット型共通）'!$C$6:$L$47,10,FALSE))</f>
        <v/>
      </c>
      <c r="AL202" s="365" t="str">
        <f>IF(AL201="","",VLOOKUP(AL201,'[1]シフト記号表（従来型・ユニット型共通）'!$C$6:$L$47,10,FALSE))</f>
        <v/>
      </c>
      <c r="AM202" s="365" t="str">
        <f>IF(AM201="","",VLOOKUP(AM201,'[1]シフト記号表（従来型・ユニット型共通）'!$C$6:$L$47,10,FALSE))</f>
        <v/>
      </c>
      <c r="AN202" s="365" t="str">
        <f>IF(AN201="","",VLOOKUP(AN201,'[1]シフト記号表（従来型・ユニット型共通）'!$C$6:$L$47,10,FALSE))</f>
        <v/>
      </c>
      <c r="AO202" s="365" t="str">
        <f>IF(AO201="","",VLOOKUP(AO201,'[1]シフト記号表（従来型・ユニット型共通）'!$C$6:$L$47,10,FALSE))</f>
        <v/>
      </c>
      <c r="AP202" s="365" t="str">
        <f>IF(AP201="","",VLOOKUP(AP201,'[1]シフト記号表（従来型・ユニット型共通）'!$C$6:$L$47,10,FALSE))</f>
        <v/>
      </c>
      <c r="AQ202" s="366" t="str">
        <f>IF(AQ201="","",VLOOKUP(AQ201,'[1]シフト記号表（従来型・ユニット型共通）'!$C$6:$L$47,10,FALSE))</f>
        <v/>
      </c>
      <c r="AR202" s="364" t="str">
        <f>IF(AR201="","",VLOOKUP(AR201,'[1]シフト記号表（従来型・ユニット型共通）'!$C$6:$L$47,10,FALSE))</f>
        <v/>
      </c>
      <c r="AS202" s="365" t="str">
        <f>IF(AS201="","",VLOOKUP(AS201,'[1]シフト記号表（従来型・ユニット型共通）'!$C$6:$L$47,10,FALSE))</f>
        <v/>
      </c>
      <c r="AT202" s="365" t="str">
        <f>IF(AT201="","",VLOOKUP(AT201,'[1]シフト記号表（従来型・ユニット型共通）'!$C$6:$L$47,10,FALSE))</f>
        <v/>
      </c>
      <c r="AU202" s="365" t="str">
        <f>IF(AU201="","",VLOOKUP(AU201,'[1]シフト記号表（従来型・ユニット型共通）'!$C$6:$L$47,10,FALSE))</f>
        <v/>
      </c>
      <c r="AV202" s="365" t="str">
        <f>IF(AV201="","",VLOOKUP(AV201,'[1]シフト記号表（従来型・ユニット型共通）'!$C$6:$L$47,10,FALSE))</f>
        <v/>
      </c>
      <c r="AW202" s="365" t="str">
        <f>IF(AW201="","",VLOOKUP(AW201,'[1]シフト記号表（従来型・ユニット型共通）'!$C$6:$L$47,10,FALSE))</f>
        <v/>
      </c>
      <c r="AX202" s="366" t="str">
        <f>IF(AX201="","",VLOOKUP(AX201,'[1]シフト記号表（従来型・ユニット型共通）'!$C$6:$L$47,10,FALSE))</f>
        <v/>
      </c>
      <c r="AY202" s="364" t="str">
        <f>IF(AY201="","",VLOOKUP(AY201,'[1]シフト記号表（従来型・ユニット型共通）'!$C$6:$L$47,10,FALSE))</f>
        <v/>
      </c>
      <c r="AZ202" s="365" t="str">
        <f>IF(AZ201="","",VLOOKUP(AZ201,'[1]シフト記号表（従来型・ユニット型共通）'!$C$6:$L$47,10,FALSE))</f>
        <v/>
      </c>
      <c r="BA202" s="365" t="str">
        <f>IF(BA201="","",VLOOKUP(BA201,'[1]シフト記号表（従来型・ユニット型共通）'!$C$6:$L$47,10,FALSE))</f>
        <v/>
      </c>
      <c r="BB202" s="571">
        <f>IF($BE$3="４週",SUM(W202:AX202),IF($BE$3="暦月",SUM(W202:BA202),""))</f>
        <v>0</v>
      </c>
      <c r="BC202" s="572"/>
      <c r="BD202" s="573">
        <f>IF($BE$3="４週",BB202/4,IF($BE$3="暦月",(BB202/($BE$8/7)),""))</f>
        <v>0</v>
      </c>
      <c r="BE202" s="572"/>
      <c r="BF202" s="568"/>
      <c r="BG202" s="569"/>
      <c r="BH202" s="569"/>
      <c r="BI202" s="569"/>
      <c r="BJ202" s="570"/>
    </row>
    <row r="203" spans="2:62" ht="20.25" customHeight="1" x14ac:dyDescent="0.45">
      <c r="B203" s="574">
        <f>B201+1</f>
        <v>94</v>
      </c>
      <c r="C203" s="576"/>
      <c r="D203" s="577"/>
      <c r="E203" s="359"/>
      <c r="F203" s="360"/>
      <c r="G203" s="359"/>
      <c r="H203" s="360"/>
      <c r="I203" s="580"/>
      <c r="J203" s="581"/>
      <c r="K203" s="584"/>
      <c r="L203" s="585"/>
      <c r="M203" s="585"/>
      <c r="N203" s="577"/>
      <c r="O203" s="588"/>
      <c r="P203" s="589"/>
      <c r="Q203" s="589"/>
      <c r="R203" s="589"/>
      <c r="S203" s="590"/>
      <c r="T203" s="379" t="s">
        <v>260</v>
      </c>
      <c r="U203" s="380"/>
      <c r="V203" s="381"/>
      <c r="W203" s="372"/>
      <c r="X203" s="373"/>
      <c r="Y203" s="373"/>
      <c r="Z203" s="373"/>
      <c r="AA203" s="373"/>
      <c r="AB203" s="373"/>
      <c r="AC203" s="374"/>
      <c r="AD203" s="372"/>
      <c r="AE203" s="373"/>
      <c r="AF203" s="373"/>
      <c r="AG203" s="373"/>
      <c r="AH203" s="373"/>
      <c r="AI203" s="373"/>
      <c r="AJ203" s="374"/>
      <c r="AK203" s="372"/>
      <c r="AL203" s="373"/>
      <c r="AM203" s="373"/>
      <c r="AN203" s="373"/>
      <c r="AO203" s="373"/>
      <c r="AP203" s="373"/>
      <c r="AQ203" s="374"/>
      <c r="AR203" s="372"/>
      <c r="AS203" s="373"/>
      <c r="AT203" s="373"/>
      <c r="AU203" s="373"/>
      <c r="AV203" s="373"/>
      <c r="AW203" s="373"/>
      <c r="AX203" s="374"/>
      <c r="AY203" s="372"/>
      <c r="AZ203" s="373"/>
      <c r="BA203" s="375"/>
      <c r="BB203" s="594"/>
      <c r="BC203" s="595"/>
      <c r="BD203" s="556"/>
      <c r="BE203" s="557"/>
      <c r="BF203" s="558"/>
      <c r="BG203" s="559"/>
      <c r="BH203" s="559"/>
      <c r="BI203" s="559"/>
      <c r="BJ203" s="560"/>
    </row>
    <row r="204" spans="2:62" ht="20.25" customHeight="1" x14ac:dyDescent="0.45">
      <c r="B204" s="597"/>
      <c r="C204" s="598"/>
      <c r="D204" s="599"/>
      <c r="E204" s="382"/>
      <c r="F204" s="383">
        <f>C203</f>
        <v>0</v>
      </c>
      <c r="G204" s="382"/>
      <c r="H204" s="383">
        <f>I203</f>
        <v>0</v>
      </c>
      <c r="I204" s="600"/>
      <c r="J204" s="601"/>
      <c r="K204" s="602"/>
      <c r="L204" s="603"/>
      <c r="M204" s="603"/>
      <c r="N204" s="599"/>
      <c r="O204" s="588"/>
      <c r="P204" s="589"/>
      <c r="Q204" s="589"/>
      <c r="R204" s="589"/>
      <c r="S204" s="590"/>
      <c r="T204" s="376" t="s">
        <v>261</v>
      </c>
      <c r="U204" s="377"/>
      <c r="V204" s="378"/>
      <c r="W204" s="364" t="str">
        <f>IF(W203="","",VLOOKUP(W203,'[1]シフト記号表（従来型・ユニット型共通）'!$C$6:$L$47,10,FALSE))</f>
        <v/>
      </c>
      <c r="X204" s="365" t="str">
        <f>IF(X203="","",VLOOKUP(X203,'[1]シフト記号表（従来型・ユニット型共通）'!$C$6:$L$47,10,FALSE))</f>
        <v/>
      </c>
      <c r="Y204" s="365" t="str">
        <f>IF(Y203="","",VLOOKUP(Y203,'[1]シフト記号表（従来型・ユニット型共通）'!$C$6:$L$47,10,FALSE))</f>
        <v/>
      </c>
      <c r="Z204" s="365" t="str">
        <f>IF(Z203="","",VLOOKUP(Z203,'[1]シフト記号表（従来型・ユニット型共通）'!$C$6:$L$47,10,FALSE))</f>
        <v/>
      </c>
      <c r="AA204" s="365" t="str">
        <f>IF(AA203="","",VLOOKUP(AA203,'[1]シフト記号表（従来型・ユニット型共通）'!$C$6:$L$47,10,FALSE))</f>
        <v/>
      </c>
      <c r="AB204" s="365" t="str">
        <f>IF(AB203="","",VLOOKUP(AB203,'[1]シフト記号表（従来型・ユニット型共通）'!$C$6:$L$47,10,FALSE))</f>
        <v/>
      </c>
      <c r="AC204" s="366" t="str">
        <f>IF(AC203="","",VLOOKUP(AC203,'[1]シフト記号表（従来型・ユニット型共通）'!$C$6:$L$47,10,FALSE))</f>
        <v/>
      </c>
      <c r="AD204" s="364" t="str">
        <f>IF(AD203="","",VLOOKUP(AD203,'[1]シフト記号表（従来型・ユニット型共通）'!$C$6:$L$47,10,FALSE))</f>
        <v/>
      </c>
      <c r="AE204" s="365" t="str">
        <f>IF(AE203="","",VLOOKUP(AE203,'[1]シフト記号表（従来型・ユニット型共通）'!$C$6:$L$47,10,FALSE))</f>
        <v/>
      </c>
      <c r="AF204" s="365" t="str">
        <f>IF(AF203="","",VLOOKUP(AF203,'[1]シフト記号表（従来型・ユニット型共通）'!$C$6:$L$47,10,FALSE))</f>
        <v/>
      </c>
      <c r="AG204" s="365" t="str">
        <f>IF(AG203="","",VLOOKUP(AG203,'[1]シフト記号表（従来型・ユニット型共通）'!$C$6:$L$47,10,FALSE))</f>
        <v/>
      </c>
      <c r="AH204" s="365" t="str">
        <f>IF(AH203="","",VLOOKUP(AH203,'[1]シフト記号表（従来型・ユニット型共通）'!$C$6:$L$47,10,FALSE))</f>
        <v/>
      </c>
      <c r="AI204" s="365" t="str">
        <f>IF(AI203="","",VLOOKUP(AI203,'[1]シフト記号表（従来型・ユニット型共通）'!$C$6:$L$47,10,FALSE))</f>
        <v/>
      </c>
      <c r="AJ204" s="366" t="str">
        <f>IF(AJ203="","",VLOOKUP(AJ203,'[1]シフト記号表（従来型・ユニット型共通）'!$C$6:$L$47,10,FALSE))</f>
        <v/>
      </c>
      <c r="AK204" s="364" t="str">
        <f>IF(AK203="","",VLOOKUP(AK203,'[1]シフト記号表（従来型・ユニット型共通）'!$C$6:$L$47,10,FALSE))</f>
        <v/>
      </c>
      <c r="AL204" s="365" t="str">
        <f>IF(AL203="","",VLOOKUP(AL203,'[1]シフト記号表（従来型・ユニット型共通）'!$C$6:$L$47,10,FALSE))</f>
        <v/>
      </c>
      <c r="AM204" s="365" t="str">
        <f>IF(AM203="","",VLOOKUP(AM203,'[1]シフト記号表（従来型・ユニット型共通）'!$C$6:$L$47,10,FALSE))</f>
        <v/>
      </c>
      <c r="AN204" s="365" t="str">
        <f>IF(AN203="","",VLOOKUP(AN203,'[1]シフト記号表（従来型・ユニット型共通）'!$C$6:$L$47,10,FALSE))</f>
        <v/>
      </c>
      <c r="AO204" s="365" t="str">
        <f>IF(AO203="","",VLOOKUP(AO203,'[1]シフト記号表（従来型・ユニット型共通）'!$C$6:$L$47,10,FALSE))</f>
        <v/>
      </c>
      <c r="AP204" s="365" t="str">
        <f>IF(AP203="","",VLOOKUP(AP203,'[1]シフト記号表（従来型・ユニット型共通）'!$C$6:$L$47,10,FALSE))</f>
        <v/>
      </c>
      <c r="AQ204" s="366" t="str">
        <f>IF(AQ203="","",VLOOKUP(AQ203,'[1]シフト記号表（従来型・ユニット型共通）'!$C$6:$L$47,10,FALSE))</f>
        <v/>
      </c>
      <c r="AR204" s="364" t="str">
        <f>IF(AR203="","",VLOOKUP(AR203,'[1]シフト記号表（従来型・ユニット型共通）'!$C$6:$L$47,10,FALSE))</f>
        <v/>
      </c>
      <c r="AS204" s="365" t="str">
        <f>IF(AS203="","",VLOOKUP(AS203,'[1]シフト記号表（従来型・ユニット型共通）'!$C$6:$L$47,10,FALSE))</f>
        <v/>
      </c>
      <c r="AT204" s="365" t="str">
        <f>IF(AT203="","",VLOOKUP(AT203,'[1]シフト記号表（従来型・ユニット型共通）'!$C$6:$L$47,10,FALSE))</f>
        <v/>
      </c>
      <c r="AU204" s="365" t="str">
        <f>IF(AU203="","",VLOOKUP(AU203,'[1]シフト記号表（従来型・ユニット型共通）'!$C$6:$L$47,10,FALSE))</f>
        <v/>
      </c>
      <c r="AV204" s="365" t="str">
        <f>IF(AV203="","",VLOOKUP(AV203,'[1]シフト記号表（従来型・ユニット型共通）'!$C$6:$L$47,10,FALSE))</f>
        <v/>
      </c>
      <c r="AW204" s="365" t="str">
        <f>IF(AW203="","",VLOOKUP(AW203,'[1]シフト記号表（従来型・ユニット型共通）'!$C$6:$L$47,10,FALSE))</f>
        <v/>
      </c>
      <c r="AX204" s="366" t="str">
        <f>IF(AX203="","",VLOOKUP(AX203,'[1]シフト記号表（従来型・ユニット型共通）'!$C$6:$L$47,10,FALSE))</f>
        <v/>
      </c>
      <c r="AY204" s="364" t="str">
        <f>IF(AY203="","",VLOOKUP(AY203,'[1]シフト記号表（従来型・ユニット型共通）'!$C$6:$L$47,10,FALSE))</f>
        <v/>
      </c>
      <c r="AZ204" s="365" t="str">
        <f>IF(AZ203="","",VLOOKUP(AZ203,'[1]シフト記号表（従来型・ユニット型共通）'!$C$6:$L$47,10,FALSE))</f>
        <v/>
      </c>
      <c r="BA204" s="365" t="str">
        <f>IF(BA203="","",VLOOKUP(BA203,'[1]シフト記号表（従来型・ユニット型共通）'!$C$6:$L$47,10,FALSE))</f>
        <v/>
      </c>
      <c r="BB204" s="571">
        <f>IF($BE$3="４週",SUM(W204:AX204),IF($BE$3="暦月",SUM(W204:BA204),""))</f>
        <v>0</v>
      </c>
      <c r="BC204" s="572"/>
      <c r="BD204" s="573">
        <f>IF($BE$3="４週",BB204/4,IF($BE$3="暦月",(BB204/($BE$8/7)),""))</f>
        <v>0</v>
      </c>
      <c r="BE204" s="572"/>
      <c r="BF204" s="568"/>
      <c r="BG204" s="569"/>
      <c r="BH204" s="569"/>
      <c r="BI204" s="569"/>
      <c r="BJ204" s="570"/>
    </row>
    <row r="205" spans="2:62" ht="20.25" customHeight="1" x14ac:dyDescent="0.45">
      <c r="B205" s="574">
        <f>B203+1</f>
        <v>95</v>
      </c>
      <c r="C205" s="576"/>
      <c r="D205" s="577"/>
      <c r="E205" s="359"/>
      <c r="F205" s="360"/>
      <c r="G205" s="359"/>
      <c r="H205" s="360"/>
      <c r="I205" s="580"/>
      <c r="J205" s="581"/>
      <c r="K205" s="584"/>
      <c r="L205" s="585"/>
      <c r="M205" s="585"/>
      <c r="N205" s="577"/>
      <c r="O205" s="588"/>
      <c r="P205" s="589"/>
      <c r="Q205" s="589"/>
      <c r="R205" s="589"/>
      <c r="S205" s="590"/>
      <c r="T205" s="379" t="s">
        <v>260</v>
      </c>
      <c r="U205" s="380"/>
      <c r="V205" s="381"/>
      <c r="W205" s="372"/>
      <c r="X205" s="373"/>
      <c r="Y205" s="373"/>
      <c r="Z205" s="373"/>
      <c r="AA205" s="373"/>
      <c r="AB205" s="373"/>
      <c r="AC205" s="374"/>
      <c r="AD205" s="372"/>
      <c r="AE205" s="373"/>
      <c r="AF205" s="373"/>
      <c r="AG205" s="373"/>
      <c r="AH205" s="373"/>
      <c r="AI205" s="373"/>
      <c r="AJ205" s="374"/>
      <c r="AK205" s="372"/>
      <c r="AL205" s="373"/>
      <c r="AM205" s="373"/>
      <c r="AN205" s="373"/>
      <c r="AO205" s="373"/>
      <c r="AP205" s="373"/>
      <c r="AQ205" s="374"/>
      <c r="AR205" s="372"/>
      <c r="AS205" s="373"/>
      <c r="AT205" s="373"/>
      <c r="AU205" s="373"/>
      <c r="AV205" s="373"/>
      <c r="AW205" s="373"/>
      <c r="AX205" s="374"/>
      <c r="AY205" s="372"/>
      <c r="AZ205" s="373"/>
      <c r="BA205" s="375"/>
      <c r="BB205" s="594"/>
      <c r="BC205" s="595"/>
      <c r="BD205" s="556"/>
      <c r="BE205" s="557"/>
      <c r="BF205" s="558"/>
      <c r="BG205" s="559"/>
      <c r="BH205" s="559"/>
      <c r="BI205" s="559"/>
      <c r="BJ205" s="560"/>
    </row>
    <row r="206" spans="2:62" ht="20.25" customHeight="1" x14ac:dyDescent="0.45">
      <c r="B206" s="597"/>
      <c r="C206" s="598"/>
      <c r="D206" s="599"/>
      <c r="E206" s="382"/>
      <c r="F206" s="383">
        <f>C205</f>
        <v>0</v>
      </c>
      <c r="G206" s="382"/>
      <c r="H206" s="383">
        <f>I205</f>
        <v>0</v>
      </c>
      <c r="I206" s="600"/>
      <c r="J206" s="601"/>
      <c r="K206" s="602"/>
      <c r="L206" s="603"/>
      <c r="M206" s="603"/>
      <c r="N206" s="599"/>
      <c r="O206" s="588"/>
      <c r="P206" s="589"/>
      <c r="Q206" s="589"/>
      <c r="R206" s="589"/>
      <c r="S206" s="590"/>
      <c r="T206" s="376" t="s">
        <v>261</v>
      </c>
      <c r="U206" s="377"/>
      <c r="V206" s="378"/>
      <c r="W206" s="364" t="str">
        <f>IF(W205="","",VLOOKUP(W205,'[1]シフト記号表（従来型・ユニット型共通）'!$C$6:$L$47,10,FALSE))</f>
        <v/>
      </c>
      <c r="X206" s="365" t="str">
        <f>IF(X205="","",VLOOKUP(X205,'[1]シフト記号表（従来型・ユニット型共通）'!$C$6:$L$47,10,FALSE))</f>
        <v/>
      </c>
      <c r="Y206" s="365" t="str">
        <f>IF(Y205="","",VLOOKUP(Y205,'[1]シフト記号表（従来型・ユニット型共通）'!$C$6:$L$47,10,FALSE))</f>
        <v/>
      </c>
      <c r="Z206" s="365" t="str">
        <f>IF(Z205="","",VLOOKUP(Z205,'[1]シフト記号表（従来型・ユニット型共通）'!$C$6:$L$47,10,FALSE))</f>
        <v/>
      </c>
      <c r="AA206" s="365" t="str">
        <f>IF(AA205="","",VLOOKUP(AA205,'[1]シフト記号表（従来型・ユニット型共通）'!$C$6:$L$47,10,FALSE))</f>
        <v/>
      </c>
      <c r="AB206" s="365" t="str">
        <f>IF(AB205="","",VLOOKUP(AB205,'[1]シフト記号表（従来型・ユニット型共通）'!$C$6:$L$47,10,FALSE))</f>
        <v/>
      </c>
      <c r="AC206" s="366" t="str">
        <f>IF(AC205="","",VLOOKUP(AC205,'[1]シフト記号表（従来型・ユニット型共通）'!$C$6:$L$47,10,FALSE))</f>
        <v/>
      </c>
      <c r="AD206" s="364" t="str">
        <f>IF(AD205="","",VLOOKUP(AD205,'[1]シフト記号表（従来型・ユニット型共通）'!$C$6:$L$47,10,FALSE))</f>
        <v/>
      </c>
      <c r="AE206" s="365" t="str">
        <f>IF(AE205="","",VLOOKUP(AE205,'[1]シフト記号表（従来型・ユニット型共通）'!$C$6:$L$47,10,FALSE))</f>
        <v/>
      </c>
      <c r="AF206" s="365" t="str">
        <f>IF(AF205="","",VLOOKUP(AF205,'[1]シフト記号表（従来型・ユニット型共通）'!$C$6:$L$47,10,FALSE))</f>
        <v/>
      </c>
      <c r="AG206" s="365" t="str">
        <f>IF(AG205="","",VLOOKUP(AG205,'[1]シフト記号表（従来型・ユニット型共通）'!$C$6:$L$47,10,FALSE))</f>
        <v/>
      </c>
      <c r="AH206" s="365" t="str">
        <f>IF(AH205="","",VLOOKUP(AH205,'[1]シフト記号表（従来型・ユニット型共通）'!$C$6:$L$47,10,FALSE))</f>
        <v/>
      </c>
      <c r="AI206" s="365" t="str">
        <f>IF(AI205="","",VLOOKUP(AI205,'[1]シフト記号表（従来型・ユニット型共通）'!$C$6:$L$47,10,FALSE))</f>
        <v/>
      </c>
      <c r="AJ206" s="366" t="str">
        <f>IF(AJ205="","",VLOOKUP(AJ205,'[1]シフト記号表（従来型・ユニット型共通）'!$C$6:$L$47,10,FALSE))</f>
        <v/>
      </c>
      <c r="AK206" s="364" t="str">
        <f>IF(AK205="","",VLOOKUP(AK205,'[1]シフト記号表（従来型・ユニット型共通）'!$C$6:$L$47,10,FALSE))</f>
        <v/>
      </c>
      <c r="AL206" s="365" t="str">
        <f>IF(AL205="","",VLOOKUP(AL205,'[1]シフト記号表（従来型・ユニット型共通）'!$C$6:$L$47,10,FALSE))</f>
        <v/>
      </c>
      <c r="AM206" s="365" t="str">
        <f>IF(AM205="","",VLOOKUP(AM205,'[1]シフト記号表（従来型・ユニット型共通）'!$C$6:$L$47,10,FALSE))</f>
        <v/>
      </c>
      <c r="AN206" s="365" t="str">
        <f>IF(AN205="","",VLOOKUP(AN205,'[1]シフト記号表（従来型・ユニット型共通）'!$C$6:$L$47,10,FALSE))</f>
        <v/>
      </c>
      <c r="AO206" s="365" t="str">
        <f>IF(AO205="","",VLOOKUP(AO205,'[1]シフト記号表（従来型・ユニット型共通）'!$C$6:$L$47,10,FALSE))</f>
        <v/>
      </c>
      <c r="AP206" s="365" t="str">
        <f>IF(AP205="","",VLOOKUP(AP205,'[1]シフト記号表（従来型・ユニット型共通）'!$C$6:$L$47,10,FALSE))</f>
        <v/>
      </c>
      <c r="AQ206" s="366" t="str">
        <f>IF(AQ205="","",VLOOKUP(AQ205,'[1]シフト記号表（従来型・ユニット型共通）'!$C$6:$L$47,10,FALSE))</f>
        <v/>
      </c>
      <c r="AR206" s="364" t="str">
        <f>IF(AR205="","",VLOOKUP(AR205,'[1]シフト記号表（従来型・ユニット型共通）'!$C$6:$L$47,10,FALSE))</f>
        <v/>
      </c>
      <c r="AS206" s="365" t="str">
        <f>IF(AS205="","",VLOOKUP(AS205,'[1]シフト記号表（従来型・ユニット型共通）'!$C$6:$L$47,10,FALSE))</f>
        <v/>
      </c>
      <c r="AT206" s="365" t="str">
        <f>IF(AT205="","",VLOOKUP(AT205,'[1]シフト記号表（従来型・ユニット型共通）'!$C$6:$L$47,10,FALSE))</f>
        <v/>
      </c>
      <c r="AU206" s="365" t="str">
        <f>IF(AU205="","",VLOOKUP(AU205,'[1]シフト記号表（従来型・ユニット型共通）'!$C$6:$L$47,10,FALSE))</f>
        <v/>
      </c>
      <c r="AV206" s="365" t="str">
        <f>IF(AV205="","",VLOOKUP(AV205,'[1]シフト記号表（従来型・ユニット型共通）'!$C$6:$L$47,10,FALSE))</f>
        <v/>
      </c>
      <c r="AW206" s="365" t="str">
        <f>IF(AW205="","",VLOOKUP(AW205,'[1]シフト記号表（従来型・ユニット型共通）'!$C$6:$L$47,10,FALSE))</f>
        <v/>
      </c>
      <c r="AX206" s="366" t="str">
        <f>IF(AX205="","",VLOOKUP(AX205,'[1]シフト記号表（従来型・ユニット型共通）'!$C$6:$L$47,10,FALSE))</f>
        <v/>
      </c>
      <c r="AY206" s="364" t="str">
        <f>IF(AY205="","",VLOOKUP(AY205,'[1]シフト記号表（従来型・ユニット型共通）'!$C$6:$L$47,10,FALSE))</f>
        <v/>
      </c>
      <c r="AZ206" s="365" t="str">
        <f>IF(AZ205="","",VLOOKUP(AZ205,'[1]シフト記号表（従来型・ユニット型共通）'!$C$6:$L$47,10,FALSE))</f>
        <v/>
      </c>
      <c r="BA206" s="365" t="str">
        <f>IF(BA205="","",VLOOKUP(BA205,'[1]シフト記号表（従来型・ユニット型共通）'!$C$6:$L$47,10,FALSE))</f>
        <v/>
      </c>
      <c r="BB206" s="571">
        <f>IF($BE$3="４週",SUM(W206:AX206),IF($BE$3="暦月",SUM(W206:BA206),""))</f>
        <v>0</v>
      </c>
      <c r="BC206" s="572"/>
      <c r="BD206" s="573">
        <f>IF($BE$3="４週",BB206/4,IF($BE$3="暦月",(BB206/($BE$8/7)),""))</f>
        <v>0</v>
      </c>
      <c r="BE206" s="572"/>
      <c r="BF206" s="568"/>
      <c r="BG206" s="569"/>
      <c r="BH206" s="569"/>
      <c r="BI206" s="569"/>
      <c r="BJ206" s="570"/>
    </row>
    <row r="207" spans="2:62" ht="20.25" customHeight="1" x14ac:dyDescent="0.45">
      <c r="B207" s="574">
        <f>B205+1</f>
        <v>96</v>
      </c>
      <c r="C207" s="576"/>
      <c r="D207" s="577"/>
      <c r="E207" s="359"/>
      <c r="F207" s="360"/>
      <c r="G207" s="359"/>
      <c r="H207" s="360"/>
      <c r="I207" s="580"/>
      <c r="J207" s="581"/>
      <c r="K207" s="584"/>
      <c r="L207" s="585"/>
      <c r="M207" s="585"/>
      <c r="N207" s="577"/>
      <c r="O207" s="588"/>
      <c r="P207" s="589"/>
      <c r="Q207" s="589"/>
      <c r="R207" s="589"/>
      <c r="S207" s="590"/>
      <c r="T207" s="379" t="s">
        <v>260</v>
      </c>
      <c r="U207" s="380"/>
      <c r="V207" s="381"/>
      <c r="W207" s="372"/>
      <c r="X207" s="373"/>
      <c r="Y207" s="373"/>
      <c r="Z207" s="373"/>
      <c r="AA207" s="373"/>
      <c r="AB207" s="373"/>
      <c r="AC207" s="374"/>
      <c r="AD207" s="372"/>
      <c r="AE207" s="373"/>
      <c r="AF207" s="373"/>
      <c r="AG207" s="373"/>
      <c r="AH207" s="373"/>
      <c r="AI207" s="373"/>
      <c r="AJ207" s="374"/>
      <c r="AK207" s="372"/>
      <c r="AL207" s="373"/>
      <c r="AM207" s="373"/>
      <c r="AN207" s="373"/>
      <c r="AO207" s="373"/>
      <c r="AP207" s="373"/>
      <c r="AQ207" s="374"/>
      <c r="AR207" s="372"/>
      <c r="AS207" s="373"/>
      <c r="AT207" s="373"/>
      <c r="AU207" s="373"/>
      <c r="AV207" s="373"/>
      <c r="AW207" s="373"/>
      <c r="AX207" s="374"/>
      <c r="AY207" s="372"/>
      <c r="AZ207" s="373"/>
      <c r="BA207" s="375"/>
      <c r="BB207" s="594"/>
      <c r="BC207" s="595"/>
      <c r="BD207" s="556"/>
      <c r="BE207" s="557"/>
      <c r="BF207" s="558"/>
      <c r="BG207" s="559"/>
      <c r="BH207" s="559"/>
      <c r="BI207" s="559"/>
      <c r="BJ207" s="560"/>
    </row>
    <row r="208" spans="2:62" ht="20.25" customHeight="1" x14ac:dyDescent="0.45">
      <c r="B208" s="597"/>
      <c r="C208" s="598"/>
      <c r="D208" s="599"/>
      <c r="E208" s="382"/>
      <c r="F208" s="383">
        <f>C207</f>
        <v>0</v>
      </c>
      <c r="G208" s="382"/>
      <c r="H208" s="383">
        <f>I207</f>
        <v>0</v>
      </c>
      <c r="I208" s="600"/>
      <c r="J208" s="601"/>
      <c r="K208" s="602"/>
      <c r="L208" s="603"/>
      <c r="M208" s="603"/>
      <c r="N208" s="599"/>
      <c r="O208" s="588"/>
      <c r="P208" s="589"/>
      <c r="Q208" s="589"/>
      <c r="R208" s="589"/>
      <c r="S208" s="590"/>
      <c r="T208" s="376" t="s">
        <v>261</v>
      </c>
      <c r="U208" s="377"/>
      <c r="V208" s="378"/>
      <c r="W208" s="364" t="str">
        <f>IF(W207="","",VLOOKUP(W207,'[1]シフト記号表（従来型・ユニット型共通）'!$C$6:$L$47,10,FALSE))</f>
        <v/>
      </c>
      <c r="X208" s="365" t="str">
        <f>IF(X207="","",VLOOKUP(X207,'[1]シフト記号表（従来型・ユニット型共通）'!$C$6:$L$47,10,FALSE))</f>
        <v/>
      </c>
      <c r="Y208" s="365" t="str">
        <f>IF(Y207="","",VLOOKUP(Y207,'[1]シフト記号表（従来型・ユニット型共通）'!$C$6:$L$47,10,FALSE))</f>
        <v/>
      </c>
      <c r="Z208" s="365" t="str">
        <f>IF(Z207="","",VLOOKUP(Z207,'[1]シフト記号表（従来型・ユニット型共通）'!$C$6:$L$47,10,FALSE))</f>
        <v/>
      </c>
      <c r="AA208" s="365" t="str">
        <f>IF(AA207="","",VLOOKUP(AA207,'[1]シフト記号表（従来型・ユニット型共通）'!$C$6:$L$47,10,FALSE))</f>
        <v/>
      </c>
      <c r="AB208" s="365" t="str">
        <f>IF(AB207="","",VLOOKUP(AB207,'[1]シフト記号表（従来型・ユニット型共通）'!$C$6:$L$47,10,FALSE))</f>
        <v/>
      </c>
      <c r="AC208" s="366" t="str">
        <f>IF(AC207="","",VLOOKUP(AC207,'[1]シフト記号表（従来型・ユニット型共通）'!$C$6:$L$47,10,FALSE))</f>
        <v/>
      </c>
      <c r="AD208" s="364" t="str">
        <f>IF(AD207="","",VLOOKUP(AD207,'[1]シフト記号表（従来型・ユニット型共通）'!$C$6:$L$47,10,FALSE))</f>
        <v/>
      </c>
      <c r="AE208" s="365" t="str">
        <f>IF(AE207="","",VLOOKUP(AE207,'[1]シフト記号表（従来型・ユニット型共通）'!$C$6:$L$47,10,FALSE))</f>
        <v/>
      </c>
      <c r="AF208" s="365" t="str">
        <f>IF(AF207="","",VLOOKUP(AF207,'[1]シフト記号表（従来型・ユニット型共通）'!$C$6:$L$47,10,FALSE))</f>
        <v/>
      </c>
      <c r="AG208" s="365" t="str">
        <f>IF(AG207="","",VLOOKUP(AG207,'[1]シフト記号表（従来型・ユニット型共通）'!$C$6:$L$47,10,FALSE))</f>
        <v/>
      </c>
      <c r="AH208" s="365" t="str">
        <f>IF(AH207="","",VLOOKUP(AH207,'[1]シフト記号表（従来型・ユニット型共通）'!$C$6:$L$47,10,FALSE))</f>
        <v/>
      </c>
      <c r="AI208" s="365" t="str">
        <f>IF(AI207="","",VLOOKUP(AI207,'[1]シフト記号表（従来型・ユニット型共通）'!$C$6:$L$47,10,FALSE))</f>
        <v/>
      </c>
      <c r="AJ208" s="366" t="str">
        <f>IF(AJ207="","",VLOOKUP(AJ207,'[1]シフト記号表（従来型・ユニット型共通）'!$C$6:$L$47,10,FALSE))</f>
        <v/>
      </c>
      <c r="AK208" s="364" t="str">
        <f>IF(AK207="","",VLOOKUP(AK207,'[1]シフト記号表（従来型・ユニット型共通）'!$C$6:$L$47,10,FALSE))</f>
        <v/>
      </c>
      <c r="AL208" s="365" t="str">
        <f>IF(AL207="","",VLOOKUP(AL207,'[1]シフト記号表（従来型・ユニット型共通）'!$C$6:$L$47,10,FALSE))</f>
        <v/>
      </c>
      <c r="AM208" s="365" t="str">
        <f>IF(AM207="","",VLOOKUP(AM207,'[1]シフト記号表（従来型・ユニット型共通）'!$C$6:$L$47,10,FALSE))</f>
        <v/>
      </c>
      <c r="AN208" s="365" t="str">
        <f>IF(AN207="","",VLOOKUP(AN207,'[1]シフト記号表（従来型・ユニット型共通）'!$C$6:$L$47,10,FALSE))</f>
        <v/>
      </c>
      <c r="AO208" s="365" t="str">
        <f>IF(AO207="","",VLOOKUP(AO207,'[1]シフト記号表（従来型・ユニット型共通）'!$C$6:$L$47,10,FALSE))</f>
        <v/>
      </c>
      <c r="AP208" s="365" t="str">
        <f>IF(AP207="","",VLOOKUP(AP207,'[1]シフト記号表（従来型・ユニット型共通）'!$C$6:$L$47,10,FALSE))</f>
        <v/>
      </c>
      <c r="AQ208" s="366" t="str">
        <f>IF(AQ207="","",VLOOKUP(AQ207,'[1]シフト記号表（従来型・ユニット型共通）'!$C$6:$L$47,10,FALSE))</f>
        <v/>
      </c>
      <c r="AR208" s="364" t="str">
        <f>IF(AR207="","",VLOOKUP(AR207,'[1]シフト記号表（従来型・ユニット型共通）'!$C$6:$L$47,10,FALSE))</f>
        <v/>
      </c>
      <c r="AS208" s="365" t="str">
        <f>IF(AS207="","",VLOOKUP(AS207,'[1]シフト記号表（従来型・ユニット型共通）'!$C$6:$L$47,10,FALSE))</f>
        <v/>
      </c>
      <c r="AT208" s="365" t="str">
        <f>IF(AT207="","",VLOOKUP(AT207,'[1]シフト記号表（従来型・ユニット型共通）'!$C$6:$L$47,10,FALSE))</f>
        <v/>
      </c>
      <c r="AU208" s="365" t="str">
        <f>IF(AU207="","",VLOOKUP(AU207,'[1]シフト記号表（従来型・ユニット型共通）'!$C$6:$L$47,10,FALSE))</f>
        <v/>
      </c>
      <c r="AV208" s="365" t="str">
        <f>IF(AV207="","",VLOOKUP(AV207,'[1]シフト記号表（従来型・ユニット型共通）'!$C$6:$L$47,10,FALSE))</f>
        <v/>
      </c>
      <c r="AW208" s="365" t="str">
        <f>IF(AW207="","",VLOOKUP(AW207,'[1]シフト記号表（従来型・ユニット型共通）'!$C$6:$L$47,10,FALSE))</f>
        <v/>
      </c>
      <c r="AX208" s="366" t="str">
        <f>IF(AX207="","",VLOOKUP(AX207,'[1]シフト記号表（従来型・ユニット型共通）'!$C$6:$L$47,10,FALSE))</f>
        <v/>
      </c>
      <c r="AY208" s="364" t="str">
        <f>IF(AY207="","",VLOOKUP(AY207,'[1]シフト記号表（従来型・ユニット型共通）'!$C$6:$L$47,10,FALSE))</f>
        <v/>
      </c>
      <c r="AZ208" s="365" t="str">
        <f>IF(AZ207="","",VLOOKUP(AZ207,'[1]シフト記号表（従来型・ユニット型共通）'!$C$6:$L$47,10,FALSE))</f>
        <v/>
      </c>
      <c r="BA208" s="365" t="str">
        <f>IF(BA207="","",VLOOKUP(BA207,'[1]シフト記号表（従来型・ユニット型共通）'!$C$6:$L$47,10,FALSE))</f>
        <v/>
      </c>
      <c r="BB208" s="571">
        <f>IF($BE$3="４週",SUM(W208:AX208),IF($BE$3="暦月",SUM(W208:BA208),""))</f>
        <v>0</v>
      </c>
      <c r="BC208" s="572"/>
      <c r="BD208" s="573">
        <f>IF($BE$3="４週",BB208/4,IF($BE$3="暦月",(BB208/($BE$8/7)),""))</f>
        <v>0</v>
      </c>
      <c r="BE208" s="572"/>
      <c r="BF208" s="568"/>
      <c r="BG208" s="569"/>
      <c r="BH208" s="569"/>
      <c r="BI208" s="569"/>
      <c r="BJ208" s="570"/>
    </row>
    <row r="209" spans="2:62" ht="20.25" customHeight="1" x14ac:dyDescent="0.45">
      <c r="B209" s="574">
        <f>B207+1</f>
        <v>97</v>
      </c>
      <c r="C209" s="576"/>
      <c r="D209" s="577"/>
      <c r="E209" s="359"/>
      <c r="F209" s="360"/>
      <c r="G209" s="359"/>
      <c r="H209" s="360"/>
      <c r="I209" s="580"/>
      <c r="J209" s="581"/>
      <c r="K209" s="584"/>
      <c r="L209" s="585"/>
      <c r="M209" s="585"/>
      <c r="N209" s="577"/>
      <c r="O209" s="588"/>
      <c r="P209" s="589"/>
      <c r="Q209" s="589"/>
      <c r="R209" s="589"/>
      <c r="S209" s="590"/>
      <c r="T209" s="379" t="s">
        <v>260</v>
      </c>
      <c r="U209" s="380"/>
      <c r="V209" s="381"/>
      <c r="W209" s="372"/>
      <c r="X209" s="373"/>
      <c r="Y209" s="373"/>
      <c r="Z209" s="373"/>
      <c r="AA209" s="373"/>
      <c r="AB209" s="373"/>
      <c r="AC209" s="374"/>
      <c r="AD209" s="372"/>
      <c r="AE209" s="373"/>
      <c r="AF209" s="373"/>
      <c r="AG209" s="373"/>
      <c r="AH209" s="373"/>
      <c r="AI209" s="373"/>
      <c r="AJ209" s="374"/>
      <c r="AK209" s="372"/>
      <c r="AL209" s="373"/>
      <c r="AM209" s="373"/>
      <c r="AN209" s="373"/>
      <c r="AO209" s="373"/>
      <c r="AP209" s="373"/>
      <c r="AQ209" s="374"/>
      <c r="AR209" s="372"/>
      <c r="AS209" s="373"/>
      <c r="AT209" s="373"/>
      <c r="AU209" s="373"/>
      <c r="AV209" s="373"/>
      <c r="AW209" s="373"/>
      <c r="AX209" s="374"/>
      <c r="AY209" s="372"/>
      <c r="AZ209" s="373"/>
      <c r="BA209" s="375"/>
      <c r="BB209" s="594"/>
      <c r="BC209" s="595"/>
      <c r="BD209" s="556"/>
      <c r="BE209" s="557"/>
      <c r="BF209" s="558"/>
      <c r="BG209" s="559"/>
      <c r="BH209" s="559"/>
      <c r="BI209" s="559"/>
      <c r="BJ209" s="560"/>
    </row>
    <row r="210" spans="2:62" ht="20.25" customHeight="1" x14ac:dyDescent="0.45">
      <c r="B210" s="597"/>
      <c r="C210" s="598"/>
      <c r="D210" s="599"/>
      <c r="E210" s="382"/>
      <c r="F210" s="383">
        <f>C209</f>
        <v>0</v>
      </c>
      <c r="G210" s="382"/>
      <c r="H210" s="383">
        <f>I209</f>
        <v>0</v>
      </c>
      <c r="I210" s="600"/>
      <c r="J210" s="601"/>
      <c r="K210" s="602"/>
      <c r="L210" s="603"/>
      <c r="M210" s="603"/>
      <c r="N210" s="599"/>
      <c r="O210" s="588"/>
      <c r="P210" s="589"/>
      <c r="Q210" s="589"/>
      <c r="R210" s="589"/>
      <c r="S210" s="590"/>
      <c r="T210" s="376" t="s">
        <v>261</v>
      </c>
      <c r="U210" s="377"/>
      <c r="V210" s="378"/>
      <c r="W210" s="364" t="str">
        <f>IF(W209="","",VLOOKUP(W209,'[1]シフト記号表（従来型・ユニット型共通）'!$C$6:$L$47,10,FALSE))</f>
        <v/>
      </c>
      <c r="X210" s="365" t="str">
        <f>IF(X209="","",VLOOKUP(X209,'[1]シフト記号表（従来型・ユニット型共通）'!$C$6:$L$47,10,FALSE))</f>
        <v/>
      </c>
      <c r="Y210" s="365" t="str">
        <f>IF(Y209="","",VLOOKUP(Y209,'[1]シフト記号表（従来型・ユニット型共通）'!$C$6:$L$47,10,FALSE))</f>
        <v/>
      </c>
      <c r="Z210" s="365" t="str">
        <f>IF(Z209="","",VLOOKUP(Z209,'[1]シフト記号表（従来型・ユニット型共通）'!$C$6:$L$47,10,FALSE))</f>
        <v/>
      </c>
      <c r="AA210" s="365" t="str">
        <f>IF(AA209="","",VLOOKUP(AA209,'[1]シフト記号表（従来型・ユニット型共通）'!$C$6:$L$47,10,FALSE))</f>
        <v/>
      </c>
      <c r="AB210" s="365" t="str">
        <f>IF(AB209="","",VLOOKUP(AB209,'[1]シフト記号表（従来型・ユニット型共通）'!$C$6:$L$47,10,FALSE))</f>
        <v/>
      </c>
      <c r="AC210" s="366" t="str">
        <f>IF(AC209="","",VLOOKUP(AC209,'[1]シフト記号表（従来型・ユニット型共通）'!$C$6:$L$47,10,FALSE))</f>
        <v/>
      </c>
      <c r="AD210" s="364" t="str">
        <f>IF(AD209="","",VLOOKUP(AD209,'[1]シフト記号表（従来型・ユニット型共通）'!$C$6:$L$47,10,FALSE))</f>
        <v/>
      </c>
      <c r="AE210" s="365" t="str">
        <f>IF(AE209="","",VLOOKUP(AE209,'[1]シフト記号表（従来型・ユニット型共通）'!$C$6:$L$47,10,FALSE))</f>
        <v/>
      </c>
      <c r="AF210" s="365" t="str">
        <f>IF(AF209="","",VLOOKUP(AF209,'[1]シフト記号表（従来型・ユニット型共通）'!$C$6:$L$47,10,FALSE))</f>
        <v/>
      </c>
      <c r="AG210" s="365" t="str">
        <f>IF(AG209="","",VLOOKUP(AG209,'[1]シフト記号表（従来型・ユニット型共通）'!$C$6:$L$47,10,FALSE))</f>
        <v/>
      </c>
      <c r="AH210" s="365" t="str">
        <f>IF(AH209="","",VLOOKUP(AH209,'[1]シフト記号表（従来型・ユニット型共通）'!$C$6:$L$47,10,FALSE))</f>
        <v/>
      </c>
      <c r="AI210" s="365" t="str">
        <f>IF(AI209="","",VLOOKUP(AI209,'[1]シフト記号表（従来型・ユニット型共通）'!$C$6:$L$47,10,FALSE))</f>
        <v/>
      </c>
      <c r="AJ210" s="366" t="str">
        <f>IF(AJ209="","",VLOOKUP(AJ209,'[1]シフト記号表（従来型・ユニット型共通）'!$C$6:$L$47,10,FALSE))</f>
        <v/>
      </c>
      <c r="AK210" s="364" t="str">
        <f>IF(AK209="","",VLOOKUP(AK209,'[1]シフト記号表（従来型・ユニット型共通）'!$C$6:$L$47,10,FALSE))</f>
        <v/>
      </c>
      <c r="AL210" s="365" t="str">
        <f>IF(AL209="","",VLOOKUP(AL209,'[1]シフト記号表（従来型・ユニット型共通）'!$C$6:$L$47,10,FALSE))</f>
        <v/>
      </c>
      <c r="AM210" s="365" t="str">
        <f>IF(AM209="","",VLOOKUP(AM209,'[1]シフト記号表（従来型・ユニット型共通）'!$C$6:$L$47,10,FALSE))</f>
        <v/>
      </c>
      <c r="AN210" s="365" t="str">
        <f>IF(AN209="","",VLOOKUP(AN209,'[1]シフト記号表（従来型・ユニット型共通）'!$C$6:$L$47,10,FALSE))</f>
        <v/>
      </c>
      <c r="AO210" s="365" t="str">
        <f>IF(AO209="","",VLOOKUP(AO209,'[1]シフト記号表（従来型・ユニット型共通）'!$C$6:$L$47,10,FALSE))</f>
        <v/>
      </c>
      <c r="AP210" s="365" t="str">
        <f>IF(AP209="","",VLOOKUP(AP209,'[1]シフト記号表（従来型・ユニット型共通）'!$C$6:$L$47,10,FALSE))</f>
        <v/>
      </c>
      <c r="AQ210" s="366" t="str">
        <f>IF(AQ209="","",VLOOKUP(AQ209,'[1]シフト記号表（従来型・ユニット型共通）'!$C$6:$L$47,10,FALSE))</f>
        <v/>
      </c>
      <c r="AR210" s="364" t="str">
        <f>IF(AR209="","",VLOOKUP(AR209,'[1]シフト記号表（従来型・ユニット型共通）'!$C$6:$L$47,10,FALSE))</f>
        <v/>
      </c>
      <c r="AS210" s="365" t="str">
        <f>IF(AS209="","",VLOOKUP(AS209,'[1]シフト記号表（従来型・ユニット型共通）'!$C$6:$L$47,10,FALSE))</f>
        <v/>
      </c>
      <c r="AT210" s="365" t="str">
        <f>IF(AT209="","",VLOOKUP(AT209,'[1]シフト記号表（従来型・ユニット型共通）'!$C$6:$L$47,10,FALSE))</f>
        <v/>
      </c>
      <c r="AU210" s="365" t="str">
        <f>IF(AU209="","",VLOOKUP(AU209,'[1]シフト記号表（従来型・ユニット型共通）'!$C$6:$L$47,10,FALSE))</f>
        <v/>
      </c>
      <c r="AV210" s="365" t="str">
        <f>IF(AV209="","",VLOOKUP(AV209,'[1]シフト記号表（従来型・ユニット型共通）'!$C$6:$L$47,10,FALSE))</f>
        <v/>
      </c>
      <c r="AW210" s="365" t="str">
        <f>IF(AW209="","",VLOOKUP(AW209,'[1]シフト記号表（従来型・ユニット型共通）'!$C$6:$L$47,10,FALSE))</f>
        <v/>
      </c>
      <c r="AX210" s="366" t="str">
        <f>IF(AX209="","",VLOOKUP(AX209,'[1]シフト記号表（従来型・ユニット型共通）'!$C$6:$L$47,10,FALSE))</f>
        <v/>
      </c>
      <c r="AY210" s="364" t="str">
        <f>IF(AY209="","",VLOOKUP(AY209,'[1]シフト記号表（従来型・ユニット型共通）'!$C$6:$L$47,10,FALSE))</f>
        <v/>
      </c>
      <c r="AZ210" s="365" t="str">
        <f>IF(AZ209="","",VLOOKUP(AZ209,'[1]シフト記号表（従来型・ユニット型共通）'!$C$6:$L$47,10,FALSE))</f>
        <v/>
      </c>
      <c r="BA210" s="365" t="str">
        <f>IF(BA209="","",VLOOKUP(BA209,'[1]シフト記号表（従来型・ユニット型共通）'!$C$6:$L$47,10,FALSE))</f>
        <v/>
      </c>
      <c r="BB210" s="571">
        <f>IF($BE$3="４週",SUM(W210:AX210),IF($BE$3="暦月",SUM(W210:BA210),""))</f>
        <v>0</v>
      </c>
      <c r="BC210" s="572"/>
      <c r="BD210" s="573">
        <f>IF($BE$3="４週",BB210/4,IF($BE$3="暦月",(BB210/($BE$8/7)),""))</f>
        <v>0</v>
      </c>
      <c r="BE210" s="572"/>
      <c r="BF210" s="568"/>
      <c r="BG210" s="569"/>
      <c r="BH210" s="569"/>
      <c r="BI210" s="569"/>
      <c r="BJ210" s="570"/>
    </row>
    <row r="211" spans="2:62" ht="20.25" customHeight="1" x14ac:dyDescent="0.45">
      <c r="B211" s="574">
        <f>B209+1</f>
        <v>98</v>
      </c>
      <c r="C211" s="576"/>
      <c r="D211" s="577"/>
      <c r="E211" s="359"/>
      <c r="F211" s="360"/>
      <c r="G211" s="359"/>
      <c r="H211" s="360"/>
      <c r="I211" s="580"/>
      <c r="J211" s="581"/>
      <c r="K211" s="584"/>
      <c r="L211" s="585"/>
      <c r="M211" s="585"/>
      <c r="N211" s="577"/>
      <c r="O211" s="588"/>
      <c r="P211" s="589"/>
      <c r="Q211" s="589"/>
      <c r="R211" s="589"/>
      <c r="S211" s="590"/>
      <c r="T211" s="379" t="s">
        <v>260</v>
      </c>
      <c r="U211" s="380"/>
      <c r="V211" s="381"/>
      <c r="W211" s="372"/>
      <c r="X211" s="373"/>
      <c r="Y211" s="373"/>
      <c r="Z211" s="373"/>
      <c r="AA211" s="373"/>
      <c r="AB211" s="373"/>
      <c r="AC211" s="374"/>
      <c r="AD211" s="372"/>
      <c r="AE211" s="373"/>
      <c r="AF211" s="373"/>
      <c r="AG211" s="373"/>
      <c r="AH211" s="373"/>
      <c r="AI211" s="373"/>
      <c r="AJ211" s="374"/>
      <c r="AK211" s="372"/>
      <c r="AL211" s="373"/>
      <c r="AM211" s="373"/>
      <c r="AN211" s="373"/>
      <c r="AO211" s="373"/>
      <c r="AP211" s="373"/>
      <c r="AQ211" s="374"/>
      <c r="AR211" s="372"/>
      <c r="AS211" s="373"/>
      <c r="AT211" s="373"/>
      <c r="AU211" s="373"/>
      <c r="AV211" s="373"/>
      <c r="AW211" s="373"/>
      <c r="AX211" s="374"/>
      <c r="AY211" s="372"/>
      <c r="AZ211" s="373"/>
      <c r="BA211" s="375"/>
      <c r="BB211" s="594"/>
      <c r="BC211" s="595"/>
      <c r="BD211" s="556"/>
      <c r="BE211" s="557"/>
      <c r="BF211" s="558"/>
      <c r="BG211" s="559"/>
      <c r="BH211" s="559"/>
      <c r="BI211" s="559"/>
      <c r="BJ211" s="560"/>
    </row>
    <row r="212" spans="2:62" ht="20.25" customHeight="1" x14ac:dyDescent="0.45">
      <c r="B212" s="597"/>
      <c r="C212" s="598"/>
      <c r="D212" s="599"/>
      <c r="E212" s="382"/>
      <c r="F212" s="383">
        <f>C211</f>
        <v>0</v>
      </c>
      <c r="G212" s="382"/>
      <c r="H212" s="383">
        <f>I211</f>
        <v>0</v>
      </c>
      <c r="I212" s="600"/>
      <c r="J212" s="601"/>
      <c r="K212" s="602"/>
      <c r="L212" s="603"/>
      <c r="M212" s="603"/>
      <c r="N212" s="599"/>
      <c r="O212" s="588"/>
      <c r="P212" s="589"/>
      <c r="Q212" s="589"/>
      <c r="R212" s="589"/>
      <c r="S212" s="590"/>
      <c r="T212" s="376" t="s">
        <v>261</v>
      </c>
      <c r="U212" s="377"/>
      <c r="V212" s="378"/>
      <c r="W212" s="364" t="str">
        <f>IF(W211="","",VLOOKUP(W211,'[1]シフト記号表（従来型・ユニット型共通）'!$C$6:$L$47,10,FALSE))</f>
        <v/>
      </c>
      <c r="X212" s="365" t="str">
        <f>IF(X211="","",VLOOKUP(X211,'[1]シフト記号表（従来型・ユニット型共通）'!$C$6:$L$47,10,FALSE))</f>
        <v/>
      </c>
      <c r="Y212" s="365" t="str">
        <f>IF(Y211="","",VLOOKUP(Y211,'[1]シフト記号表（従来型・ユニット型共通）'!$C$6:$L$47,10,FALSE))</f>
        <v/>
      </c>
      <c r="Z212" s="365" t="str">
        <f>IF(Z211="","",VLOOKUP(Z211,'[1]シフト記号表（従来型・ユニット型共通）'!$C$6:$L$47,10,FALSE))</f>
        <v/>
      </c>
      <c r="AA212" s="365" t="str">
        <f>IF(AA211="","",VLOOKUP(AA211,'[1]シフト記号表（従来型・ユニット型共通）'!$C$6:$L$47,10,FALSE))</f>
        <v/>
      </c>
      <c r="AB212" s="365" t="str">
        <f>IF(AB211="","",VLOOKUP(AB211,'[1]シフト記号表（従来型・ユニット型共通）'!$C$6:$L$47,10,FALSE))</f>
        <v/>
      </c>
      <c r="AC212" s="366" t="str">
        <f>IF(AC211="","",VLOOKUP(AC211,'[1]シフト記号表（従来型・ユニット型共通）'!$C$6:$L$47,10,FALSE))</f>
        <v/>
      </c>
      <c r="AD212" s="364" t="str">
        <f>IF(AD211="","",VLOOKUP(AD211,'[1]シフト記号表（従来型・ユニット型共通）'!$C$6:$L$47,10,FALSE))</f>
        <v/>
      </c>
      <c r="AE212" s="365" t="str">
        <f>IF(AE211="","",VLOOKUP(AE211,'[1]シフト記号表（従来型・ユニット型共通）'!$C$6:$L$47,10,FALSE))</f>
        <v/>
      </c>
      <c r="AF212" s="365" t="str">
        <f>IF(AF211="","",VLOOKUP(AF211,'[1]シフト記号表（従来型・ユニット型共通）'!$C$6:$L$47,10,FALSE))</f>
        <v/>
      </c>
      <c r="AG212" s="365" t="str">
        <f>IF(AG211="","",VLOOKUP(AG211,'[1]シフト記号表（従来型・ユニット型共通）'!$C$6:$L$47,10,FALSE))</f>
        <v/>
      </c>
      <c r="AH212" s="365" t="str">
        <f>IF(AH211="","",VLOOKUP(AH211,'[1]シフト記号表（従来型・ユニット型共通）'!$C$6:$L$47,10,FALSE))</f>
        <v/>
      </c>
      <c r="AI212" s="365" t="str">
        <f>IF(AI211="","",VLOOKUP(AI211,'[1]シフト記号表（従来型・ユニット型共通）'!$C$6:$L$47,10,FALSE))</f>
        <v/>
      </c>
      <c r="AJ212" s="366" t="str">
        <f>IF(AJ211="","",VLOOKUP(AJ211,'[1]シフト記号表（従来型・ユニット型共通）'!$C$6:$L$47,10,FALSE))</f>
        <v/>
      </c>
      <c r="AK212" s="364" t="str">
        <f>IF(AK211="","",VLOOKUP(AK211,'[1]シフト記号表（従来型・ユニット型共通）'!$C$6:$L$47,10,FALSE))</f>
        <v/>
      </c>
      <c r="AL212" s="365" t="str">
        <f>IF(AL211="","",VLOOKUP(AL211,'[1]シフト記号表（従来型・ユニット型共通）'!$C$6:$L$47,10,FALSE))</f>
        <v/>
      </c>
      <c r="AM212" s="365" t="str">
        <f>IF(AM211="","",VLOOKUP(AM211,'[1]シフト記号表（従来型・ユニット型共通）'!$C$6:$L$47,10,FALSE))</f>
        <v/>
      </c>
      <c r="AN212" s="365" t="str">
        <f>IF(AN211="","",VLOOKUP(AN211,'[1]シフト記号表（従来型・ユニット型共通）'!$C$6:$L$47,10,FALSE))</f>
        <v/>
      </c>
      <c r="AO212" s="365" t="str">
        <f>IF(AO211="","",VLOOKUP(AO211,'[1]シフト記号表（従来型・ユニット型共通）'!$C$6:$L$47,10,FALSE))</f>
        <v/>
      </c>
      <c r="AP212" s="365" t="str">
        <f>IF(AP211="","",VLOOKUP(AP211,'[1]シフト記号表（従来型・ユニット型共通）'!$C$6:$L$47,10,FALSE))</f>
        <v/>
      </c>
      <c r="AQ212" s="366" t="str">
        <f>IF(AQ211="","",VLOOKUP(AQ211,'[1]シフト記号表（従来型・ユニット型共通）'!$C$6:$L$47,10,FALSE))</f>
        <v/>
      </c>
      <c r="AR212" s="364" t="str">
        <f>IF(AR211="","",VLOOKUP(AR211,'[1]シフト記号表（従来型・ユニット型共通）'!$C$6:$L$47,10,FALSE))</f>
        <v/>
      </c>
      <c r="AS212" s="365" t="str">
        <f>IF(AS211="","",VLOOKUP(AS211,'[1]シフト記号表（従来型・ユニット型共通）'!$C$6:$L$47,10,FALSE))</f>
        <v/>
      </c>
      <c r="AT212" s="365" t="str">
        <f>IF(AT211="","",VLOOKUP(AT211,'[1]シフト記号表（従来型・ユニット型共通）'!$C$6:$L$47,10,FALSE))</f>
        <v/>
      </c>
      <c r="AU212" s="365" t="str">
        <f>IF(AU211="","",VLOOKUP(AU211,'[1]シフト記号表（従来型・ユニット型共通）'!$C$6:$L$47,10,FALSE))</f>
        <v/>
      </c>
      <c r="AV212" s="365" t="str">
        <f>IF(AV211="","",VLOOKUP(AV211,'[1]シフト記号表（従来型・ユニット型共通）'!$C$6:$L$47,10,FALSE))</f>
        <v/>
      </c>
      <c r="AW212" s="365" t="str">
        <f>IF(AW211="","",VLOOKUP(AW211,'[1]シフト記号表（従来型・ユニット型共通）'!$C$6:$L$47,10,FALSE))</f>
        <v/>
      </c>
      <c r="AX212" s="366" t="str">
        <f>IF(AX211="","",VLOOKUP(AX211,'[1]シフト記号表（従来型・ユニット型共通）'!$C$6:$L$47,10,FALSE))</f>
        <v/>
      </c>
      <c r="AY212" s="364" t="str">
        <f>IF(AY211="","",VLOOKUP(AY211,'[1]シフト記号表（従来型・ユニット型共通）'!$C$6:$L$47,10,FALSE))</f>
        <v/>
      </c>
      <c r="AZ212" s="365" t="str">
        <f>IF(AZ211="","",VLOOKUP(AZ211,'[1]シフト記号表（従来型・ユニット型共通）'!$C$6:$L$47,10,FALSE))</f>
        <v/>
      </c>
      <c r="BA212" s="365" t="str">
        <f>IF(BA211="","",VLOOKUP(BA211,'[1]シフト記号表（従来型・ユニット型共通）'!$C$6:$L$47,10,FALSE))</f>
        <v/>
      </c>
      <c r="BB212" s="571">
        <f>IF($BE$3="４週",SUM(W212:AX212),IF($BE$3="暦月",SUM(W212:BA212),""))</f>
        <v>0</v>
      </c>
      <c r="BC212" s="572"/>
      <c r="BD212" s="573">
        <f>IF($BE$3="４週",BB212/4,IF($BE$3="暦月",(BB212/($BE$8/7)),""))</f>
        <v>0</v>
      </c>
      <c r="BE212" s="572"/>
      <c r="BF212" s="568"/>
      <c r="BG212" s="569"/>
      <c r="BH212" s="569"/>
      <c r="BI212" s="569"/>
      <c r="BJ212" s="570"/>
    </row>
    <row r="213" spans="2:62" ht="20.25" customHeight="1" x14ac:dyDescent="0.45">
      <c r="B213" s="574">
        <f>B211+1</f>
        <v>99</v>
      </c>
      <c r="C213" s="576"/>
      <c r="D213" s="577"/>
      <c r="E213" s="359"/>
      <c r="F213" s="360"/>
      <c r="G213" s="359"/>
      <c r="H213" s="360"/>
      <c r="I213" s="580"/>
      <c r="J213" s="581"/>
      <c r="K213" s="584"/>
      <c r="L213" s="585"/>
      <c r="M213" s="585"/>
      <c r="N213" s="577"/>
      <c r="O213" s="588"/>
      <c r="P213" s="589"/>
      <c r="Q213" s="589"/>
      <c r="R213" s="589"/>
      <c r="S213" s="590"/>
      <c r="T213" s="379" t="s">
        <v>260</v>
      </c>
      <c r="U213" s="380"/>
      <c r="V213" s="381"/>
      <c r="W213" s="372"/>
      <c r="X213" s="373"/>
      <c r="Y213" s="373"/>
      <c r="Z213" s="373"/>
      <c r="AA213" s="373"/>
      <c r="AB213" s="373"/>
      <c r="AC213" s="374"/>
      <c r="AD213" s="372"/>
      <c r="AE213" s="373"/>
      <c r="AF213" s="373"/>
      <c r="AG213" s="373"/>
      <c r="AH213" s="373"/>
      <c r="AI213" s="373"/>
      <c r="AJ213" s="374"/>
      <c r="AK213" s="372"/>
      <c r="AL213" s="373"/>
      <c r="AM213" s="373"/>
      <c r="AN213" s="373"/>
      <c r="AO213" s="373"/>
      <c r="AP213" s="373"/>
      <c r="AQ213" s="374"/>
      <c r="AR213" s="372"/>
      <c r="AS213" s="373"/>
      <c r="AT213" s="373"/>
      <c r="AU213" s="373"/>
      <c r="AV213" s="373"/>
      <c r="AW213" s="373"/>
      <c r="AX213" s="374"/>
      <c r="AY213" s="372"/>
      <c r="AZ213" s="373"/>
      <c r="BA213" s="375"/>
      <c r="BB213" s="594"/>
      <c r="BC213" s="595"/>
      <c r="BD213" s="556"/>
      <c r="BE213" s="557"/>
      <c r="BF213" s="558"/>
      <c r="BG213" s="559"/>
      <c r="BH213" s="559"/>
      <c r="BI213" s="559"/>
      <c r="BJ213" s="560"/>
    </row>
    <row r="214" spans="2:62" ht="20.25" customHeight="1" x14ac:dyDescent="0.45">
      <c r="B214" s="597"/>
      <c r="C214" s="598"/>
      <c r="D214" s="599"/>
      <c r="E214" s="382"/>
      <c r="F214" s="383">
        <f>C213</f>
        <v>0</v>
      </c>
      <c r="G214" s="382"/>
      <c r="H214" s="383">
        <f>I213</f>
        <v>0</v>
      </c>
      <c r="I214" s="600"/>
      <c r="J214" s="601"/>
      <c r="K214" s="602"/>
      <c r="L214" s="603"/>
      <c r="M214" s="603"/>
      <c r="N214" s="599"/>
      <c r="O214" s="588"/>
      <c r="P214" s="589"/>
      <c r="Q214" s="589"/>
      <c r="R214" s="589"/>
      <c r="S214" s="590"/>
      <c r="T214" s="376" t="s">
        <v>261</v>
      </c>
      <c r="U214" s="377"/>
      <c r="V214" s="378"/>
      <c r="W214" s="364" t="str">
        <f>IF(W213="","",VLOOKUP(W213,'[1]シフト記号表（従来型・ユニット型共通）'!$C$6:$L$47,10,FALSE))</f>
        <v/>
      </c>
      <c r="X214" s="365" t="str">
        <f>IF(X213="","",VLOOKUP(X213,'[1]シフト記号表（従来型・ユニット型共通）'!$C$6:$L$47,10,FALSE))</f>
        <v/>
      </c>
      <c r="Y214" s="365" t="str">
        <f>IF(Y213="","",VLOOKUP(Y213,'[1]シフト記号表（従来型・ユニット型共通）'!$C$6:$L$47,10,FALSE))</f>
        <v/>
      </c>
      <c r="Z214" s="365" t="str">
        <f>IF(Z213="","",VLOOKUP(Z213,'[1]シフト記号表（従来型・ユニット型共通）'!$C$6:$L$47,10,FALSE))</f>
        <v/>
      </c>
      <c r="AA214" s="365" t="str">
        <f>IF(AA213="","",VLOOKUP(AA213,'[1]シフト記号表（従来型・ユニット型共通）'!$C$6:$L$47,10,FALSE))</f>
        <v/>
      </c>
      <c r="AB214" s="365" t="str">
        <f>IF(AB213="","",VLOOKUP(AB213,'[1]シフト記号表（従来型・ユニット型共通）'!$C$6:$L$47,10,FALSE))</f>
        <v/>
      </c>
      <c r="AC214" s="366" t="str">
        <f>IF(AC213="","",VLOOKUP(AC213,'[1]シフト記号表（従来型・ユニット型共通）'!$C$6:$L$47,10,FALSE))</f>
        <v/>
      </c>
      <c r="AD214" s="364" t="str">
        <f>IF(AD213="","",VLOOKUP(AD213,'[1]シフト記号表（従来型・ユニット型共通）'!$C$6:$L$47,10,FALSE))</f>
        <v/>
      </c>
      <c r="AE214" s="365" t="str">
        <f>IF(AE213="","",VLOOKUP(AE213,'[1]シフト記号表（従来型・ユニット型共通）'!$C$6:$L$47,10,FALSE))</f>
        <v/>
      </c>
      <c r="AF214" s="365" t="str">
        <f>IF(AF213="","",VLOOKUP(AF213,'[1]シフト記号表（従来型・ユニット型共通）'!$C$6:$L$47,10,FALSE))</f>
        <v/>
      </c>
      <c r="AG214" s="365" t="str">
        <f>IF(AG213="","",VLOOKUP(AG213,'[1]シフト記号表（従来型・ユニット型共通）'!$C$6:$L$47,10,FALSE))</f>
        <v/>
      </c>
      <c r="AH214" s="365" t="str">
        <f>IF(AH213="","",VLOOKUP(AH213,'[1]シフト記号表（従来型・ユニット型共通）'!$C$6:$L$47,10,FALSE))</f>
        <v/>
      </c>
      <c r="AI214" s="365" t="str">
        <f>IF(AI213="","",VLOOKUP(AI213,'[1]シフト記号表（従来型・ユニット型共通）'!$C$6:$L$47,10,FALSE))</f>
        <v/>
      </c>
      <c r="AJ214" s="366" t="str">
        <f>IF(AJ213="","",VLOOKUP(AJ213,'[1]シフト記号表（従来型・ユニット型共通）'!$C$6:$L$47,10,FALSE))</f>
        <v/>
      </c>
      <c r="AK214" s="364" t="str">
        <f>IF(AK213="","",VLOOKUP(AK213,'[1]シフト記号表（従来型・ユニット型共通）'!$C$6:$L$47,10,FALSE))</f>
        <v/>
      </c>
      <c r="AL214" s="365" t="str">
        <f>IF(AL213="","",VLOOKUP(AL213,'[1]シフト記号表（従来型・ユニット型共通）'!$C$6:$L$47,10,FALSE))</f>
        <v/>
      </c>
      <c r="AM214" s="365" t="str">
        <f>IF(AM213="","",VLOOKUP(AM213,'[1]シフト記号表（従来型・ユニット型共通）'!$C$6:$L$47,10,FALSE))</f>
        <v/>
      </c>
      <c r="AN214" s="365" t="str">
        <f>IF(AN213="","",VLOOKUP(AN213,'[1]シフト記号表（従来型・ユニット型共通）'!$C$6:$L$47,10,FALSE))</f>
        <v/>
      </c>
      <c r="AO214" s="365" t="str">
        <f>IF(AO213="","",VLOOKUP(AO213,'[1]シフト記号表（従来型・ユニット型共通）'!$C$6:$L$47,10,FALSE))</f>
        <v/>
      </c>
      <c r="AP214" s="365" t="str">
        <f>IF(AP213="","",VLOOKUP(AP213,'[1]シフト記号表（従来型・ユニット型共通）'!$C$6:$L$47,10,FALSE))</f>
        <v/>
      </c>
      <c r="AQ214" s="366" t="str">
        <f>IF(AQ213="","",VLOOKUP(AQ213,'[1]シフト記号表（従来型・ユニット型共通）'!$C$6:$L$47,10,FALSE))</f>
        <v/>
      </c>
      <c r="AR214" s="364" t="str">
        <f>IF(AR213="","",VLOOKUP(AR213,'[1]シフト記号表（従来型・ユニット型共通）'!$C$6:$L$47,10,FALSE))</f>
        <v/>
      </c>
      <c r="AS214" s="365" t="str">
        <f>IF(AS213="","",VLOOKUP(AS213,'[1]シフト記号表（従来型・ユニット型共通）'!$C$6:$L$47,10,FALSE))</f>
        <v/>
      </c>
      <c r="AT214" s="365" t="str">
        <f>IF(AT213="","",VLOOKUP(AT213,'[1]シフト記号表（従来型・ユニット型共通）'!$C$6:$L$47,10,FALSE))</f>
        <v/>
      </c>
      <c r="AU214" s="365" t="str">
        <f>IF(AU213="","",VLOOKUP(AU213,'[1]シフト記号表（従来型・ユニット型共通）'!$C$6:$L$47,10,FALSE))</f>
        <v/>
      </c>
      <c r="AV214" s="365" t="str">
        <f>IF(AV213="","",VLOOKUP(AV213,'[1]シフト記号表（従来型・ユニット型共通）'!$C$6:$L$47,10,FALSE))</f>
        <v/>
      </c>
      <c r="AW214" s="365" t="str">
        <f>IF(AW213="","",VLOOKUP(AW213,'[1]シフト記号表（従来型・ユニット型共通）'!$C$6:$L$47,10,FALSE))</f>
        <v/>
      </c>
      <c r="AX214" s="366" t="str">
        <f>IF(AX213="","",VLOOKUP(AX213,'[1]シフト記号表（従来型・ユニット型共通）'!$C$6:$L$47,10,FALSE))</f>
        <v/>
      </c>
      <c r="AY214" s="364" t="str">
        <f>IF(AY213="","",VLOOKUP(AY213,'[1]シフト記号表（従来型・ユニット型共通）'!$C$6:$L$47,10,FALSE))</f>
        <v/>
      </c>
      <c r="AZ214" s="365" t="str">
        <f>IF(AZ213="","",VLOOKUP(AZ213,'[1]シフト記号表（従来型・ユニット型共通）'!$C$6:$L$47,10,FALSE))</f>
        <v/>
      </c>
      <c r="BA214" s="365" t="str">
        <f>IF(BA213="","",VLOOKUP(BA213,'[1]シフト記号表（従来型・ユニット型共通）'!$C$6:$L$47,10,FALSE))</f>
        <v/>
      </c>
      <c r="BB214" s="571">
        <f>IF($BE$3="４週",SUM(W214:AX214),IF($BE$3="暦月",SUM(W214:BA214),""))</f>
        <v>0</v>
      </c>
      <c r="BC214" s="572"/>
      <c r="BD214" s="573">
        <f>IF($BE$3="４週",BB214/4,IF($BE$3="暦月",(BB214/($BE$8/7)),""))</f>
        <v>0</v>
      </c>
      <c r="BE214" s="572"/>
      <c r="BF214" s="568"/>
      <c r="BG214" s="569"/>
      <c r="BH214" s="569"/>
      <c r="BI214" s="569"/>
      <c r="BJ214" s="570"/>
    </row>
    <row r="215" spans="2:62" ht="20.25" customHeight="1" x14ac:dyDescent="0.45">
      <c r="B215" s="574">
        <f>B213+1</f>
        <v>100</v>
      </c>
      <c r="C215" s="576"/>
      <c r="D215" s="577"/>
      <c r="E215" s="367"/>
      <c r="F215" s="368"/>
      <c r="G215" s="367"/>
      <c r="H215" s="368"/>
      <c r="I215" s="580"/>
      <c r="J215" s="581"/>
      <c r="K215" s="584"/>
      <c r="L215" s="585"/>
      <c r="M215" s="585"/>
      <c r="N215" s="577"/>
      <c r="O215" s="588"/>
      <c r="P215" s="589"/>
      <c r="Q215" s="589"/>
      <c r="R215" s="589"/>
      <c r="S215" s="590"/>
      <c r="T215" s="369" t="s">
        <v>260</v>
      </c>
      <c r="U215" s="370"/>
      <c r="V215" s="371"/>
      <c r="W215" s="372"/>
      <c r="X215" s="373"/>
      <c r="Y215" s="373"/>
      <c r="Z215" s="373"/>
      <c r="AA215" s="373"/>
      <c r="AB215" s="373"/>
      <c r="AC215" s="374"/>
      <c r="AD215" s="372"/>
      <c r="AE215" s="373"/>
      <c r="AF215" s="373"/>
      <c r="AG215" s="373"/>
      <c r="AH215" s="373"/>
      <c r="AI215" s="373"/>
      <c r="AJ215" s="374"/>
      <c r="AK215" s="372"/>
      <c r="AL215" s="373"/>
      <c r="AM215" s="373"/>
      <c r="AN215" s="373"/>
      <c r="AO215" s="373"/>
      <c r="AP215" s="373"/>
      <c r="AQ215" s="374"/>
      <c r="AR215" s="372"/>
      <c r="AS215" s="373"/>
      <c r="AT215" s="373"/>
      <c r="AU215" s="373"/>
      <c r="AV215" s="373"/>
      <c r="AW215" s="373"/>
      <c r="AX215" s="374"/>
      <c r="AY215" s="372"/>
      <c r="AZ215" s="373"/>
      <c r="BA215" s="375"/>
      <c r="BB215" s="594"/>
      <c r="BC215" s="595"/>
      <c r="BD215" s="556"/>
      <c r="BE215" s="557"/>
      <c r="BF215" s="558"/>
      <c r="BG215" s="559"/>
      <c r="BH215" s="559"/>
      <c r="BI215" s="559"/>
      <c r="BJ215" s="560"/>
    </row>
    <row r="216" spans="2:62" ht="20.25" customHeight="1" thickBot="1" x14ac:dyDescent="0.5">
      <c r="B216" s="575"/>
      <c r="C216" s="578"/>
      <c r="D216" s="579"/>
      <c r="E216" s="384"/>
      <c r="F216" s="385">
        <f>C215</f>
        <v>0</v>
      </c>
      <c r="G216" s="384"/>
      <c r="H216" s="385">
        <f>I215</f>
        <v>0</v>
      </c>
      <c r="I216" s="582"/>
      <c r="J216" s="583"/>
      <c r="K216" s="586"/>
      <c r="L216" s="587"/>
      <c r="M216" s="587"/>
      <c r="N216" s="579"/>
      <c r="O216" s="591"/>
      <c r="P216" s="592"/>
      <c r="Q216" s="592"/>
      <c r="R216" s="592"/>
      <c r="S216" s="593"/>
      <c r="T216" s="386" t="s">
        <v>261</v>
      </c>
      <c r="U216" s="387"/>
      <c r="V216" s="388"/>
      <c r="W216" s="389" t="str">
        <f>IF(W215="","",VLOOKUP(W215,'[1]シフト記号表（従来型・ユニット型共通）'!$C$6:$L$47,10,FALSE))</f>
        <v/>
      </c>
      <c r="X216" s="390" t="str">
        <f>IF(X215="","",VLOOKUP(X215,'[1]シフト記号表（従来型・ユニット型共通）'!$C$6:$L$47,10,FALSE))</f>
        <v/>
      </c>
      <c r="Y216" s="390" t="str">
        <f>IF(Y215="","",VLOOKUP(Y215,'[1]シフト記号表（従来型・ユニット型共通）'!$C$6:$L$47,10,FALSE))</f>
        <v/>
      </c>
      <c r="Z216" s="390" t="str">
        <f>IF(Z215="","",VLOOKUP(Z215,'[1]シフト記号表（従来型・ユニット型共通）'!$C$6:$L$47,10,FALSE))</f>
        <v/>
      </c>
      <c r="AA216" s="390" t="str">
        <f>IF(AA215="","",VLOOKUP(AA215,'[1]シフト記号表（従来型・ユニット型共通）'!$C$6:$L$47,10,FALSE))</f>
        <v/>
      </c>
      <c r="AB216" s="390" t="str">
        <f>IF(AB215="","",VLOOKUP(AB215,'[1]シフト記号表（従来型・ユニット型共通）'!$C$6:$L$47,10,FALSE))</f>
        <v/>
      </c>
      <c r="AC216" s="391" t="str">
        <f>IF(AC215="","",VLOOKUP(AC215,'[1]シフト記号表（従来型・ユニット型共通）'!$C$6:$L$47,10,FALSE))</f>
        <v/>
      </c>
      <c r="AD216" s="389" t="str">
        <f>IF(AD215="","",VLOOKUP(AD215,'[1]シフト記号表（従来型・ユニット型共通）'!$C$6:$L$47,10,FALSE))</f>
        <v/>
      </c>
      <c r="AE216" s="390" t="str">
        <f>IF(AE215="","",VLOOKUP(AE215,'[1]シフト記号表（従来型・ユニット型共通）'!$C$6:$L$47,10,FALSE))</f>
        <v/>
      </c>
      <c r="AF216" s="390" t="str">
        <f>IF(AF215="","",VLOOKUP(AF215,'[1]シフト記号表（従来型・ユニット型共通）'!$C$6:$L$47,10,FALSE))</f>
        <v/>
      </c>
      <c r="AG216" s="390" t="str">
        <f>IF(AG215="","",VLOOKUP(AG215,'[1]シフト記号表（従来型・ユニット型共通）'!$C$6:$L$47,10,FALSE))</f>
        <v/>
      </c>
      <c r="AH216" s="390" t="str">
        <f>IF(AH215="","",VLOOKUP(AH215,'[1]シフト記号表（従来型・ユニット型共通）'!$C$6:$L$47,10,FALSE))</f>
        <v/>
      </c>
      <c r="AI216" s="390" t="str">
        <f>IF(AI215="","",VLOOKUP(AI215,'[1]シフト記号表（従来型・ユニット型共通）'!$C$6:$L$47,10,FALSE))</f>
        <v/>
      </c>
      <c r="AJ216" s="391" t="str">
        <f>IF(AJ215="","",VLOOKUP(AJ215,'[1]シフト記号表（従来型・ユニット型共通）'!$C$6:$L$47,10,FALSE))</f>
        <v/>
      </c>
      <c r="AK216" s="389" t="str">
        <f>IF(AK215="","",VLOOKUP(AK215,'[1]シフト記号表（従来型・ユニット型共通）'!$C$6:$L$47,10,FALSE))</f>
        <v/>
      </c>
      <c r="AL216" s="390" t="str">
        <f>IF(AL215="","",VLOOKUP(AL215,'[1]シフト記号表（従来型・ユニット型共通）'!$C$6:$L$47,10,FALSE))</f>
        <v/>
      </c>
      <c r="AM216" s="390" t="str">
        <f>IF(AM215="","",VLOOKUP(AM215,'[1]シフト記号表（従来型・ユニット型共通）'!$C$6:$L$47,10,FALSE))</f>
        <v/>
      </c>
      <c r="AN216" s="390" t="str">
        <f>IF(AN215="","",VLOOKUP(AN215,'[1]シフト記号表（従来型・ユニット型共通）'!$C$6:$L$47,10,FALSE))</f>
        <v/>
      </c>
      <c r="AO216" s="390" t="str">
        <f>IF(AO215="","",VLOOKUP(AO215,'[1]シフト記号表（従来型・ユニット型共通）'!$C$6:$L$47,10,FALSE))</f>
        <v/>
      </c>
      <c r="AP216" s="390" t="str">
        <f>IF(AP215="","",VLOOKUP(AP215,'[1]シフト記号表（従来型・ユニット型共通）'!$C$6:$L$47,10,FALSE))</f>
        <v/>
      </c>
      <c r="AQ216" s="391" t="str">
        <f>IF(AQ215="","",VLOOKUP(AQ215,'[1]シフト記号表（従来型・ユニット型共通）'!$C$6:$L$47,10,FALSE))</f>
        <v/>
      </c>
      <c r="AR216" s="389" t="str">
        <f>IF(AR215="","",VLOOKUP(AR215,'[1]シフト記号表（従来型・ユニット型共通）'!$C$6:$L$47,10,FALSE))</f>
        <v/>
      </c>
      <c r="AS216" s="390" t="str">
        <f>IF(AS215="","",VLOOKUP(AS215,'[1]シフト記号表（従来型・ユニット型共通）'!$C$6:$L$47,10,FALSE))</f>
        <v/>
      </c>
      <c r="AT216" s="390" t="str">
        <f>IF(AT215="","",VLOOKUP(AT215,'[1]シフト記号表（従来型・ユニット型共通）'!$C$6:$L$47,10,FALSE))</f>
        <v/>
      </c>
      <c r="AU216" s="390" t="str">
        <f>IF(AU215="","",VLOOKUP(AU215,'[1]シフト記号表（従来型・ユニット型共通）'!$C$6:$L$47,10,FALSE))</f>
        <v/>
      </c>
      <c r="AV216" s="390" t="str">
        <f>IF(AV215="","",VLOOKUP(AV215,'[1]シフト記号表（従来型・ユニット型共通）'!$C$6:$L$47,10,FALSE))</f>
        <v/>
      </c>
      <c r="AW216" s="390" t="str">
        <f>IF(AW215="","",VLOOKUP(AW215,'[1]シフト記号表（従来型・ユニット型共通）'!$C$6:$L$47,10,FALSE))</f>
        <v/>
      </c>
      <c r="AX216" s="391" t="str">
        <f>IF(AX215="","",VLOOKUP(AX215,'[1]シフト記号表（従来型・ユニット型共通）'!$C$6:$L$47,10,FALSE))</f>
        <v/>
      </c>
      <c r="AY216" s="389" t="str">
        <f>IF(AY215="","",VLOOKUP(AY215,'[1]シフト記号表（従来型・ユニット型共通）'!$C$6:$L$47,10,FALSE))</f>
        <v/>
      </c>
      <c r="AZ216" s="390" t="str">
        <f>IF(AZ215="","",VLOOKUP(AZ215,'[1]シフト記号表（従来型・ユニット型共通）'!$C$6:$L$47,10,FALSE))</f>
        <v/>
      </c>
      <c r="BA216" s="390" t="str">
        <f>IF(BA215="","",VLOOKUP(BA215,'[1]シフト記号表（従来型・ユニット型共通）'!$C$6:$L$47,10,FALSE))</f>
        <v/>
      </c>
      <c r="BB216" s="564">
        <f>IF($BE$3="４週",SUM(W216:AX216),IF($BE$3="暦月",SUM(W216:BA216),""))</f>
        <v>0</v>
      </c>
      <c r="BC216" s="565"/>
      <c r="BD216" s="566">
        <f>IF($BE$3="４週",BB216/4,IF($BE$3="暦月",(BB216/($BE$8/7)),""))</f>
        <v>0</v>
      </c>
      <c r="BE216" s="565"/>
      <c r="BF216" s="561"/>
      <c r="BG216" s="562"/>
      <c r="BH216" s="562"/>
      <c r="BI216" s="562"/>
      <c r="BJ216" s="563"/>
    </row>
    <row r="217" spans="2:62" ht="20.25" customHeight="1" x14ac:dyDescent="0.45">
      <c r="B217" s="392"/>
      <c r="C217" s="393"/>
      <c r="D217" s="393"/>
      <c r="E217" s="393"/>
      <c r="F217" s="393"/>
      <c r="G217" s="393"/>
      <c r="H217" s="393"/>
      <c r="I217" s="394"/>
      <c r="J217" s="394"/>
      <c r="K217" s="393"/>
      <c r="L217" s="393"/>
      <c r="M217" s="393"/>
      <c r="N217" s="393"/>
      <c r="O217" s="395"/>
      <c r="P217" s="395"/>
      <c r="Q217" s="395"/>
      <c r="R217" s="396"/>
      <c r="S217" s="396"/>
      <c r="T217" s="396"/>
      <c r="U217" s="397"/>
      <c r="V217" s="398"/>
      <c r="W217" s="399"/>
      <c r="X217" s="399"/>
      <c r="Y217" s="399"/>
      <c r="Z217" s="399"/>
      <c r="AA217" s="399"/>
      <c r="AB217" s="399"/>
      <c r="AC217" s="399"/>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399"/>
      <c r="AY217" s="399"/>
      <c r="AZ217" s="399"/>
      <c r="BA217" s="399"/>
      <c r="BB217" s="399"/>
      <c r="BC217" s="399"/>
      <c r="BD217" s="400"/>
      <c r="BE217" s="400"/>
      <c r="BF217" s="395"/>
      <c r="BG217" s="395"/>
      <c r="BH217" s="395"/>
      <c r="BI217" s="395"/>
      <c r="BJ217" s="395"/>
    </row>
    <row r="218" spans="2:62" ht="20.25" customHeight="1" x14ac:dyDescent="0.45">
      <c r="B218" s="392"/>
      <c r="C218" s="393"/>
      <c r="D218" s="393"/>
      <c r="E218" s="393"/>
      <c r="F218" s="393"/>
      <c r="G218" s="393"/>
      <c r="H218" s="393"/>
      <c r="I218" s="401"/>
      <c r="J218" s="402" t="s">
        <v>262</v>
      </c>
      <c r="K218" s="402"/>
      <c r="L218" s="402"/>
      <c r="M218" s="402"/>
      <c r="N218" s="402"/>
      <c r="O218" s="402"/>
      <c r="P218" s="402"/>
      <c r="Q218" s="402"/>
      <c r="R218" s="402"/>
      <c r="S218" s="402"/>
      <c r="T218" s="403"/>
      <c r="U218" s="402"/>
      <c r="V218" s="402"/>
      <c r="W218" s="402"/>
      <c r="X218" s="402"/>
      <c r="Y218" s="402"/>
      <c r="Z218" s="404"/>
      <c r="AA218" s="404"/>
      <c r="AB218" s="404"/>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5"/>
      <c r="BE218" s="400"/>
      <c r="BF218" s="395"/>
      <c r="BG218" s="395"/>
      <c r="BH218" s="395"/>
      <c r="BI218" s="395"/>
      <c r="BJ218" s="395"/>
    </row>
    <row r="219" spans="2:62" ht="20.25" customHeight="1" x14ac:dyDescent="0.45">
      <c r="B219" s="392"/>
      <c r="C219" s="393"/>
      <c r="D219" s="393"/>
      <c r="E219" s="393"/>
      <c r="F219" s="393"/>
      <c r="G219" s="393"/>
      <c r="H219" s="393"/>
      <c r="I219" s="401"/>
      <c r="J219" s="402"/>
      <c r="K219" s="402" t="s">
        <v>263</v>
      </c>
      <c r="L219" s="402"/>
      <c r="M219" s="402"/>
      <c r="N219" s="402"/>
      <c r="O219" s="402"/>
      <c r="P219" s="402"/>
      <c r="Q219" s="402"/>
      <c r="R219" s="402"/>
      <c r="S219" s="402"/>
      <c r="T219" s="403"/>
      <c r="U219" s="402"/>
      <c r="V219" s="402"/>
      <c r="W219" s="402"/>
      <c r="X219" s="402"/>
      <c r="Y219" s="402"/>
      <c r="Z219" s="404"/>
      <c r="AA219" s="402" t="s">
        <v>264</v>
      </c>
      <c r="AB219" s="402"/>
      <c r="AC219" s="402"/>
      <c r="AD219" s="402"/>
      <c r="AE219" s="402"/>
      <c r="AF219" s="402"/>
      <c r="AG219" s="402"/>
      <c r="AH219" s="402"/>
      <c r="AI219" s="402"/>
      <c r="AJ219" s="403"/>
      <c r="AK219" s="402"/>
      <c r="AL219" s="402"/>
      <c r="AM219" s="402"/>
      <c r="AN219" s="402"/>
      <c r="AO219" s="404"/>
      <c r="AP219" s="404"/>
      <c r="AQ219" s="402" t="s">
        <v>265</v>
      </c>
      <c r="AR219" s="404"/>
      <c r="AS219" s="404"/>
      <c r="AT219" s="404"/>
      <c r="AU219" s="404"/>
      <c r="AV219" s="404"/>
      <c r="AW219" s="404"/>
      <c r="AX219" s="404"/>
      <c r="AY219" s="404"/>
      <c r="AZ219" s="404"/>
      <c r="BA219" s="404"/>
      <c r="BB219" s="404"/>
      <c r="BC219" s="404"/>
      <c r="BD219" s="405"/>
      <c r="BE219" s="400"/>
      <c r="BF219" s="567"/>
      <c r="BG219" s="567"/>
      <c r="BH219" s="567"/>
      <c r="BI219" s="567"/>
      <c r="BJ219" s="395"/>
    </row>
    <row r="220" spans="2:62" ht="20.25" customHeight="1" x14ac:dyDescent="0.45">
      <c r="B220" s="392"/>
      <c r="C220" s="393"/>
      <c r="D220" s="393"/>
      <c r="E220" s="393"/>
      <c r="F220" s="393"/>
      <c r="G220" s="393"/>
      <c r="H220" s="393"/>
      <c r="I220" s="401"/>
      <c r="J220" s="402"/>
      <c r="K220" s="530" t="s">
        <v>266</v>
      </c>
      <c r="L220" s="530"/>
      <c r="M220" s="530" t="s">
        <v>267</v>
      </c>
      <c r="N220" s="530"/>
      <c r="O220" s="530"/>
      <c r="P220" s="530"/>
      <c r="Q220" s="402"/>
      <c r="R220" s="554" t="s">
        <v>268</v>
      </c>
      <c r="S220" s="554"/>
      <c r="T220" s="554"/>
      <c r="U220" s="554"/>
      <c r="V220" s="406"/>
      <c r="W220" s="407" t="s">
        <v>269</v>
      </c>
      <c r="X220" s="407"/>
      <c r="Y220" s="313"/>
      <c r="Z220" s="404"/>
      <c r="AA220" s="530" t="s">
        <v>266</v>
      </c>
      <c r="AB220" s="530"/>
      <c r="AC220" s="530" t="s">
        <v>267</v>
      </c>
      <c r="AD220" s="530"/>
      <c r="AE220" s="530"/>
      <c r="AF220" s="530"/>
      <c r="AG220" s="402"/>
      <c r="AH220" s="554" t="s">
        <v>268</v>
      </c>
      <c r="AI220" s="554"/>
      <c r="AJ220" s="554"/>
      <c r="AK220" s="554"/>
      <c r="AL220" s="406"/>
      <c r="AM220" s="407" t="s">
        <v>269</v>
      </c>
      <c r="AN220" s="407"/>
      <c r="AO220" s="404"/>
      <c r="AP220" s="404"/>
      <c r="AQ220" s="404"/>
      <c r="AR220" s="404"/>
      <c r="AS220" s="404"/>
      <c r="AT220" s="404"/>
      <c r="AU220" s="404"/>
      <c r="AV220" s="404"/>
      <c r="AW220" s="404"/>
      <c r="AX220" s="404"/>
      <c r="AY220" s="404"/>
      <c r="AZ220" s="404"/>
      <c r="BA220" s="404"/>
      <c r="BB220" s="404"/>
      <c r="BC220" s="404"/>
      <c r="BD220" s="405"/>
      <c r="BE220" s="400"/>
      <c r="BF220" s="555"/>
      <c r="BG220" s="555"/>
      <c r="BH220" s="555"/>
      <c r="BI220" s="555"/>
      <c r="BJ220" s="395"/>
    </row>
    <row r="221" spans="2:62" ht="20.25" customHeight="1" x14ac:dyDescent="0.45">
      <c r="B221" s="392"/>
      <c r="C221" s="393"/>
      <c r="D221" s="393"/>
      <c r="E221" s="393"/>
      <c r="F221" s="393"/>
      <c r="G221" s="393"/>
      <c r="H221" s="393"/>
      <c r="I221" s="401"/>
      <c r="J221" s="402"/>
      <c r="K221" s="531"/>
      <c r="L221" s="531"/>
      <c r="M221" s="531" t="s">
        <v>270</v>
      </c>
      <c r="N221" s="531"/>
      <c r="O221" s="531" t="s">
        <v>271</v>
      </c>
      <c r="P221" s="531"/>
      <c r="Q221" s="402"/>
      <c r="R221" s="531" t="s">
        <v>270</v>
      </c>
      <c r="S221" s="531"/>
      <c r="T221" s="531" t="s">
        <v>271</v>
      </c>
      <c r="U221" s="531"/>
      <c r="V221" s="406"/>
      <c r="W221" s="407" t="s">
        <v>272</v>
      </c>
      <c r="X221" s="407"/>
      <c r="Y221" s="313"/>
      <c r="Z221" s="404"/>
      <c r="AA221" s="531"/>
      <c r="AB221" s="531"/>
      <c r="AC221" s="531" t="s">
        <v>270</v>
      </c>
      <c r="AD221" s="531"/>
      <c r="AE221" s="531" t="s">
        <v>271</v>
      </c>
      <c r="AF221" s="531"/>
      <c r="AG221" s="402"/>
      <c r="AH221" s="531" t="s">
        <v>270</v>
      </c>
      <c r="AI221" s="531"/>
      <c r="AJ221" s="531" t="s">
        <v>271</v>
      </c>
      <c r="AK221" s="531"/>
      <c r="AL221" s="406"/>
      <c r="AM221" s="407" t="s">
        <v>272</v>
      </c>
      <c r="AN221" s="407"/>
      <c r="AO221" s="404"/>
      <c r="AP221" s="404"/>
      <c r="AQ221" s="408" t="s">
        <v>273</v>
      </c>
      <c r="AR221" s="408"/>
      <c r="AS221" s="408"/>
      <c r="AT221" s="408"/>
      <c r="AU221" s="406"/>
      <c r="AV221" s="407" t="s">
        <v>274</v>
      </c>
      <c r="AW221" s="408"/>
      <c r="AX221" s="408"/>
      <c r="AY221" s="408"/>
      <c r="AZ221" s="406"/>
      <c r="BA221" s="531" t="s">
        <v>275</v>
      </c>
      <c r="BB221" s="531"/>
      <c r="BC221" s="531"/>
      <c r="BD221" s="531"/>
      <c r="BE221" s="400"/>
      <c r="BF221" s="596"/>
      <c r="BG221" s="596"/>
      <c r="BH221" s="596"/>
      <c r="BI221" s="596"/>
      <c r="BJ221" s="395"/>
    </row>
    <row r="222" spans="2:62" ht="20.25" customHeight="1" x14ac:dyDescent="0.45">
      <c r="B222" s="392"/>
      <c r="C222" s="393"/>
      <c r="D222" s="393"/>
      <c r="E222" s="393"/>
      <c r="F222" s="393"/>
      <c r="G222" s="393"/>
      <c r="H222" s="393"/>
      <c r="I222" s="401"/>
      <c r="J222" s="402"/>
      <c r="K222" s="532" t="s">
        <v>276</v>
      </c>
      <c r="L222" s="532"/>
      <c r="M222" s="538">
        <f>SUMIFS($BB$17:$BB$216,$F$17:$F$216,"看護職員",$H$17:$H$216,"A")</f>
        <v>0</v>
      </c>
      <c r="N222" s="538"/>
      <c r="O222" s="539">
        <f>SUMIFS($BD$17:$BD$216,$F$17:$F$216,"看護職員",$H$17:$H$216,"A")</f>
        <v>0</v>
      </c>
      <c r="P222" s="539"/>
      <c r="Q222" s="409"/>
      <c r="R222" s="544">
        <v>0</v>
      </c>
      <c r="S222" s="544"/>
      <c r="T222" s="544">
        <v>0</v>
      </c>
      <c r="U222" s="544"/>
      <c r="V222" s="410"/>
      <c r="W222" s="546">
        <v>0</v>
      </c>
      <c r="X222" s="547"/>
      <c r="Y222" s="313"/>
      <c r="Z222" s="404"/>
      <c r="AA222" s="532" t="s">
        <v>276</v>
      </c>
      <c r="AB222" s="532"/>
      <c r="AC222" s="538">
        <f>SUMIFS($BB$17:$BB$216,$F$17:$F$216,"介護職員",$H$17:$H$216,"A")</f>
        <v>0</v>
      </c>
      <c r="AD222" s="538"/>
      <c r="AE222" s="539">
        <f>SUMIFS($BD$17:$BD$216,$F$17:$F$216,"介護職員",$H$17:$H$216,"A")</f>
        <v>0</v>
      </c>
      <c r="AF222" s="539"/>
      <c r="AG222" s="409"/>
      <c r="AH222" s="544">
        <v>0</v>
      </c>
      <c r="AI222" s="544"/>
      <c r="AJ222" s="544">
        <v>0</v>
      </c>
      <c r="AK222" s="544"/>
      <c r="AL222" s="410"/>
      <c r="AM222" s="546">
        <v>0</v>
      </c>
      <c r="AN222" s="547"/>
      <c r="AO222" s="404"/>
      <c r="AP222" s="404"/>
      <c r="AQ222" s="552">
        <f>U236</f>
        <v>0</v>
      </c>
      <c r="AR222" s="532"/>
      <c r="AS222" s="532"/>
      <c r="AT222" s="532"/>
      <c r="AU222" s="411" t="s">
        <v>277</v>
      </c>
      <c r="AV222" s="552">
        <f>AK236</f>
        <v>0</v>
      </c>
      <c r="AW222" s="553"/>
      <c r="AX222" s="553"/>
      <c r="AY222" s="553"/>
      <c r="AZ222" s="411" t="s">
        <v>278</v>
      </c>
      <c r="BA222" s="534">
        <f>ROUNDDOWN(AQ222+AV222,1)</f>
        <v>0</v>
      </c>
      <c r="BB222" s="534"/>
      <c r="BC222" s="534"/>
      <c r="BD222" s="534"/>
      <c r="BE222" s="400"/>
      <c r="BF222" s="412"/>
      <c r="BG222" s="412"/>
      <c r="BH222" s="412"/>
      <c r="BI222" s="412"/>
      <c r="BJ222" s="395"/>
    </row>
    <row r="223" spans="2:62" ht="20.25" customHeight="1" x14ac:dyDescent="0.45">
      <c r="B223" s="392"/>
      <c r="C223" s="393"/>
      <c r="D223" s="393"/>
      <c r="E223" s="393"/>
      <c r="F223" s="393"/>
      <c r="G223" s="393"/>
      <c r="H223" s="393"/>
      <c r="I223" s="401"/>
      <c r="J223" s="402"/>
      <c r="K223" s="532" t="s">
        <v>279</v>
      </c>
      <c r="L223" s="532"/>
      <c r="M223" s="538">
        <f>SUMIFS($BB$17:$BB$216,$F$17:$F$216,"看護職員",$H$17:$H$216,"B")</f>
        <v>0</v>
      </c>
      <c r="N223" s="538"/>
      <c r="O223" s="539">
        <f>SUMIFS($BD$17:$BD$216,$F$17:$F$216,"看護職員",$H$17:$H$216,"B")</f>
        <v>0</v>
      </c>
      <c r="P223" s="539"/>
      <c r="Q223" s="409"/>
      <c r="R223" s="544">
        <v>0</v>
      </c>
      <c r="S223" s="544"/>
      <c r="T223" s="544">
        <v>0</v>
      </c>
      <c r="U223" s="544"/>
      <c r="V223" s="410"/>
      <c r="W223" s="546">
        <v>0</v>
      </c>
      <c r="X223" s="547"/>
      <c r="Y223" s="313"/>
      <c r="Z223" s="404"/>
      <c r="AA223" s="532" t="s">
        <v>279</v>
      </c>
      <c r="AB223" s="532"/>
      <c r="AC223" s="538">
        <f>SUMIFS($BB$17:$BB$216,$F$17:$F$216,"介護職員",$H$17:$H$216,"B")</f>
        <v>0</v>
      </c>
      <c r="AD223" s="538"/>
      <c r="AE223" s="539">
        <f>SUMIFS($BD$17:$BD$216,$F$17:$F$216,"介護職員",$H$17:$H$216,"B")</f>
        <v>0</v>
      </c>
      <c r="AF223" s="539"/>
      <c r="AG223" s="409"/>
      <c r="AH223" s="544">
        <v>0</v>
      </c>
      <c r="AI223" s="544"/>
      <c r="AJ223" s="544">
        <v>0</v>
      </c>
      <c r="AK223" s="544"/>
      <c r="AL223" s="410"/>
      <c r="AM223" s="546">
        <v>0</v>
      </c>
      <c r="AN223" s="547"/>
      <c r="AO223" s="404"/>
      <c r="AP223" s="404"/>
      <c r="AQ223" s="404"/>
      <c r="AR223" s="404"/>
      <c r="AS223" s="404"/>
      <c r="AT223" s="404"/>
      <c r="AU223" s="404"/>
      <c r="AV223" s="404"/>
      <c r="AW223" s="404"/>
      <c r="AX223" s="404"/>
      <c r="AY223" s="404"/>
      <c r="AZ223" s="404"/>
      <c r="BA223" s="404"/>
      <c r="BB223" s="404"/>
      <c r="BC223" s="404"/>
      <c r="BD223" s="405"/>
      <c r="BE223" s="400"/>
      <c r="BF223" s="395"/>
      <c r="BG223" s="395"/>
      <c r="BH223" s="395"/>
      <c r="BI223" s="395"/>
      <c r="BJ223" s="395"/>
    </row>
    <row r="224" spans="2:62" ht="20.25" customHeight="1" x14ac:dyDescent="0.45">
      <c r="B224" s="392"/>
      <c r="C224" s="393"/>
      <c r="D224" s="393"/>
      <c r="E224" s="393"/>
      <c r="F224" s="393"/>
      <c r="G224" s="393"/>
      <c r="H224" s="393"/>
      <c r="I224" s="401"/>
      <c r="J224" s="402"/>
      <c r="K224" s="532" t="s">
        <v>280</v>
      </c>
      <c r="L224" s="532"/>
      <c r="M224" s="538">
        <f>SUMIFS($BB$17:$BB$216,$F$17:$F$216,"看護職員",$H$17:$H$216,"C")</f>
        <v>0</v>
      </c>
      <c r="N224" s="538"/>
      <c r="O224" s="539">
        <f>SUMIFS($BD$17:$BD$216,$F$17:$F$216,"看護職員",$H$17:$H$216,"C")</f>
        <v>0</v>
      </c>
      <c r="P224" s="539"/>
      <c r="Q224" s="409"/>
      <c r="R224" s="544">
        <v>0</v>
      </c>
      <c r="S224" s="544"/>
      <c r="T224" s="545">
        <v>0</v>
      </c>
      <c r="U224" s="545"/>
      <c r="V224" s="410"/>
      <c r="W224" s="542" t="s">
        <v>281</v>
      </c>
      <c r="X224" s="543"/>
      <c r="Y224" s="313"/>
      <c r="Z224" s="404"/>
      <c r="AA224" s="532" t="s">
        <v>280</v>
      </c>
      <c r="AB224" s="532"/>
      <c r="AC224" s="538">
        <f>SUMIFS($BB$17:$BB$216,$F$17:$F$216,"介護職員",$H$17:$H$216,"C")</f>
        <v>0</v>
      </c>
      <c r="AD224" s="538"/>
      <c r="AE224" s="539">
        <f>SUMIFS($BD$17:$BD$216,$F$17:$F$216,"介護職員",$H$17:$H$216,"C")</f>
        <v>0</v>
      </c>
      <c r="AF224" s="539"/>
      <c r="AG224" s="409"/>
      <c r="AH224" s="544">
        <v>0</v>
      </c>
      <c r="AI224" s="544"/>
      <c r="AJ224" s="545">
        <v>0</v>
      </c>
      <c r="AK224" s="545"/>
      <c r="AL224" s="410"/>
      <c r="AM224" s="542" t="s">
        <v>281</v>
      </c>
      <c r="AN224" s="543"/>
      <c r="AO224" s="404"/>
      <c r="AP224" s="404"/>
      <c r="AQ224" s="404"/>
      <c r="AR224" s="404"/>
      <c r="AS224" s="404"/>
      <c r="AT224" s="404"/>
      <c r="AU224" s="404"/>
      <c r="AV224" s="404"/>
      <c r="AW224" s="404"/>
      <c r="AX224" s="404"/>
      <c r="AY224" s="404"/>
      <c r="AZ224" s="404"/>
      <c r="BA224" s="404"/>
      <c r="BB224" s="404"/>
      <c r="BC224" s="404"/>
      <c r="BD224" s="405"/>
      <c r="BE224" s="400"/>
      <c r="BF224" s="395"/>
      <c r="BG224" s="395"/>
      <c r="BH224" s="395"/>
      <c r="BI224" s="395"/>
      <c r="BJ224" s="395"/>
    </row>
    <row r="225" spans="2:62" ht="20.25" customHeight="1" x14ac:dyDescent="0.45">
      <c r="B225" s="392"/>
      <c r="C225" s="393"/>
      <c r="D225" s="393"/>
      <c r="E225" s="393"/>
      <c r="F225" s="393"/>
      <c r="G225" s="393"/>
      <c r="H225" s="393"/>
      <c r="I225" s="401"/>
      <c r="J225" s="402"/>
      <c r="K225" s="532" t="s">
        <v>282</v>
      </c>
      <c r="L225" s="532"/>
      <c r="M225" s="538">
        <f>SUMIFS($BB$17:$BB$216,$F$17:$F$216,"看護職員",$H$17:$H$216,"D")</f>
        <v>0</v>
      </c>
      <c r="N225" s="538"/>
      <c r="O225" s="539">
        <f>SUMIFS($BD$17:$BD$216,$F$17:$F$216,"看護職員",$H$17:$H$216,"D")</f>
        <v>0</v>
      </c>
      <c r="P225" s="539"/>
      <c r="Q225" s="409"/>
      <c r="R225" s="544">
        <v>0</v>
      </c>
      <c r="S225" s="544"/>
      <c r="T225" s="545">
        <v>0</v>
      </c>
      <c r="U225" s="545"/>
      <c r="V225" s="410"/>
      <c r="W225" s="542" t="s">
        <v>281</v>
      </c>
      <c r="X225" s="543"/>
      <c r="Y225" s="313"/>
      <c r="Z225" s="404"/>
      <c r="AA225" s="532" t="s">
        <v>282</v>
      </c>
      <c r="AB225" s="532"/>
      <c r="AC225" s="538">
        <f>SUMIFS($BB$17:$BB$216,$F$17:$F$216,"介護職員",$H$17:$H$216,"D")</f>
        <v>0</v>
      </c>
      <c r="AD225" s="538"/>
      <c r="AE225" s="539">
        <f>SUMIFS($BD$17:$BD$216,$F$17:$F$216,"介護職員",$H$17:$H$216,"D")</f>
        <v>0</v>
      </c>
      <c r="AF225" s="539"/>
      <c r="AG225" s="409"/>
      <c r="AH225" s="544">
        <v>0</v>
      </c>
      <c r="AI225" s="544"/>
      <c r="AJ225" s="545">
        <v>0</v>
      </c>
      <c r="AK225" s="545"/>
      <c r="AL225" s="410"/>
      <c r="AM225" s="542" t="s">
        <v>281</v>
      </c>
      <c r="AN225" s="543"/>
      <c r="AO225" s="404"/>
      <c r="AP225" s="404"/>
      <c r="AQ225" s="402" t="s">
        <v>283</v>
      </c>
      <c r="AR225" s="402"/>
      <c r="AS225" s="402"/>
      <c r="AT225" s="402"/>
      <c r="AU225" s="402"/>
      <c r="AV225" s="402"/>
      <c r="AW225" s="404"/>
      <c r="AX225" s="404"/>
      <c r="AY225" s="404"/>
      <c r="AZ225" s="404"/>
      <c r="BA225" s="404"/>
      <c r="BB225" s="404"/>
      <c r="BC225" s="404"/>
      <c r="BD225" s="405"/>
      <c r="BE225" s="400"/>
      <c r="BF225" s="395"/>
      <c r="BG225" s="395"/>
      <c r="BH225" s="395"/>
      <c r="BI225" s="395"/>
      <c r="BJ225" s="395"/>
    </row>
    <row r="226" spans="2:62" ht="20.25" customHeight="1" x14ac:dyDescent="0.45">
      <c r="B226" s="392"/>
      <c r="C226" s="393"/>
      <c r="D226" s="393"/>
      <c r="E226" s="393"/>
      <c r="F226" s="393"/>
      <c r="G226" s="393"/>
      <c r="H226" s="393"/>
      <c r="I226" s="401"/>
      <c r="J226" s="402"/>
      <c r="K226" s="532" t="s">
        <v>275</v>
      </c>
      <c r="L226" s="532"/>
      <c r="M226" s="538">
        <f>SUM(M222:N225)</f>
        <v>0</v>
      </c>
      <c r="N226" s="538"/>
      <c r="O226" s="539">
        <f>SUM(O222:P225)</f>
        <v>0</v>
      </c>
      <c r="P226" s="539"/>
      <c r="Q226" s="409"/>
      <c r="R226" s="538">
        <f>SUM(R222:S225)</f>
        <v>0</v>
      </c>
      <c r="S226" s="538"/>
      <c r="T226" s="539">
        <f>SUM(T222:U225)</f>
        <v>0</v>
      </c>
      <c r="U226" s="539"/>
      <c r="V226" s="410"/>
      <c r="W226" s="540">
        <f>SUM(W222:X223)</f>
        <v>0</v>
      </c>
      <c r="X226" s="541"/>
      <c r="Y226" s="313"/>
      <c r="Z226" s="404"/>
      <c r="AA226" s="532" t="s">
        <v>275</v>
      </c>
      <c r="AB226" s="532"/>
      <c r="AC226" s="538">
        <f>SUM(AC222:AD225)</f>
        <v>0</v>
      </c>
      <c r="AD226" s="538"/>
      <c r="AE226" s="539">
        <f>SUM(AE222:AF225)</f>
        <v>0</v>
      </c>
      <c r="AF226" s="539"/>
      <c r="AG226" s="409"/>
      <c r="AH226" s="538">
        <f>SUM(AH222:AI225)</f>
        <v>0</v>
      </c>
      <c r="AI226" s="538"/>
      <c r="AJ226" s="539">
        <f>SUM(AJ222:AK225)</f>
        <v>0</v>
      </c>
      <c r="AK226" s="539"/>
      <c r="AL226" s="410"/>
      <c r="AM226" s="540">
        <f>SUM(AM222:AN223)</f>
        <v>0</v>
      </c>
      <c r="AN226" s="541"/>
      <c r="AO226" s="404"/>
      <c r="AP226" s="404"/>
      <c r="AQ226" s="532" t="s">
        <v>284</v>
      </c>
      <c r="AR226" s="532"/>
      <c r="AS226" s="532" t="s">
        <v>285</v>
      </c>
      <c r="AT226" s="532"/>
      <c r="AU226" s="532"/>
      <c r="AV226" s="532"/>
      <c r="AW226" s="404"/>
      <c r="AX226" s="404"/>
      <c r="AY226" s="404"/>
      <c r="AZ226" s="404"/>
      <c r="BA226" s="404"/>
      <c r="BB226" s="404"/>
      <c r="BC226" s="404"/>
      <c r="BD226" s="405"/>
      <c r="BE226" s="400"/>
      <c r="BF226" s="395"/>
      <c r="BG226" s="395"/>
      <c r="BH226" s="395"/>
      <c r="BI226" s="395"/>
      <c r="BJ226" s="395"/>
    </row>
    <row r="227" spans="2:62" ht="20.25" customHeight="1" x14ac:dyDescent="0.45">
      <c r="B227" s="392"/>
      <c r="C227" s="393"/>
      <c r="D227" s="393"/>
      <c r="E227" s="393"/>
      <c r="F227" s="393"/>
      <c r="G227" s="393"/>
      <c r="H227" s="393"/>
      <c r="I227" s="401"/>
      <c r="J227" s="401"/>
      <c r="K227" s="413"/>
      <c r="L227" s="413"/>
      <c r="M227" s="413"/>
      <c r="N227" s="413"/>
      <c r="O227" s="414"/>
      <c r="P227" s="414"/>
      <c r="Q227" s="414"/>
      <c r="R227" s="415"/>
      <c r="S227" s="415"/>
      <c r="T227" s="415"/>
      <c r="U227" s="415"/>
      <c r="V227" s="416"/>
      <c r="W227" s="404"/>
      <c r="X227" s="404"/>
      <c r="Y227" s="404"/>
      <c r="Z227" s="404"/>
      <c r="AA227" s="413"/>
      <c r="AB227" s="413"/>
      <c r="AC227" s="413"/>
      <c r="AD227" s="413"/>
      <c r="AE227" s="414"/>
      <c r="AF227" s="414"/>
      <c r="AG227" s="414"/>
      <c r="AH227" s="415"/>
      <c r="AI227" s="415"/>
      <c r="AJ227" s="415"/>
      <c r="AK227" s="415"/>
      <c r="AL227" s="416"/>
      <c r="AM227" s="404"/>
      <c r="AN227" s="404"/>
      <c r="AO227" s="404"/>
      <c r="AP227" s="404"/>
      <c r="AQ227" s="532" t="s">
        <v>276</v>
      </c>
      <c r="AR227" s="532"/>
      <c r="AS227" s="532" t="s">
        <v>286</v>
      </c>
      <c r="AT227" s="532"/>
      <c r="AU227" s="532"/>
      <c r="AV227" s="532"/>
      <c r="AW227" s="404"/>
      <c r="AX227" s="404"/>
      <c r="AY227" s="404"/>
      <c r="AZ227" s="404"/>
      <c r="BA227" s="404"/>
      <c r="BB227" s="404"/>
      <c r="BC227" s="404"/>
      <c r="BD227" s="405"/>
      <c r="BE227" s="400"/>
      <c r="BF227" s="395"/>
      <c r="BG227" s="395"/>
      <c r="BH227" s="395"/>
      <c r="BI227" s="395"/>
      <c r="BJ227" s="395"/>
    </row>
    <row r="228" spans="2:62" ht="20.25" customHeight="1" x14ac:dyDescent="0.45">
      <c r="B228" s="392"/>
      <c r="C228" s="393"/>
      <c r="D228" s="393"/>
      <c r="E228" s="393"/>
      <c r="F228" s="393"/>
      <c r="G228" s="393"/>
      <c r="H228" s="393"/>
      <c r="I228" s="401"/>
      <c r="J228" s="401"/>
      <c r="K228" s="403" t="s">
        <v>287</v>
      </c>
      <c r="L228" s="402"/>
      <c r="M228" s="402"/>
      <c r="N228" s="402"/>
      <c r="O228" s="402"/>
      <c r="P228" s="402"/>
      <c r="Q228" s="417" t="s">
        <v>288</v>
      </c>
      <c r="R228" s="548" t="s">
        <v>289</v>
      </c>
      <c r="S228" s="549"/>
      <c r="T228" s="418"/>
      <c r="U228" s="418"/>
      <c r="V228" s="402"/>
      <c r="W228" s="402"/>
      <c r="X228" s="402"/>
      <c r="Y228" s="404"/>
      <c r="Z228" s="404"/>
      <c r="AA228" s="403" t="s">
        <v>287</v>
      </c>
      <c r="AB228" s="402"/>
      <c r="AC228" s="402"/>
      <c r="AD228" s="402"/>
      <c r="AE228" s="402"/>
      <c r="AF228" s="402"/>
      <c r="AG228" s="417" t="s">
        <v>288</v>
      </c>
      <c r="AH228" s="550" t="str">
        <f>R228</f>
        <v>週</v>
      </c>
      <c r="AI228" s="551"/>
      <c r="AJ228" s="418"/>
      <c r="AK228" s="418"/>
      <c r="AL228" s="402"/>
      <c r="AM228" s="402"/>
      <c r="AN228" s="402"/>
      <c r="AO228" s="404"/>
      <c r="AP228" s="404"/>
      <c r="AQ228" s="532" t="s">
        <v>279</v>
      </c>
      <c r="AR228" s="532"/>
      <c r="AS228" s="532" t="s">
        <v>290</v>
      </c>
      <c r="AT228" s="532"/>
      <c r="AU228" s="532"/>
      <c r="AV228" s="532"/>
      <c r="AW228" s="404"/>
      <c r="AX228" s="404"/>
      <c r="AY228" s="404"/>
      <c r="AZ228" s="404"/>
      <c r="BA228" s="404"/>
      <c r="BB228" s="404"/>
      <c r="BC228" s="404"/>
      <c r="BD228" s="405"/>
      <c r="BE228" s="400"/>
      <c r="BF228" s="395"/>
      <c r="BG228" s="395"/>
      <c r="BH228" s="395"/>
      <c r="BI228" s="395"/>
      <c r="BJ228" s="395"/>
    </row>
    <row r="229" spans="2:62" ht="20.25" customHeight="1" x14ac:dyDescent="0.45">
      <c r="B229" s="392"/>
      <c r="C229" s="393"/>
      <c r="D229" s="393"/>
      <c r="E229" s="393"/>
      <c r="F229" s="393"/>
      <c r="G229" s="393"/>
      <c r="H229" s="393"/>
      <c r="I229" s="401"/>
      <c r="J229" s="401"/>
      <c r="K229" s="402" t="s">
        <v>291</v>
      </c>
      <c r="L229" s="402"/>
      <c r="M229" s="402"/>
      <c r="N229" s="402"/>
      <c r="O229" s="402"/>
      <c r="P229" s="402" t="s">
        <v>292</v>
      </c>
      <c r="Q229" s="402"/>
      <c r="R229" s="402"/>
      <c r="S229" s="402"/>
      <c r="T229" s="403"/>
      <c r="U229" s="402"/>
      <c r="V229" s="402"/>
      <c r="W229" s="402"/>
      <c r="X229" s="402"/>
      <c r="Y229" s="404"/>
      <c r="Z229" s="404"/>
      <c r="AA229" s="402" t="s">
        <v>291</v>
      </c>
      <c r="AB229" s="402"/>
      <c r="AC229" s="402"/>
      <c r="AD229" s="402"/>
      <c r="AE229" s="402"/>
      <c r="AF229" s="402" t="s">
        <v>292</v>
      </c>
      <c r="AG229" s="402"/>
      <c r="AH229" s="402"/>
      <c r="AI229" s="402"/>
      <c r="AJ229" s="403"/>
      <c r="AK229" s="402"/>
      <c r="AL229" s="402"/>
      <c r="AM229" s="402"/>
      <c r="AN229" s="402"/>
      <c r="AO229" s="404"/>
      <c r="AP229" s="404"/>
      <c r="AQ229" s="532" t="s">
        <v>280</v>
      </c>
      <c r="AR229" s="532"/>
      <c r="AS229" s="532" t="s">
        <v>293</v>
      </c>
      <c r="AT229" s="532"/>
      <c r="AU229" s="532"/>
      <c r="AV229" s="532"/>
      <c r="AW229" s="404"/>
      <c r="AX229" s="404"/>
      <c r="AY229" s="404"/>
      <c r="AZ229" s="404"/>
      <c r="BA229" s="404"/>
      <c r="BB229" s="404"/>
      <c r="BC229" s="404"/>
      <c r="BD229" s="405"/>
      <c r="BE229" s="400"/>
      <c r="BF229" s="395"/>
      <c r="BG229" s="395"/>
      <c r="BH229" s="395"/>
      <c r="BI229" s="395"/>
      <c r="BJ229" s="395"/>
    </row>
    <row r="230" spans="2:62" ht="20.25" customHeight="1" x14ac:dyDescent="0.45">
      <c r="B230" s="392"/>
      <c r="C230" s="393"/>
      <c r="D230" s="393"/>
      <c r="E230" s="393"/>
      <c r="F230" s="393"/>
      <c r="G230" s="393"/>
      <c r="H230" s="393"/>
      <c r="I230" s="401"/>
      <c r="J230" s="401"/>
      <c r="K230" s="402" t="str">
        <f>IF($R$228="週","対象時間数（週平均）","対象時間数（当月合計）")</f>
        <v>対象時間数（週平均）</v>
      </c>
      <c r="L230" s="402"/>
      <c r="M230" s="402"/>
      <c r="N230" s="402"/>
      <c r="O230" s="402"/>
      <c r="P230" s="402" t="str">
        <f>IF($R$228="週","週に勤務すべき時間数","当月に勤務すべき時間数")</f>
        <v>週に勤務すべき時間数</v>
      </c>
      <c r="Q230" s="402"/>
      <c r="R230" s="402"/>
      <c r="S230" s="402"/>
      <c r="T230" s="403"/>
      <c r="U230" s="402" t="s">
        <v>294</v>
      </c>
      <c r="V230" s="402"/>
      <c r="W230" s="402"/>
      <c r="X230" s="402"/>
      <c r="Y230" s="404"/>
      <c r="Z230" s="404"/>
      <c r="AA230" s="402" t="str">
        <f>IF(AH228="週","対象時間数（週平均）","対象時間数（当月合計）")</f>
        <v>対象時間数（週平均）</v>
      </c>
      <c r="AB230" s="402"/>
      <c r="AC230" s="402"/>
      <c r="AD230" s="402"/>
      <c r="AE230" s="402"/>
      <c r="AF230" s="402" t="str">
        <f>IF($AH$228="週","週に勤務すべき時間数","当月に勤務すべき時間数")</f>
        <v>週に勤務すべき時間数</v>
      </c>
      <c r="AG230" s="402"/>
      <c r="AH230" s="402"/>
      <c r="AI230" s="402"/>
      <c r="AJ230" s="403"/>
      <c r="AK230" s="402" t="s">
        <v>294</v>
      </c>
      <c r="AL230" s="402"/>
      <c r="AM230" s="402"/>
      <c r="AN230" s="402"/>
      <c r="AO230" s="404"/>
      <c r="AP230" s="404"/>
      <c r="AQ230" s="532" t="s">
        <v>282</v>
      </c>
      <c r="AR230" s="532"/>
      <c r="AS230" s="532" t="s">
        <v>295</v>
      </c>
      <c r="AT230" s="532"/>
      <c r="AU230" s="532"/>
      <c r="AV230" s="532"/>
      <c r="AW230" s="404"/>
      <c r="AX230" s="404"/>
      <c r="AY230" s="404"/>
      <c r="AZ230" s="404"/>
      <c r="BA230" s="404"/>
      <c r="BB230" s="404"/>
      <c r="BC230" s="404"/>
      <c r="BD230" s="405"/>
      <c r="BE230" s="400"/>
      <c r="BF230" s="395"/>
      <c r="BG230" s="395"/>
      <c r="BH230" s="395"/>
      <c r="BI230" s="395"/>
      <c r="BJ230" s="395"/>
    </row>
    <row r="231" spans="2:62" ht="20.25" customHeight="1" x14ac:dyDescent="0.45">
      <c r="I231" s="313"/>
      <c r="J231" s="313"/>
      <c r="K231" s="537">
        <f>IF($R$228="週",T226,R226)</f>
        <v>0</v>
      </c>
      <c r="L231" s="537"/>
      <c r="M231" s="537"/>
      <c r="N231" s="537"/>
      <c r="O231" s="411" t="s">
        <v>296</v>
      </c>
      <c r="P231" s="532">
        <f>IF($R$228="週",$BA$6,$BE$6)</f>
        <v>40</v>
      </c>
      <c r="Q231" s="532"/>
      <c r="R231" s="532"/>
      <c r="S231" s="532"/>
      <c r="T231" s="411" t="s">
        <v>278</v>
      </c>
      <c r="U231" s="533">
        <f>ROUNDDOWN(K231/P231,1)</f>
        <v>0</v>
      </c>
      <c r="V231" s="533"/>
      <c r="W231" s="533"/>
      <c r="X231" s="533"/>
      <c r="Y231" s="313"/>
      <c r="Z231" s="313"/>
      <c r="AA231" s="537">
        <f>IF($AH$228="週",AJ226,AH226)</f>
        <v>0</v>
      </c>
      <c r="AB231" s="537"/>
      <c r="AC231" s="537"/>
      <c r="AD231" s="537"/>
      <c r="AE231" s="411" t="s">
        <v>296</v>
      </c>
      <c r="AF231" s="532">
        <f>IF($AH$228="週",$BA$6,$BE$6)</f>
        <v>40</v>
      </c>
      <c r="AG231" s="532"/>
      <c r="AH231" s="532"/>
      <c r="AI231" s="532"/>
      <c r="AJ231" s="411" t="s">
        <v>278</v>
      </c>
      <c r="AK231" s="533">
        <f>ROUNDDOWN(AA231/AF231,1)</f>
        <v>0</v>
      </c>
      <c r="AL231" s="533"/>
      <c r="AM231" s="533"/>
      <c r="AN231" s="533"/>
      <c r="AO231" s="313"/>
      <c r="AP231" s="313"/>
      <c r="AQ231" s="313"/>
      <c r="AR231" s="313"/>
      <c r="AS231" s="313"/>
      <c r="AT231" s="313"/>
      <c r="AU231" s="313"/>
      <c r="AV231" s="313"/>
      <c r="AW231" s="313"/>
      <c r="AX231" s="313"/>
      <c r="AY231" s="313"/>
      <c r="AZ231" s="313"/>
      <c r="BA231" s="313"/>
      <c r="BB231" s="313"/>
      <c r="BC231" s="313"/>
      <c r="BD231" s="313"/>
    </row>
    <row r="232" spans="2:62" ht="20.25" customHeight="1" x14ac:dyDescent="0.45">
      <c r="I232" s="313"/>
      <c r="J232" s="313"/>
      <c r="K232" s="402"/>
      <c r="L232" s="402"/>
      <c r="M232" s="402"/>
      <c r="N232" s="402"/>
      <c r="O232" s="402"/>
      <c r="P232" s="402"/>
      <c r="Q232" s="402"/>
      <c r="R232" s="402"/>
      <c r="S232" s="402"/>
      <c r="T232" s="403"/>
      <c r="U232" s="402" t="s">
        <v>297</v>
      </c>
      <c r="V232" s="402"/>
      <c r="W232" s="402"/>
      <c r="X232" s="402"/>
      <c r="Y232" s="313"/>
      <c r="Z232" s="313"/>
      <c r="AA232" s="402"/>
      <c r="AB232" s="402"/>
      <c r="AC232" s="402"/>
      <c r="AD232" s="402"/>
      <c r="AE232" s="402"/>
      <c r="AF232" s="402"/>
      <c r="AG232" s="402"/>
      <c r="AH232" s="402"/>
      <c r="AI232" s="402"/>
      <c r="AJ232" s="403"/>
      <c r="AK232" s="402" t="s">
        <v>297</v>
      </c>
      <c r="AL232" s="402"/>
      <c r="AM232" s="402"/>
      <c r="AN232" s="402"/>
      <c r="AO232" s="313"/>
      <c r="AP232" s="313"/>
      <c r="AQ232" s="313"/>
      <c r="AR232" s="313"/>
      <c r="AS232" s="313"/>
      <c r="AT232" s="313"/>
      <c r="AU232" s="313"/>
      <c r="AV232" s="313"/>
      <c r="AW232" s="313"/>
      <c r="AX232" s="313"/>
      <c r="AY232" s="313"/>
      <c r="AZ232" s="313"/>
      <c r="BA232" s="313"/>
      <c r="BB232" s="313"/>
      <c r="BC232" s="313"/>
      <c r="BD232" s="313"/>
    </row>
    <row r="233" spans="2:62" ht="20.25" customHeight="1" x14ac:dyDescent="0.45">
      <c r="I233" s="313"/>
      <c r="J233" s="313"/>
      <c r="K233" s="402" t="s">
        <v>298</v>
      </c>
      <c r="L233" s="402"/>
      <c r="M233" s="402"/>
      <c r="N233" s="402"/>
      <c r="O233" s="402"/>
      <c r="P233" s="402"/>
      <c r="Q233" s="402"/>
      <c r="R233" s="402"/>
      <c r="S233" s="402"/>
      <c r="T233" s="403"/>
      <c r="U233" s="402"/>
      <c r="V233" s="402"/>
      <c r="W233" s="402"/>
      <c r="X233" s="402"/>
      <c r="Y233" s="313"/>
      <c r="Z233" s="313"/>
      <c r="AA233" s="402" t="s">
        <v>299</v>
      </c>
      <c r="AB233" s="402"/>
      <c r="AC233" s="402"/>
      <c r="AD233" s="402"/>
      <c r="AE233" s="402"/>
      <c r="AF233" s="402"/>
      <c r="AG233" s="402"/>
      <c r="AH233" s="402"/>
      <c r="AI233" s="402"/>
      <c r="AJ233" s="403"/>
      <c r="AK233" s="402"/>
      <c r="AL233" s="402"/>
      <c r="AM233" s="402"/>
      <c r="AN233" s="402"/>
      <c r="AO233" s="313"/>
      <c r="AP233" s="313"/>
      <c r="AQ233" s="313"/>
      <c r="AR233" s="313"/>
      <c r="AS233" s="313"/>
      <c r="AT233" s="313"/>
      <c r="AU233" s="313"/>
      <c r="AV233" s="313"/>
      <c r="AW233" s="313"/>
      <c r="AX233" s="313"/>
      <c r="AY233" s="313"/>
      <c r="AZ233" s="313"/>
      <c r="BA233" s="313"/>
      <c r="BB233" s="313"/>
      <c r="BC233" s="313"/>
      <c r="BD233" s="313"/>
    </row>
    <row r="234" spans="2:62" ht="20.25" customHeight="1" x14ac:dyDescent="0.45">
      <c r="I234" s="313"/>
      <c r="J234" s="313"/>
      <c r="K234" s="402" t="s">
        <v>269</v>
      </c>
      <c r="L234" s="402"/>
      <c r="M234" s="402"/>
      <c r="N234" s="402"/>
      <c r="O234" s="402"/>
      <c r="P234" s="402"/>
      <c r="Q234" s="402"/>
      <c r="R234" s="402"/>
      <c r="S234" s="402"/>
      <c r="T234" s="403"/>
      <c r="U234" s="530"/>
      <c r="V234" s="530"/>
      <c r="W234" s="530"/>
      <c r="X234" s="530"/>
      <c r="Y234" s="313"/>
      <c r="Z234" s="313"/>
      <c r="AA234" s="402" t="s">
        <v>269</v>
      </c>
      <c r="AB234" s="402"/>
      <c r="AC234" s="402"/>
      <c r="AD234" s="402"/>
      <c r="AE234" s="402"/>
      <c r="AF234" s="402"/>
      <c r="AG234" s="402"/>
      <c r="AH234" s="402"/>
      <c r="AI234" s="402"/>
      <c r="AJ234" s="403"/>
      <c r="AK234" s="530"/>
      <c r="AL234" s="530"/>
      <c r="AM234" s="530"/>
      <c r="AN234" s="530"/>
      <c r="AO234" s="313"/>
      <c r="AP234" s="313"/>
      <c r="AQ234" s="313"/>
      <c r="AR234" s="313"/>
      <c r="AS234" s="313"/>
      <c r="AT234" s="313"/>
      <c r="AU234" s="313"/>
      <c r="AV234" s="313"/>
      <c r="AW234" s="313"/>
      <c r="AX234" s="313"/>
      <c r="AY234" s="313"/>
      <c r="AZ234" s="313"/>
      <c r="BA234" s="313"/>
      <c r="BB234" s="313"/>
      <c r="BC234" s="313"/>
      <c r="BD234" s="313"/>
    </row>
    <row r="235" spans="2:62" ht="20.25" customHeight="1" x14ac:dyDescent="0.45">
      <c r="I235" s="313"/>
      <c r="J235" s="313"/>
      <c r="K235" s="406" t="s">
        <v>300</v>
      </c>
      <c r="L235" s="406"/>
      <c r="M235" s="406"/>
      <c r="N235" s="406"/>
      <c r="O235" s="406"/>
      <c r="P235" s="402" t="s">
        <v>301</v>
      </c>
      <c r="Q235" s="406"/>
      <c r="R235" s="406"/>
      <c r="S235" s="406"/>
      <c r="T235" s="406"/>
      <c r="U235" s="531" t="s">
        <v>275</v>
      </c>
      <c r="V235" s="531"/>
      <c r="W235" s="531"/>
      <c r="X235" s="531"/>
      <c r="Y235" s="313"/>
      <c r="Z235" s="313"/>
      <c r="AA235" s="406" t="s">
        <v>300</v>
      </c>
      <c r="AB235" s="406"/>
      <c r="AC235" s="406"/>
      <c r="AD235" s="406"/>
      <c r="AE235" s="406"/>
      <c r="AF235" s="402" t="s">
        <v>301</v>
      </c>
      <c r="AG235" s="406"/>
      <c r="AH235" s="406"/>
      <c r="AI235" s="406"/>
      <c r="AJ235" s="406"/>
      <c r="AK235" s="531" t="s">
        <v>275</v>
      </c>
      <c r="AL235" s="531"/>
      <c r="AM235" s="531"/>
      <c r="AN235" s="531"/>
      <c r="AO235" s="313"/>
      <c r="AP235" s="313"/>
      <c r="AQ235" s="313"/>
      <c r="AR235" s="313"/>
      <c r="AS235" s="313"/>
      <c r="AT235" s="313"/>
      <c r="AU235" s="313"/>
      <c r="AV235" s="313"/>
      <c r="AW235" s="313"/>
      <c r="AX235" s="313"/>
      <c r="AY235" s="313"/>
      <c r="AZ235" s="313"/>
      <c r="BA235" s="313"/>
      <c r="BB235" s="313"/>
      <c r="BC235" s="313"/>
      <c r="BD235" s="313"/>
    </row>
    <row r="236" spans="2:62" ht="20.25" customHeight="1" x14ac:dyDescent="0.45">
      <c r="I236" s="313"/>
      <c r="J236" s="313"/>
      <c r="K236" s="532">
        <f>W226</f>
        <v>0</v>
      </c>
      <c r="L236" s="532"/>
      <c r="M236" s="532"/>
      <c r="N236" s="532"/>
      <c r="O236" s="411" t="s">
        <v>277</v>
      </c>
      <c r="P236" s="533">
        <f>U231</f>
        <v>0</v>
      </c>
      <c r="Q236" s="533"/>
      <c r="R236" s="533"/>
      <c r="S236" s="533"/>
      <c r="T236" s="411" t="s">
        <v>278</v>
      </c>
      <c r="U236" s="534">
        <f>ROUNDDOWN(K236+P236,1)</f>
        <v>0</v>
      </c>
      <c r="V236" s="534"/>
      <c r="W236" s="534"/>
      <c r="X236" s="534"/>
      <c r="Y236" s="419"/>
      <c r="Z236" s="419"/>
      <c r="AA236" s="535">
        <f>AM226</f>
        <v>0</v>
      </c>
      <c r="AB236" s="535"/>
      <c r="AC236" s="535"/>
      <c r="AD236" s="535"/>
      <c r="AE236" s="416" t="s">
        <v>277</v>
      </c>
      <c r="AF236" s="536">
        <f>AK231</f>
        <v>0</v>
      </c>
      <c r="AG236" s="536"/>
      <c r="AH236" s="536"/>
      <c r="AI236" s="536"/>
      <c r="AJ236" s="416" t="s">
        <v>278</v>
      </c>
      <c r="AK236" s="534">
        <f>ROUNDDOWN(AA236+AF236,1)</f>
        <v>0</v>
      </c>
      <c r="AL236" s="534"/>
      <c r="AM236" s="534"/>
      <c r="AN236" s="534"/>
      <c r="AO236" s="313"/>
      <c r="AP236" s="313"/>
      <c r="AQ236" s="313"/>
      <c r="AR236" s="313"/>
      <c r="AS236" s="313"/>
      <c r="AT236" s="313"/>
      <c r="AU236" s="313"/>
      <c r="AV236" s="313"/>
      <c r="AW236" s="313"/>
      <c r="AX236" s="313"/>
      <c r="AY236" s="313"/>
      <c r="AZ236" s="313"/>
      <c r="BA236" s="313"/>
      <c r="BB236" s="313"/>
      <c r="BC236" s="313"/>
      <c r="BD236" s="313"/>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420"/>
      <c r="B283" s="420"/>
      <c r="C283" s="421"/>
      <c r="D283" s="421"/>
      <c r="E283" s="421"/>
      <c r="F283" s="421"/>
      <c r="G283" s="421"/>
      <c r="H283" s="421"/>
      <c r="I283" s="421"/>
      <c r="J283" s="421"/>
      <c r="K283" s="422"/>
      <c r="L283" s="422"/>
      <c r="M283" s="422"/>
      <c r="N283" s="422"/>
      <c r="O283" s="422"/>
      <c r="P283" s="422"/>
      <c r="Q283" s="422"/>
      <c r="R283" s="422"/>
      <c r="S283" s="422"/>
      <c r="T283" s="422"/>
      <c r="U283" s="422"/>
      <c r="V283" s="422"/>
      <c r="W283" s="422"/>
      <c r="X283" s="422"/>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3"/>
      <c r="BA283" s="423"/>
      <c r="BB283" s="423"/>
      <c r="BC283" s="423"/>
      <c r="BD283" s="423"/>
      <c r="BE283" s="423"/>
      <c r="BF283" s="423"/>
      <c r="BG283" s="423"/>
    </row>
    <row r="284" spans="1:59" x14ac:dyDescent="0.45">
      <c r="A284" s="420"/>
      <c r="B284" s="420"/>
      <c r="C284" s="421"/>
      <c r="D284" s="421"/>
      <c r="E284" s="421"/>
      <c r="F284" s="421"/>
      <c r="G284" s="421"/>
      <c r="H284" s="421"/>
      <c r="I284" s="421"/>
      <c r="J284" s="421"/>
      <c r="K284" s="422"/>
      <c r="L284" s="422"/>
      <c r="M284" s="422"/>
      <c r="N284" s="422"/>
      <c r="O284" s="422"/>
      <c r="P284" s="422"/>
      <c r="Q284" s="422"/>
      <c r="R284" s="422"/>
      <c r="S284" s="422"/>
      <c r="T284" s="422"/>
      <c r="U284" s="422"/>
      <c r="V284" s="422"/>
      <c r="W284" s="422"/>
      <c r="X284" s="422"/>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3"/>
      <c r="BA284" s="423"/>
      <c r="BB284" s="423"/>
      <c r="BC284" s="423"/>
      <c r="BD284" s="423"/>
      <c r="BE284" s="423"/>
      <c r="BF284" s="423"/>
      <c r="BG284" s="423"/>
    </row>
    <row r="285" spans="1:59" x14ac:dyDescent="0.45">
      <c r="A285" s="420"/>
      <c r="B285" s="420"/>
      <c r="C285" s="424"/>
      <c r="D285" s="424"/>
      <c r="E285" s="424"/>
      <c r="F285" s="424"/>
      <c r="G285" s="424"/>
      <c r="H285" s="424"/>
      <c r="I285" s="424"/>
      <c r="J285" s="424"/>
      <c r="K285" s="421"/>
      <c r="L285" s="421"/>
      <c r="M285" s="420"/>
      <c r="N285" s="420"/>
      <c r="O285" s="420"/>
      <c r="P285" s="420"/>
      <c r="Q285" s="420"/>
      <c r="R285" s="420"/>
    </row>
    <row r="286" spans="1:59" x14ac:dyDescent="0.45">
      <c r="A286" s="420"/>
      <c r="B286" s="420"/>
      <c r="C286" s="424"/>
      <c r="D286" s="424"/>
      <c r="E286" s="424"/>
      <c r="F286" s="424"/>
      <c r="G286" s="424"/>
      <c r="H286" s="424"/>
      <c r="I286" s="424"/>
      <c r="J286" s="424"/>
      <c r="K286" s="421"/>
      <c r="L286" s="421"/>
      <c r="M286" s="420"/>
      <c r="N286" s="420"/>
      <c r="O286" s="420"/>
      <c r="P286" s="420"/>
      <c r="Q286" s="420"/>
      <c r="R286" s="420"/>
    </row>
    <row r="287" spans="1:59" x14ac:dyDescent="0.45">
      <c r="C287" s="326"/>
      <c r="D287" s="326"/>
      <c r="E287" s="326"/>
      <c r="F287" s="326"/>
      <c r="G287" s="326"/>
      <c r="H287" s="326"/>
      <c r="I287" s="326"/>
      <c r="J287" s="326"/>
    </row>
    <row r="288" spans="1:59" x14ac:dyDescent="0.45">
      <c r="C288" s="326"/>
      <c r="D288" s="326"/>
      <c r="E288" s="326"/>
      <c r="F288" s="326"/>
      <c r="G288" s="326"/>
      <c r="H288" s="326"/>
      <c r="I288" s="326"/>
      <c r="J288" s="326"/>
    </row>
    <row r="289" spans="3:10" x14ac:dyDescent="0.45">
      <c r="C289" s="326"/>
      <c r="D289" s="326"/>
      <c r="E289" s="326"/>
      <c r="F289" s="326"/>
      <c r="G289" s="326"/>
      <c r="H289" s="326"/>
      <c r="I289" s="326"/>
      <c r="J289" s="326"/>
    </row>
    <row r="290" spans="3:10" x14ac:dyDescent="0.45">
      <c r="C290" s="326"/>
      <c r="D290" s="326"/>
      <c r="E290" s="326"/>
      <c r="F290" s="326"/>
      <c r="G290" s="326"/>
      <c r="H290" s="326"/>
      <c r="I290" s="326"/>
      <c r="J290" s="326"/>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1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17" sqref="G17:H18"/>
    </sheetView>
  </sheetViews>
  <sheetFormatPr defaultColWidth="4.5" defaultRowHeight="14.4" x14ac:dyDescent="0.45"/>
  <cols>
    <col min="1" max="1" width="0.8984375" style="325" customWidth="1"/>
    <col min="2" max="6" width="5.69921875" style="325" customWidth="1"/>
    <col min="7" max="8" width="8.09765625" style="325" customWidth="1"/>
    <col min="9" max="12" width="3.19921875" style="325" hidden="1" customWidth="1"/>
    <col min="13" max="14" width="3.19921875" style="325" customWidth="1"/>
    <col min="15" max="66" width="5.69921875" style="325" customWidth="1"/>
    <col min="67" max="67" width="1.09765625" style="325" customWidth="1"/>
    <col min="68" max="16384" width="4.5" style="325"/>
  </cols>
  <sheetData>
    <row r="1" spans="2:71" s="288" customFormat="1" ht="20.25" customHeight="1" x14ac:dyDescent="0.45">
      <c r="G1" s="289" t="s">
        <v>223</v>
      </c>
      <c r="H1" s="289"/>
      <c r="I1" s="289"/>
      <c r="J1" s="289"/>
      <c r="K1" s="289"/>
      <c r="L1" s="289"/>
      <c r="M1" s="289"/>
      <c r="N1" s="289"/>
      <c r="Q1" s="290" t="s">
        <v>224</v>
      </c>
      <c r="T1" s="289"/>
      <c r="U1" s="289"/>
      <c r="V1" s="289"/>
      <c r="W1" s="289"/>
      <c r="X1" s="289"/>
      <c r="Y1" s="289"/>
      <c r="Z1" s="289"/>
      <c r="AA1" s="289"/>
      <c r="AW1" s="291" t="s">
        <v>225</v>
      </c>
      <c r="AX1" s="653" t="s">
        <v>302</v>
      </c>
      <c r="AY1" s="654"/>
      <c r="AZ1" s="654"/>
      <c r="BA1" s="654"/>
      <c r="BB1" s="654"/>
      <c r="BC1" s="654"/>
      <c r="BD1" s="654"/>
      <c r="BE1" s="654"/>
      <c r="BF1" s="654"/>
      <c r="BG1" s="654"/>
      <c r="BH1" s="654"/>
      <c r="BI1" s="654"/>
      <c r="BJ1" s="654"/>
      <c r="BK1" s="654"/>
      <c r="BL1" s="654"/>
      <c r="BM1" s="654"/>
      <c r="BN1" s="291" t="s">
        <v>227</v>
      </c>
    </row>
    <row r="2" spans="2:71" s="292" customFormat="1" ht="20.25" customHeight="1" x14ac:dyDescent="0.45">
      <c r="N2" s="290"/>
      <c r="Q2" s="290"/>
      <c r="R2" s="290"/>
      <c r="T2" s="291"/>
      <c r="U2" s="291"/>
      <c r="V2" s="291"/>
      <c r="W2" s="291"/>
      <c r="X2" s="291"/>
      <c r="Y2" s="291"/>
      <c r="Z2" s="291"/>
      <c r="AA2" s="291"/>
      <c r="AF2" s="293" t="s">
        <v>228</v>
      </c>
      <c r="AG2" s="655">
        <v>3</v>
      </c>
      <c r="AH2" s="655"/>
      <c r="AI2" s="293" t="s">
        <v>229</v>
      </c>
      <c r="AJ2" s="656">
        <f>IF(AG2=0,"",YEAR(DATE(2018+AG2,1,1)))</f>
        <v>2021</v>
      </c>
      <c r="AK2" s="656"/>
      <c r="AL2" s="294" t="s">
        <v>230</v>
      </c>
      <c r="AM2" s="294" t="s">
        <v>231</v>
      </c>
      <c r="AN2" s="655">
        <v>4</v>
      </c>
      <c r="AO2" s="655"/>
      <c r="AP2" s="294" t="s">
        <v>232</v>
      </c>
      <c r="AW2" s="291" t="s">
        <v>233</v>
      </c>
      <c r="AX2" s="655" t="s">
        <v>234</v>
      </c>
      <c r="AY2" s="655"/>
      <c r="AZ2" s="655"/>
      <c r="BA2" s="655"/>
      <c r="BB2" s="655"/>
      <c r="BC2" s="655"/>
      <c r="BD2" s="655"/>
      <c r="BE2" s="655"/>
      <c r="BF2" s="655"/>
      <c r="BG2" s="655"/>
      <c r="BH2" s="655"/>
      <c r="BI2" s="655"/>
      <c r="BJ2" s="655"/>
      <c r="BK2" s="655"/>
      <c r="BL2" s="655"/>
      <c r="BM2" s="655"/>
      <c r="BN2" s="291" t="s">
        <v>227</v>
      </c>
      <c r="BO2" s="291"/>
      <c r="BP2" s="291"/>
      <c r="BQ2" s="291"/>
    </row>
    <row r="3" spans="2:71" s="292" customFormat="1" ht="20.25" customHeight="1" x14ac:dyDescent="0.45">
      <c r="N3" s="290"/>
      <c r="Q3" s="290"/>
      <c r="S3" s="291"/>
      <c r="T3" s="291"/>
      <c r="U3" s="291"/>
      <c r="V3" s="291"/>
      <c r="W3" s="291"/>
      <c r="X3" s="291"/>
      <c r="Y3" s="291"/>
      <c r="AG3" s="295"/>
      <c r="AH3" s="295"/>
      <c r="AI3" s="296"/>
      <c r="AJ3" s="297"/>
      <c r="AK3" s="296"/>
      <c r="BH3" s="298" t="s">
        <v>235</v>
      </c>
      <c r="BI3" s="657" t="s">
        <v>236</v>
      </c>
      <c r="BJ3" s="658"/>
      <c r="BK3" s="658"/>
      <c r="BL3" s="659"/>
      <c r="BM3" s="291"/>
    </row>
    <row r="4" spans="2:71" s="292" customFormat="1" ht="20.25" customHeight="1" x14ac:dyDescent="0.45">
      <c r="B4" s="299"/>
      <c r="C4" s="299"/>
      <c r="D4" s="299"/>
      <c r="E4" s="299"/>
      <c r="F4" s="299"/>
      <c r="G4" s="299"/>
      <c r="H4" s="299"/>
      <c r="I4" s="299"/>
      <c r="J4" s="299"/>
      <c r="K4" s="299"/>
      <c r="L4" s="299"/>
      <c r="M4" s="299"/>
      <c r="N4" s="300"/>
      <c r="O4" s="299"/>
      <c r="P4" s="299"/>
      <c r="Q4" s="300"/>
      <c r="R4" s="299"/>
      <c r="S4" s="301"/>
      <c r="T4" s="301"/>
      <c r="U4" s="301"/>
      <c r="V4" s="301"/>
      <c r="W4" s="301"/>
      <c r="X4" s="301"/>
      <c r="Y4" s="301"/>
      <c r="Z4" s="299"/>
      <c r="AA4" s="299"/>
      <c r="AB4" s="299"/>
      <c r="AC4" s="299"/>
      <c r="AD4" s="299"/>
      <c r="AE4" s="299"/>
      <c r="AF4" s="299"/>
      <c r="AG4" s="302"/>
      <c r="AH4" s="302"/>
      <c r="AI4" s="303"/>
      <c r="AJ4" s="304"/>
      <c r="AK4" s="303"/>
      <c r="AL4" s="299"/>
      <c r="AM4" s="299"/>
      <c r="AN4" s="299"/>
      <c r="AO4" s="299"/>
      <c r="AP4" s="299"/>
      <c r="AQ4" s="299"/>
      <c r="AR4" s="299"/>
      <c r="AS4" s="299"/>
      <c r="AT4" s="299"/>
      <c r="AU4" s="299"/>
      <c r="AV4" s="299"/>
      <c r="BH4" s="298" t="s">
        <v>237</v>
      </c>
      <c r="BI4" s="657" t="s">
        <v>238</v>
      </c>
      <c r="BJ4" s="658"/>
      <c r="BK4" s="658"/>
      <c r="BL4" s="659"/>
      <c r="BM4" s="291"/>
    </row>
    <row r="5" spans="2:71" s="292" customFormat="1" ht="9" customHeight="1" x14ac:dyDescent="0.45">
      <c r="B5" s="299"/>
      <c r="C5" s="299"/>
      <c r="D5" s="299"/>
      <c r="E5" s="299"/>
      <c r="F5" s="299"/>
      <c r="G5" s="299"/>
      <c r="H5" s="299"/>
      <c r="I5" s="299"/>
      <c r="J5" s="299"/>
      <c r="K5" s="299"/>
      <c r="L5" s="299"/>
      <c r="M5" s="299"/>
      <c r="N5" s="300"/>
      <c r="O5" s="299"/>
      <c r="P5" s="299"/>
      <c r="Q5" s="300"/>
      <c r="R5" s="299"/>
      <c r="S5" s="301"/>
      <c r="T5" s="301"/>
      <c r="U5" s="301"/>
      <c r="V5" s="301"/>
      <c r="W5" s="301"/>
      <c r="X5" s="301"/>
      <c r="Y5" s="301"/>
      <c r="Z5" s="299"/>
      <c r="AA5" s="299"/>
      <c r="AB5" s="299"/>
      <c r="AC5" s="299"/>
      <c r="AD5" s="299"/>
      <c r="AE5" s="299"/>
      <c r="AF5" s="299"/>
      <c r="AG5" s="305"/>
      <c r="AH5" s="305"/>
      <c r="AI5" s="299"/>
      <c r="AJ5" s="299"/>
      <c r="AK5" s="299"/>
      <c r="AL5" s="299"/>
      <c r="AM5" s="299"/>
      <c r="AN5" s="306"/>
      <c r="AO5" s="306"/>
      <c r="AP5" s="306"/>
      <c r="AQ5" s="306"/>
      <c r="AR5" s="306"/>
      <c r="AS5" s="306"/>
      <c r="AT5" s="306"/>
      <c r="AU5" s="306"/>
      <c r="AV5" s="306"/>
      <c r="AW5" s="288"/>
      <c r="AX5" s="288"/>
      <c r="AY5" s="288"/>
      <c r="AZ5" s="288"/>
      <c r="BA5" s="288"/>
      <c r="BB5" s="288"/>
      <c r="BC5" s="288"/>
      <c r="BD5" s="288"/>
      <c r="BE5" s="288"/>
      <c r="BF5" s="288"/>
      <c r="BG5" s="288"/>
      <c r="BH5" s="288"/>
      <c r="BI5" s="288"/>
      <c r="BJ5" s="288"/>
      <c r="BK5" s="288"/>
      <c r="BL5" s="307"/>
      <c r="BM5" s="307"/>
    </row>
    <row r="6" spans="2:71" s="292" customFormat="1" ht="21" customHeight="1" x14ac:dyDescent="0.45">
      <c r="B6" s="308"/>
      <c r="C6" s="308"/>
      <c r="D6" s="308"/>
      <c r="E6" s="308"/>
      <c r="F6" s="308"/>
      <c r="G6" s="309"/>
      <c r="H6" s="309"/>
      <c r="I6" s="309"/>
      <c r="J6" s="309"/>
      <c r="K6" s="309"/>
      <c r="L6" s="309"/>
      <c r="M6" s="309"/>
      <c r="N6" s="309"/>
      <c r="O6" s="310"/>
      <c r="P6" s="310"/>
      <c r="Q6" s="310"/>
      <c r="R6" s="311"/>
      <c r="S6" s="310"/>
      <c r="T6" s="310"/>
      <c r="U6" s="310"/>
      <c r="V6" s="299"/>
      <c r="W6" s="299"/>
      <c r="X6" s="299"/>
      <c r="Y6" s="299"/>
      <c r="Z6" s="299"/>
      <c r="AA6" s="299"/>
      <c r="AB6" s="299"/>
      <c r="AC6" s="299"/>
      <c r="AD6" s="299"/>
      <c r="AE6" s="299"/>
      <c r="AF6" s="299"/>
      <c r="AG6" s="299"/>
      <c r="AH6" s="299"/>
      <c r="AI6" s="299"/>
      <c r="AJ6" s="299"/>
      <c r="AK6" s="299"/>
      <c r="AL6" s="299"/>
      <c r="AM6" s="299"/>
      <c r="AN6" s="306"/>
      <c r="AO6" s="306"/>
      <c r="AP6" s="306"/>
      <c r="AQ6" s="306"/>
      <c r="AR6" s="306"/>
      <c r="AS6" s="306" t="s">
        <v>239</v>
      </c>
      <c r="AT6" s="306"/>
      <c r="AU6" s="306"/>
      <c r="AV6" s="306"/>
      <c r="AW6" s="288"/>
      <c r="AX6" s="288"/>
      <c r="AY6" s="288"/>
      <c r="BA6" s="312"/>
      <c r="BB6" s="312"/>
      <c r="BC6" s="313"/>
      <c r="BD6" s="288"/>
      <c r="BE6" s="680">
        <v>40</v>
      </c>
      <c r="BF6" s="681"/>
      <c r="BG6" s="313" t="s">
        <v>240</v>
      </c>
      <c r="BH6" s="288"/>
      <c r="BI6" s="680">
        <v>160</v>
      </c>
      <c r="BJ6" s="681"/>
      <c r="BK6" s="313" t="s">
        <v>241</v>
      </c>
      <c r="BL6" s="288"/>
      <c r="BM6" s="307"/>
    </row>
    <row r="7" spans="2:71" s="292" customFormat="1" ht="5.25" customHeight="1" x14ac:dyDescent="0.45">
      <c r="B7" s="308"/>
      <c r="C7" s="308"/>
      <c r="D7" s="308"/>
      <c r="E7" s="308"/>
      <c r="F7" s="308"/>
      <c r="G7" s="314"/>
      <c r="H7" s="314"/>
      <c r="I7" s="314"/>
      <c r="J7" s="314"/>
      <c r="K7" s="314"/>
      <c r="L7" s="314"/>
      <c r="M7" s="314"/>
      <c r="N7" s="310"/>
      <c r="O7" s="310"/>
      <c r="P7" s="310"/>
      <c r="Q7" s="311"/>
      <c r="R7" s="310"/>
      <c r="S7" s="310"/>
      <c r="T7" s="310"/>
      <c r="U7" s="310"/>
      <c r="V7" s="299"/>
      <c r="W7" s="299"/>
      <c r="X7" s="299"/>
      <c r="Y7" s="299"/>
      <c r="Z7" s="299"/>
      <c r="AA7" s="299"/>
      <c r="AB7" s="299"/>
      <c r="AC7" s="299"/>
      <c r="AD7" s="299"/>
      <c r="AE7" s="299"/>
      <c r="AF7" s="299"/>
      <c r="AG7" s="299"/>
      <c r="AH7" s="299"/>
      <c r="AI7" s="299"/>
      <c r="AJ7" s="299"/>
      <c r="AK7" s="299"/>
      <c r="AL7" s="299"/>
      <c r="AM7" s="299"/>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15"/>
      <c r="BM7" s="315"/>
      <c r="BN7" s="299"/>
    </row>
    <row r="8" spans="2:71" s="292" customFormat="1" ht="21" customHeight="1" x14ac:dyDescent="0.45">
      <c r="B8" s="316"/>
      <c r="C8" s="316"/>
      <c r="D8" s="316"/>
      <c r="E8" s="316"/>
      <c r="F8" s="316"/>
      <c r="G8" s="311"/>
      <c r="H8" s="311"/>
      <c r="I8" s="311"/>
      <c r="J8" s="311"/>
      <c r="K8" s="311"/>
      <c r="L8" s="311"/>
      <c r="M8" s="311"/>
      <c r="N8" s="310"/>
      <c r="O8" s="310"/>
      <c r="P8" s="310"/>
      <c r="Q8" s="311"/>
      <c r="R8" s="310"/>
      <c r="S8" s="310"/>
      <c r="T8" s="310"/>
      <c r="U8" s="310"/>
      <c r="V8" s="299"/>
      <c r="W8" s="299"/>
      <c r="X8" s="299"/>
      <c r="Y8" s="299"/>
      <c r="Z8" s="299"/>
      <c r="AA8" s="299"/>
      <c r="AB8" s="299"/>
      <c r="AC8" s="299"/>
      <c r="AD8" s="299"/>
      <c r="AE8" s="299"/>
      <c r="AF8" s="299"/>
      <c r="AG8" s="299"/>
      <c r="AH8" s="299"/>
      <c r="AI8" s="299"/>
      <c r="AJ8" s="299"/>
      <c r="AK8" s="299"/>
      <c r="AL8" s="299"/>
      <c r="AM8" s="299"/>
      <c r="AN8" s="317"/>
      <c r="AO8" s="317"/>
      <c r="AP8" s="317"/>
      <c r="AQ8" s="309"/>
      <c r="AR8" s="318"/>
      <c r="AS8" s="319"/>
      <c r="AT8" s="319"/>
      <c r="AU8" s="308"/>
      <c r="AV8" s="312"/>
      <c r="AW8" s="312"/>
      <c r="AX8" s="312"/>
      <c r="AY8" s="320"/>
      <c r="AZ8" s="320"/>
      <c r="BA8" s="306"/>
      <c r="BB8" s="312"/>
      <c r="BC8" s="312"/>
      <c r="BD8" s="311"/>
      <c r="BE8" s="306"/>
      <c r="BF8" s="306" t="s">
        <v>242</v>
      </c>
      <c r="BG8" s="306"/>
      <c r="BH8" s="306"/>
      <c r="BI8" s="682">
        <f>DAY(EOMONTH(DATE(AJ2,AN2,1),0))</f>
        <v>30</v>
      </c>
      <c r="BJ8" s="683"/>
      <c r="BK8" s="306" t="s">
        <v>243</v>
      </c>
      <c r="BL8" s="306"/>
      <c r="BM8" s="306"/>
      <c r="BN8" s="299"/>
      <c r="BQ8" s="291"/>
      <c r="BR8" s="291"/>
      <c r="BS8" s="291"/>
    </row>
    <row r="9" spans="2:71" s="292" customFormat="1" ht="5.25" customHeight="1" x14ac:dyDescent="0.45">
      <c r="B9" s="316"/>
      <c r="C9" s="316"/>
      <c r="D9" s="316"/>
      <c r="E9" s="316"/>
      <c r="F9" s="316"/>
      <c r="G9" s="311"/>
      <c r="H9" s="311"/>
      <c r="I9" s="311"/>
      <c r="J9" s="311"/>
      <c r="K9" s="311"/>
      <c r="L9" s="311"/>
      <c r="M9" s="311"/>
      <c r="N9" s="310"/>
      <c r="O9" s="310"/>
      <c r="P9" s="310"/>
      <c r="Q9" s="311"/>
      <c r="R9" s="310"/>
      <c r="S9" s="310"/>
      <c r="T9" s="310"/>
      <c r="U9" s="310"/>
      <c r="V9" s="299"/>
      <c r="W9" s="299"/>
      <c r="X9" s="299"/>
      <c r="Y9" s="299"/>
      <c r="Z9" s="299"/>
      <c r="AA9" s="299"/>
      <c r="AB9" s="299"/>
      <c r="AC9" s="299"/>
      <c r="AD9" s="299"/>
      <c r="AE9" s="299"/>
      <c r="AF9" s="299"/>
      <c r="AG9" s="299"/>
      <c r="AH9" s="299"/>
      <c r="AI9" s="299"/>
      <c r="AJ9" s="299"/>
      <c r="AK9" s="299"/>
      <c r="AL9" s="299"/>
      <c r="AM9" s="299"/>
      <c r="AN9" s="317"/>
      <c r="AO9" s="317"/>
      <c r="AP9" s="317"/>
      <c r="AQ9" s="309"/>
      <c r="AR9" s="318"/>
      <c r="AS9" s="319"/>
      <c r="AT9" s="319"/>
      <c r="AU9" s="308"/>
      <c r="AV9" s="312"/>
      <c r="AW9" s="312"/>
      <c r="AX9" s="312"/>
      <c r="AY9" s="320"/>
      <c r="AZ9" s="320"/>
      <c r="BA9" s="306"/>
      <c r="BB9" s="312"/>
      <c r="BC9" s="312"/>
      <c r="BD9" s="311"/>
      <c r="BE9" s="306"/>
      <c r="BF9" s="306"/>
      <c r="BG9" s="306"/>
      <c r="BH9" s="306"/>
      <c r="BI9" s="311"/>
      <c r="BJ9" s="311"/>
      <c r="BK9" s="306"/>
      <c r="BL9" s="306"/>
      <c r="BM9" s="306"/>
      <c r="BN9" s="299"/>
      <c r="BQ9" s="291"/>
      <c r="BR9" s="291"/>
      <c r="BS9" s="291"/>
    </row>
    <row r="10" spans="2:71" s="292" customFormat="1" ht="21" customHeight="1" x14ac:dyDescent="0.45">
      <c r="B10" s="316"/>
      <c r="C10" s="316"/>
      <c r="D10" s="316"/>
      <c r="E10" s="316"/>
      <c r="F10" s="316"/>
      <c r="G10" s="311"/>
      <c r="H10" s="311"/>
      <c r="I10" s="311"/>
      <c r="J10" s="311"/>
      <c r="K10" s="311"/>
      <c r="L10" s="311"/>
      <c r="M10" s="311"/>
      <c r="N10" s="310"/>
      <c r="O10" s="310"/>
      <c r="P10" s="310"/>
      <c r="Q10" s="311"/>
      <c r="R10" s="310"/>
      <c r="S10" s="310"/>
      <c r="T10" s="310"/>
      <c r="U10" s="310"/>
      <c r="V10" s="299"/>
      <c r="W10" s="299"/>
      <c r="X10" s="299"/>
      <c r="Y10" s="299"/>
      <c r="Z10" s="299"/>
      <c r="AA10" s="299"/>
      <c r="AB10" s="299"/>
      <c r="AC10" s="299"/>
      <c r="AD10" s="299"/>
      <c r="AE10" s="299"/>
      <c r="AF10" s="299"/>
      <c r="AG10" s="299"/>
      <c r="AH10" s="299"/>
      <c r="AI10" s="299"/>
      <c r="AJ10" s="299"/>
      <c r="AK10" s="299"/>
      <c r="AL10" s="299"/>
      <c r="AM10" s="299"/>
      <c r="AN10" s="317"/>
      <c r="AO10" s="317"/>
      <c r="AP10" s="317"/>
      <c r="AQ10" s="309"/>
      <c r="AR10" s="318"/>
      <c r="AS10" s="319"/>
      <c r="AT10" s="319"/>
      <c r="AU10" s="308"/>
      <c r="AV10" s="312"/>
      <c r="AW10" s="306" t="s">
        <v>244</v>
      </c>
      <c r="AX10" s="309"/>
      <c r="AY10" s="309"/>
      <c r="AZ10" s="321"/>
      <c r="BA10" s="306"/>
      <c r="BB10" s="322"/>
      <c r="BC10" s="322"/>
      <c r="BD10" s="322"/>
      <c r="BE10" s="306"/>
      <c r="BF10" s="306"/>
      <c r="BG10" s="315" t="s">
        <v>245</v>
      </c>
      <c r="BH10" s="306"/>
      <c r="BI10" s="680"/>
      <c r="BJ10" s="681"/>
      <c r="BK10" s="313" t="s">
        <v>246</v>
      </c>
      <c r="BL10" s="306"/>
      <c r="BM10" s="306"/>
      <c r="BN10" s="299"/>
      <c r="BQ10" s="291"/>
      <c r="BR10" s="291"/>
      <c r="BS10" s="291"/>
    </row>
    <row r="11" spans="2:71" ht="5.25" customHeight="1" thickBot="1" x14ac:dyDescent="0.5">
      <c r="B11" s="323"/>
      <c r="C11" s="323"/>
      <c r="D11" s="323"/>
      <c r="E11" s="323"/>
      <c r="F11" s="323"/>
      <c r="G11" s="324"/>
      <c r="H11" s="324"/>
      <c r="I11" s="324"/>
      <c r="J11" s="324"/>
      <c r="K11" s="324"/>
      <c r="L11" s="324"/>
      <c r="M11" s="324"/>
      <c r="N11" s="324"/>
      <c r="O11" s="323"/>
      <c r="P11" s="323"/>
      <c r="Q11" s="323"/>
      <c r="R11" s="323"/>
      <c r="S11" s="323"/>
      <c r="T11" s="323"/>
      <c r="U11" s="323"/>
      <c r="V11" s="323"/>
      <c r="W11" s="323"/>
      <c r="X11" s="323"/>
      <c r="Y11" s="323"/>
      <c r="Z11" s="323"/>
      <c r="AA11" s="323"/>
      <c r="AB11" s="323"/>
      <c r="AC11" s="323"/>
      <c r="AD11" s="323"/>
      <c r="AE11" s="323"/>
      <c r="AF11" s="323"/>
      <c r="AG11" s="324"/>
      <c r="AH11" s="323"/>
      <c r="AI11" s="323"/>
      <c r="AJ11" s="323"/>
      <c r="AK11" s="323"/>
      <c r="AL11" s="323"/>
      <c r="AM11" s="323"/>
      <c r="AN11" s="323"/>
      <c r="AO11" s="323"/>
      <c r="AP11" s="323"/>
      <c r="AQ11" s="323"/>
      <c r="AR11" s="323"/>
      <c r="AS11" s="323"/>
      <c r="AT11" s="323"/>
      <c r="AU11" s="323"/>
      <c r="AV11" s="323"/>
      <c r="AX11" s="326"/>
      <c r="BO11" s="327"/>
      <c r="BP11" s="327"/>
      <c r="BQ11" s="327"/>
    </row>
    <row r="12" spans="2:71" ht="21.6" customHeight="1" x14ac:dyDescent="0.45">
      <c r="B12" s="616" t="s">
        <v>247</v>
      </c>
      <c r="C12" s="697" t="s">
        <v>303</v>
      </c>
      <c r="D12" s="619" t="s">
        <v>304</v>
      </c>
      <c r="E12" s="661"/>
      <c r="F12" s="700"/>
      <c r="G12" s="619" t="s">
        <v>305</v>
      </c>
      <c r="H12" s="620"/>
      <c r="I12" s="328"/>
      <c r="J12" s="329"/>
      <c r="K12" s="328"/>
      <c r="L12" s="329"/>
      <c r="M12" s="625" t="s">
        <v>306</v>
      </c>
      <c r="N12" s="626"/>
      <c r="O12" s="631" t="s">
        <v>307</v>
      </c>
      <c r="P12" s="632"/>
      <c r="Q12" s="632"/>
      <c r="R12" s="620"/>
      <c r="S12" s="631" t="s">
        <v>308</v>
      </c>
      <c r="T12" s="632"/>
      <c r="U12" s="632"/>
      <c r="V12" s="632"/>
      <c r="W12" s="620"/>
      <c r="X12" s="330"/>
      <c r="Y12" s="330"/>
      <c r="Z12" s="331"/>
      <c r="AA12" s="660" t="s">
        <v>309</v>
      </c>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2" t="str">
        <f>IF(BI3="４週","(12)1～4週目の勤務時間数合計","(12)1か月の勤務時間数　合計")</f>
        <v>(12)1～4週目の勤務時間数合計</v>
      </c>
      <c r="BG12" s="663"/>
      <c r="BH12" s="668" t="s">
        <v>310</v>
      </c>
      <c r="BI12" s="669"/>
      <c r="BJ12" s="619" t="s">
        <v>311</v>
      </c>
      <c r="BK12" s="632"/>
      <c r="BL12" s="632"/>
      <c r="BM12" s="632"/>
      <c r="BN12" s="674"/>
    </row>
    <row r="13" spans="2:71" ht="20.25" customHeight="1" x14ac:dyDescent="0.45">
      <c r="B13" s="617"/>
      <c r="C13" s="698"/>
      <c r="D13" s="701"/>
      <c r="E13" s="702"/>
      <c r="F13" s="703"/>
      <c r="G13" s="621"/>
      <c r="H13" s="622"/>
      <c r="I13" s="332"/>
      <c r="J13" s="333"/>
      <c r="K13" s="332"/>
      <c r="L13" s="333"/>
      <c r="M13" s="627"/>
      <c r="N13" s="628"/>
      <c r="O13" s="633"/>
      <c r="P13" s="634"/>
      <c r="Q13" s="634"/>
      <c r="R13" s="622"/>
      <c r="S13" s="633"/>
      <c r="T13" s="634"/>
      <c r="U13" s="634"/>
      <c r="V13" s="634"/>
      <c r="W13" s="622"/>
      <c r="X13" s="334"/>
      <c r="Y13" s="334"/>
      <c r="Z13" s="335"/>
      <c r="AA13" s="677" t="s">
        <v>255</v>
      </c>
      <c r="AB13" s="677"/>
      <c r="AC13" s="677"/>
      <c r="AD13" s="677"/>
      <c r="AE13" s="677"/>
      <c r="AF13" s="677"/>
      <c r="AG13" s="678"/>
      <c r="AH13" s="679" t="s">
        <v>256</v>
      </c>
      <c r="AI13" s="677"/>
      <c r="AJ13" s="677"/>
      <c r="AK13" s="677"/>
      <c r="AL13" s="677"/>
      <c r="AM13" s="677"/>
      <c r="AN13" s="678"/>
      <c r="AO13" s="679" t="s">
        <v>257</v>
      </c>
      <c r="AP13" s="677"/>
      <c r="AQ13" s="677"/>
      <c r="AR13" s="677"/>
      <c r="AS13" s="677"/>
      <c r="AT13" s="677"/>
      <c r="AU13" s="678"/>
      <c r="AV13" s="679" t="s">
        <v>258</v>
      </c>
      <c r="AW13" s="677"/>
      <c r="AX13" s="677"/>
      <c r="AY13" s="677"/>
      <c r="AZ13" s="677"/>
      <c r="BA13" s="677"/>
      <c r="BB13" s="678"/>
      <c r="BC13" s="679" t="s">
        <v>259</v>
      </c>
      <c r="BD13" s="677"/>
      <c r="BE13" s="677"/>
      <c r="BF13" s="664"/>
      <c r="BG13" s="665"/>
      <c r="BH13" s="670"/>
      <c r="BI13" s="671"/>
      <c r="BJ13" s="621"/>
      <c r="BK13" s="634"/>
      <c r="BL13" s="634"/>
      <c r="BM13" s="634"/>
      <c r="BN13" s="675"/>
    </row>
    <row r="14" spans="2:71" ht="20.25" customHeight="1" x14ac:dyDescent="0.45">
      <c r="B14" s="617"/>
      <c r="C14" s="698"/>
      <c r="D14" s="701"/>
      <c r="E14" s="702"/>
      <c r="F14" s="703"/>
      <c r="G14" s="621"/>
      <c r="H14" s="622"/>
      <c r="I14" s="332"/>
      <c r="J14" s="333"/>
      <c r="K14" s="332"/>
      <c r="L14" s="333"/>
      <c r="M14" s="627"/>
      <c r="N14" s="628"/>
      <c r="O14" s="633"/>
      <c r="P14" s="634"/>
      <c r="Q14" s="634"/>
      <c r="R14" s="622"/>
      <c r="S14" s="633"/>
      <c r="T14" s="634"/>
      <c r="U14" s="634"/>
      <c r="V14" s="634"/>
      <c r="W14" s="622"/>
      <c r="X14" s="334"/>
      <c r="Y14" s="334"/>
      <c r="Z14" s="335"/>
      <c r="AA14" s="336">
        <v>1</v>
      </c>
      <c r="AB14" s="337">
        <v>2</v>
      </c>
      <c r="AC14" s="337">
        <v>3</v>
      </c>
      <c r="AD14" s="337">
        <v>4</v>
      </c>
      <c r="AE14" s="337">
        <v>5</v>
      </c>
      <c r="AF14" s="337">
        <v>6</v>
      </c>
      <c r="AG14" s="338">
        <v>7</v>
      </c>
      <c r="AH14" s="339">
        <v>8</v>
      </c>
      <c r="AI14" s="337">
        <v>9</v>
      </c>
      <c r="AJ14" s="337">
        <v>10</v>
      </c>
      <c r="AK14" s="337">
        <v>11</v>
      </c>
      <c r="AL14" s="337">
        <v>12</v>
      </c>
      <c r="AM14" s="337">
        <v>13</v>
      </c>
      <c r="AN14" s="338">
        <v>14</v>
      </c>
      <c r="AO14" s="336">
        <v>15</v>
      </c>
      <c r="AP14" s="337">
        <v>16</v>
      </c>
      <c r="AQ14" s="337">
        <v>17</v>
      </c>
      <c r="AR14" s="337">
        <v>18</v>
      </c>
      <c r="AS14" s="337">
        <v>19</v>
      </c>
      <c r="AT14" s="337">
        <v>20</v>
      </c>
      <c r="AU14" s="338">
        <v>21</v>
      </c>
      <c r="AV14" s="339">
        <v>22</v>
      </c>
      <c r="AW14" s="337">
        <v>23</v>
      </c>
      <c r="AX14" s="337">
        <v>24</v>
      </c>
      <c r="AY14" s="337">
        <v>25</v>
      </c>
      <c r="AZ14" s="337">
        <v>26</v>
      </c>
      <c r="BA14" s="337">
        <v>27</v>
      </c>
      <c r="BB14" s="338">
        <v>28</v>
      </c>
      <c r="BC14" s="340" t="str">
        <f>IF($BI$3="暦月",IF(DAY(DATE($AJ$2,$AN$2,29))=29,29,""),"")</f>
        <v/>
      </c>
      <c r="BD14" s="341" t="str">
        <f>IF($BI$3="暦月",IF(DAY(DATE($AJ$2,$AN$2,30))=30,30,""),"")</f>
        <v/>
      </c>
      <c r="BE14" s="342" t="str">
        <f>IF($BI$3="暦月",IF(DAY(DATE($AJ$2,$AN$2,31))=31,31,""),"")</f>
        <v/>
      </c>
      <c r="BF14" s="664"/>
      <c r="BG14" s="665"/>
      <c r="BH14" s="670"/>
      <c r="BI14" s="671"/>
      <c r="BJ14" s="621"/>
      <c r="BK14" s="634"/>
      <c r="BL14" s="634"/>
      <c r="BM14" s="634"/>
      <c r="BN14" s="675"/>
    </row>
    <row r="15" spans="2:71" ht="20.25" hidden="1" customHeight="1" x14ac:dyDescent="0.45">
      <c r="B15" s="617"/>
      <c r="C15" s="698"/>
      <c r="D15" s="701"/>
      <c r="E15" s="702"/>
      <c r="F15" s="703"/>
      <c r="G15" s="621"/>
      <c r="H15" s="622"/>
      <c r="I15" s="332"/>
      <c r="J15" s="333"/>
      <c r="K15" s="332"/>
      <c r="L15" s="333"/>
      <c r="M15" s="627"/>
      <c r="N15" s="628"/>
      <c r="O15" s="633"/>
      <c r="P15" s="634"/>
      <c r="Q15" s="634"/>
      <c r="R15" s="622"/>
      <c r="S15" s="633"/>
      <c r="T15" s="634"/>
      <c r="U15" s="634"/>
      <c r="V15" s="634"/>
      <c r="W15" s="622"/>
      <c r="X15" s="334"/>
      <c r="Y15" s="334"/>
      <c r="Z15" s="335"/>
      <c r="AA15" s="336">
        <f>WEEKDAY(DATE($AJ$2,$AN$2,1))</f>
        <v>5</v>
      </c>
      <c r="AB15" s="337">
        <f>WEEKDAY(DATE($AJ$2,$AN$2,2))</f>
        <v>6</v>
      </c>
      <c r="AC15" s="337">
        <f>WEEKDAY(DATE($AJ$2,$AN$2,3))</f>
        <v>7</v>
      </c>
      <c r="AD15" s="337">
        <f>WEEKDAY(DATE($AJ$2,$AN$2,4))</f>
        <v>1</v>
      </c>
      <c r="AE15" s="337">
        <f>WEEKDAY(DATE($AJ$2,$AN$2,5))</f>
        <v>2</v>
      </c>
      <c r="AF15" s="337">
        <f>WEEKDAY(DATE($AJ$2,$AN$2,6))</f>
        <v>3</v>
      </c>
      <c r="AG15" s="338">
        <f>WEEKDAY(DATE($AJ$2,$AN$2,7))</f>
        <v>4</v>
      </c>
      <c r="AH15" s="339">
        <f>WEEKDAY(DATE($AJ$2,$AN$2,8))</f>
        <v>5</v>
      </c>
      <c r="AI15" s="337">
        <f>WEEKDAY(DATE($AJ$2,$AN$2,9))</f>
        <v>6</v>
      </c>
      <c r="AJ15" s="337">
        <f>WEEKDAY(DATE($AJ$2,$AN$2,10))</f>
        <v>7</v>
      </c>
      <c r="AK15" s="337">
        <f>WEEKDAY(DATE($AJ$2,$AN$2,11))</f>
        <v>1</v>
      </c>
      <c r="AL15" s="337">
        <f>WEEKDAY(DATE($AJ$2,$AN$2,12))</f>
        <v>2</v>
      </c>
      <c r="AM15" s="337">
        <f>WEEKDAY(DATE($AJ$2,$AN$2,13))</f>
        <v>3</v>
      </c>
      <c r="AN15" s="338">
        <f>WEEKDAY(DATE($AJ$2,$AN$2,14))</f>
        <v>4</v>
      </c>
      <c r="AO15" s="339">
        <f>WEEKDAY(DATE($AJ$2,$AN$2,15))</f>
        <v>5</v>
      </c>
      <c r="AP15" s="337">
        <f>WEEKDAY(DATE($AJ$2,$AN$2,16))</f>
        <v>6</v>
      </c>
      <c r="AQ15" s="337">
        <f>WEEKDAY(DATE($AJ$2,$AN$2,17))</f>
        <v>7</v>
      </c>
      <c r="AR15" s="337">
        <f>WEEKDAY(DATE($AJ$2,$AN$2,18))</f>
        <v>1</v>
      </c>
      <c r="AS15" s="337">
        <f>WEEKDAY(DATE($AJ$2,$AN$2,19))</f>
        <v>2</v>
      </c>
      <c r="AT15" s="337">
        <f>WEEKDAY(DATE($AJ$2,$AN$2,20))</f>
        <v>3</v>
      </c>
      <c r="AU15" s="338">
        <f>WEEKDAY(DATE($AJ$2,$AN$2,21))</f>
        <v>4</v>
      </c>
      <c r="AV15" s="339">
        <f>WEEKDAY(DATE($AJ$2,$AN$2,22))</f>
        <v>5</v>
      </c>
      <c r="AW15" s="337">
        <f>WEEKDAY(DATE($AJ$2,$AN$2,23))</f>
        <v>6</v>
      </c>
      <c r="AX15" s="337">
        <f>WEEKDAY(DATE($AJ$2,$AN$2,24))</f>
        <v>7</v>
      </c>
      <c r="AY15" s="337">
        <f>WEEKDAY(DATE($AJ$2,$AN$2,25))</f>
        <v>1</v>
      </c>
      <c r="AZ15" s="337">
        <f>WEEKDAY(DATE($AJ$2,$AN$2,26))</f>
        <v>2</v>
      </c>
      <c r="BA15" s="337">
        <f>WEEKDAY(DATE($AJ$2,$AN$2,27))</f>
        <v>3</v>
      </c>
      <c r="BB15" s="338">
        <f>WEEKDAY(DATE($AJ$2,$AN$2,28))</f>
        <v>4</v>
      </c>
      <c r="BC15" s="339">
        <f>IF(BC14=29,WEEKDAY(DATE($AJ$2,$AN$2,29)),0)</f>
        <v>0</v>
      </c>
      <c r="BD15" s="337">
        <f>IF(BD14=30,WEEKDAY(DATE($AJ$2,$AN$2,30)),0)</f>
        <v>0</v>
      </c>
      <c r="BE15" s="338">
        <f>IF(BE14=31,WEEKDAY(DATE($AJ$2,$AN$2,31)),0)</f>
        <v>0</v>
      </c>
      <c r="BF15" s="664"/>
      <c r="BG15" s="665"/>
      <c r="BH15" s="670"/>
      <c r="BI15" s="671"/>
      <c r="BJ15" s="621"/>
      <c r="BK15" s="634"/>
      <c r="BL15" s="634"/>
      <c r="BM15" s="634"/>
      <c r="BN15" s="675"/>
    </row>
    <row r="16" spans="2:71" ht="20.25" customHeight="1" thickBot="1" x14ac:dyDescent="0.5">
      <c r="B16" s="618"/>
      <c r="C16" s="699"/>
      <c r="D16" s="704"/>
      <c r="E16" s="705"/>
      <c r="F16" s="706"/>
      <c r="G16" s="623"/>
      <c r="H16" s="624"/>
      <c r="I16" s="343"/>
      <c r="J16" s="344"/>
      <c r="K16" s="343"/>
      <c r="L16" s="344"/>
      <c r="M16" s="629"/>
      <c r="N16" s="630"/>
      <c r="O16" s="635"/>
      <c r="P16" s="636"/>
      <c r="Q16" s="636"/>
      <c r="R16" s="624"/>
      <c r="S16" s="635"/>
      <c r="T16" s="636"/>
      <c r="U16" s="636"/>
      <c r="V16" s="636"/>
      <c r="W16" s="624"/>
      <c r="X16" s="345"/>
      <c r="Y16" s="345"/>
      <c r="Z16" s="346"/>
      <c r="AA16" s="347" t="str">
        <f>IF(AA15=1,"日",IF(AA15=2,"月",IF(AA15=3,"火",IF(AA15=4,"水",IF(AA15=5,"木",IF(AA15=6,"金","土"))))))</f>
        <v>木</v>
      </c>
      <c r="AB16" s="348" t="str">
        <f t="shared" ref="AB16:BB16" si="0">IF(AB15=1,"日",IF(AB15=2,"月",IF(AB15=3,"火",IF(AB15=4,"水",IF(AB15=5,"木",IF(AB15=6,"金","土"))))))</f>
        <v>金</v>
      </c>
      <c r="AC16" s="348" t="str">
        <f t="shared" si="0"/>
        <v>土</v>
      </c>
      <c r="AD16" s="348" t="str">
        <f t="shared" si="0"/>
        <v>日</v>
      </c>
      <c r="AE16" s="348" t="str">
        <f t="shared" si="0"/>
        <v>月</v>
      </c>
      <c r="AF16" s="348" t="str">
        <f t="shared" si="0"/>
        <v>火</v>
      </c>
      <c r="AG16" s="349" t="str">
        <f t="shared" si="0"/>
        <v>水</v>
      </c>
      <c r="AH16" s="350" t="str">
        <f>IF(AH15=1,"日",IF(AH15=2,"月",IF(AH15=3,"火",IF(AH15=4,"水",IF(AH15=5,"木",IF(AH15=6,"金","土"))))))</f>
        <v>木</v>
      </c>
      <c r="AI16" s="348" t="str">
        <f t="shared" si="0"/>
        <v>金</v>
      </c>
      <c r="AJ16" s="348" t="str">
        <f t="shared" si="0"/>
        <v>土</v>
      </c>
      <c r="AK16" s="348" t="str">
        <f t="shared" si="0"/>
        <v>日</v>
      </c>
      <c r="AL16" s="348" t="str">
        <f t="shared" si="0"/>
        <v>月</v>
      </c>
      <c r="AM16" s="348" t="str">
        <f t="shared" si="0"/>
        <v>火</v>
      </c>
      <c r="AN16" s="349" t="str">
        <f t="shared" si="0"/>
        <v>水</v>
      </c>
      <c r="AO16" s="350" t="str">
        <f>IF(AO15=1,"日",IF(AO15=2,"月",IF(AO15=3,"火",IF(AO15=4,"水",IF(AO15=5,"木",IF(AO15=6,"金","土"))))))</f>
        <v>木</v>
      </c>
      <c r="AP16" s="348" t="str">
        <f t="shared" si="0"/>
        <v>金</v>
      </c>
      <c r="AQ16" s="348" t="str">
        <f t="shared" si="0"/>
        <v>土</v>
      </c>
      <c r="AR16" s="348" t="str">
        <f t="shared" si="0"/>
        <v>日</v>
      </c>
      <c r="AS16" s="348" t="str">
        <f t="shared" si="0"/>
        <v>月</v>
      </c>
      <c r="AT16" s="348" t="str">
        <f t="shared" si="0"/>
        <v>火</v>
      </c>
      <c r="AU16" s="349" t="str">
        <f t="shared" si="0"/>
        <v>水</v>
      </c>
      <c r="AV16" s="350" t="str">
        <f>IF(AV15=1,"日",IF(AV15=2,"月",IF(AV15=3,"火",IF(AV15=4,"水",IF(AV15=5,"木",IF(AV15=6,"金","土"))))))</f>
        <v>木</v>
      </c>
      <c r="AW16" s="348" t="str">
        <f t="shared" si="0"/>
        <v>金</v>
      </c>
      <c r="AX16" s="348" t="str">
        <f t="shared" si="0"/>
        <v>土</v>
      </c>
      <c r="AY16" s="348" t="str">
        <f t="shared" si="0"/>
        <v>日</v>
      </c>
      <c r="AZ16" s="348" t="str">
        <f t="shared" si="0"/>
        <v>月</v>
      </c>
      <c r="BA16" s="348" t="str">
        <f t="shared" si="0"/>
        <v>火</v>
      </c>
      <c r="BB16" s="349" t="str">
        <f t="shared" si="0"/>
        <v>水</v>
      </c>
      <c r="BC16" s="348" t="str">
        <f>IF(BC15=1,"日",IF(BC15=2,"月",IF(BC15=3,"火",IF(BC15=4,"水",IF(BC15=5,"木",IF(BC15=6,"金",IF(BC15=0,"","土")))))))</f>
        <v/>
      </c>
      <c r="BD16" s="348" t="str">
        <f>IF(BD15=1,"日",IF(BD15=2,"月",IF(BD15=3,"火",IF(BD15=4,"水",IF(BD15=5,"木",IF(BD15=6,"金",IF(BD15=0,"","土")))))))</f>
        <v/>
      </c>
      <c r="BE16" s="348" t="str">
        <f>IF(BE15=1,"日",IF(BE15=2,"月",IF(BE15=3,"火",IF(BE15=4,"水",IF(BE15=5,"木",IF(BE15=6,"金",IF(BE15=0,"","土")))))))</f>
        <v/>
      </c>
      <c r="BF16" s="666"/>
      <c r="BG16" s="667"/>
      <c r="BH16" s="672"/>
      <c r="BI16" s="673"/>
      <c r="BJ16" s="623"/>
      <c r="BK16" s="636"/>
      <c r="BL16" s="636"/>
      <c r="BM16" s="636"/>
      <c r="BN16" s="676"/>
    </row>
    <row r="17" spans="2:66" ht="20.25" customHeight="1" x14ac:dyDescent="0.45">
      <c r="B17" s="574">
        <f>B15+1</f>
        <v>1</v>
      </c>
      <c r="C17" s="693"/>
      <c r="D17" s="694"/>
      <c r="E17" s="695"/>
      <c r="F17" s="696"/>
      <c r="G17" s="642"/>
      <c r="H17" s="643"/>
      <c r="I17" s="351"/>
      <c r="J17" s="352"/>
      <c r="K17" s="351"/>
      <c r="L17" s="352"/>
      <c r="M17" s="644"/>
      <c r="N17" s="645"/>
      <c r="O17" s="646"/>
      <c r="P17" s="647"/>
      <c r="Q17" s="647"/>
      <c r="R17" s="643"/>
      <c r="S17" s="648"/>
      <c r="T17" s="649"/>
      <c r="U17" s="649"/>
      <c r="V17" s="649"/>
      <c r="W17" s="650"/>
      <c r="X17" s="353" t="s">
        <v>260</v>
      </c>
      <c r="Y17" s="354"/>
      <c r="Z17" s="355"/>
      <c r="AA17" s="356"/>
      <c r="AB17" s="357"/>
      <c r="AC17" s="357"/>
      <c r="AD17" s="357"/>
      <c r="AE17" s="357"/>
      <c r="AF17" s="357"/>
      <c r="AG17" s="358"/>
      <c r="AH17" s="356"/>
      <c r="AI17" s="357"/>
      <c r="AJ17" s="357"/>
      <c r="AK17" s="357"/>
      <c r="AL17" s="357"/>
      <c r="AM17" s="357"/>
      <c r="AN17" s="358"/>
      <c r="AO17" s="356"/>
      <c r="AP17" s="357"/>
      <c r="AQ17" s="357"/>
      <c r="AR17" s="357"/>
      <c r="AS17" s="357"/>
      <c r="AT17" s="357"/>
      <c r="AU17" s="358"/>
      <c r="AV17" s="356"/>
      <c r="AW17" s="357"/>
      <c r="AX17" s="357"/>
      <c r="AY17" s="357"/>
      <c r="AZ17" s="357"/>
      <c r="BA17" s="357"/>
      <c r="BB17" s="358"/>
      <c r="BC17" s="356"/>
      <c r="BD17" s="357"/>
      <c r="BE17" s="357"/>
      <c r="BF17" s="651"/>
      <c r="BG17" s="652"/>
      <c r="BH17" s="637"/>
      <c r="BI17" s="638"/>
      <c r="BJ17" s="639"/>
      <c r="BK17" s="640"/>
      <c r="BL17" s="640"/>
      <c r="BM17" s="640"/>
      <c r="BN17" s="641"/>
    </row>
    <row r="18" spans="2:66" ht="20.25" customHeight="1" x14ac:dyDescent="0.45">
      <c r="B18" s="597"/>
      <c r="C18" s="691"/>
      <c r="D18" s="692"/>
      <c r="E18" s="658"/>
      <c r="F18" s="687"/>
      <c r="G18" s="610"/>
      <c r="H18" s="611"/>
      <c r="I18" s="359"/>
      <c r="J18" s="360">
        <f>G17</f>
        <v>0</v>
      </c>
      <c r="K18" s="359"/>
      <c r="L18" s="360">
        <f>M17</f>
        <v>0</v>
      </c>
      <c r="M18" s="612"/>
      <c r="N18" s="613"/>
      <c r="O18" s="614"/>
      <c r="P18" s="615"/>
      <c r="Q18" s="615"/>
      <c r="R18" s="611"/>
      <c r="S18" s="588"/>
      <c r="T18" s="589"/>
      <c r="U18" s="589"/>
      <c r="V18" s="589"/>
      <c r="W18" s="590"/>
      <c r="X18" s="361" t="s">
        <v>261</v>
      </c>
      <c r="Y18" s="362"/>
      <c r="Z18" s="363"/>
      <c r="AA18" s="364" t="str">
        <f>IF(AA17="","",VLOOKUP(AA17,'[1]シフト記号表（従来型・ユニット型共通）'!$C$6:$L$47,10,FALSE))</f>
        <v/>
      </c>
      <c r="AB18" s="365" t="str">
        <f>IF(AB17="","",VLOOKUP(AB17,'[1]シフト記号表（従来型・ユニット型共通）'!$C$6:$L$47,10,FALSE))</f>
        <v/>
      </c>
      <c r="AC18" s="365" t="str">
        <f>IF(AC17="","",VLOOKUP(AC17,'[1]シフト記号表（従来型・ユニット型共通）'!$C$6:$L$47,10,FALSE))</f>
        <v/>
      </c>
      <c r="AD18" s="365" t="str">
        <f>IF(AD17="","",VLOOKUP(AD17,'[1]シフト記号表（従来型・ユニット型共通）'!$C$6:$L$47,10,FALSE))</f>
        <v/>
      </c>
      <c r="AE18" s="365" t="str">
        <f>IF(AE17="","",VLOOKUP(AE17,'[1]シフト記号表（従来型・ユニット型共通）'!$C$6:$L$47,10,FALSE))</f>
        <v/>
      </c>
      <c r="AF18" s="365" t="str">
        <f>IF(AF17="","",VLOOKUP(AF17,'[1]シフト記号表（従来型・ユニット型共通）'!$C$6:$L$47,10,FALSE))</f>
        <v/>
      </c>
      <c r="AG18" s="366" t="str">
        <f>IF(AG17="","",VLOOKUP(AG17,'[1]シフト記号表（従来型・ユニット型共通）'!$C$6:$L$47,10,FALSE))</f>
        <v/>
      </c>
      <c r="AH18" s="364" t="str">
        <f>IF(AH17="","",VLOOKUP(AH17,'[1]シフト記号表（従来型・ユニット型共通）'!$C$6:$L$47,10,FALSE))</f>
        <v/>
      </c>
      <c r="AI18" s="365" t="str">
        <f>IF(AI17="","",VLOOKUP(AI17,'[1]シフト記号表（従来型・ユニット型共通）'!$C$6:$L$47,10,FALSE))</f>
        <v/>
      </c>
      <c r="AJ18" s="365" t="str">
        <f>IF(AJ17="","",VLOOKUP(AJ17,'[1]シフト記号表（従来型・ユニット型共通）'!$C$6:$L$47,10,FALSE))</f>
        <v/>
      </c>
      <c r="AK18" s="365" t="str">
        <f>IF(AK17="","",VLOOKUP(AK17,'[1]シフト記号表（従来型・ユニット型共通）'!$C$6:$L$47,10,FALSE))</f>
        <v/>
      </c>
      <c r="AL18" s="365" t="str">
        <f>IF(AL17="","",VLOOKUP(AL17,'[1]シフト記号表（従来型・ユニット型共通）'!$C$6:$L$47,10,FALSE))</f>
        <v/>
      </c>
      <c r="AM18" s="365" t="str">
        <f>IF(AM17="","",VLOOKUP(AM17,'[1]シフト記号表（従来型・ユニット型共通）'!$C$6:$L$47,10,FALSE))</f>
        <v/>
      </c>
      <c r="AN18" s="366" t="str">
        <f>IF(AN17="","",VLOOKUP(AN17,'[1]シフト記号表（従来型・ユニット型共通）'!$C$6:$L$47,10,FALSE))</f>
        <v/>
      </c>
      <c r="AO18" s="364" t="str">
        <f>IF(AO17="","",VLOOKUP(AO17,'[1]シフト記号表（従来型・ユニット型共通）'!$C$6:$L$47,10,FALSE))</f>
        <v/>
      </c>
      <c r="AP18" s="365" t="str">
        <f>IF(AP17="","",VLOOKUP(AP17,'[1]シフト記号表（従来型・ユニット型共通）'!$C$6:$L$47,10,FALSE))</f>
        <v/>
      </c>
      <c r="AQ18" s="365" t="str">
        <f>IF(AQ17="","",VLOOKUP(AQ17,'[1]シフト記号表（従来型・ユニット型共通）'!$C$6:$L$47,10,FALSE))</f>
        <v/>
      </c>
      <c r="AR18" s="365" t="str">
        <f>IF(AR17="","",VLOOKUP(AR17,'[1]シフト記号表（従来型・ユニット型共通）'!$C$6:$L$47,10,FALSE))</f>
        <v/>
      </c>
      <c r="AS18" s="365" t="str">
        <f>IF(AS17="","",VLOOKUP(AS17,'[1]シフト記号表（従来型・ユニット型共通）'!$C$6:$L$47,10,FALSE))</f>
        <v/>
      </c>
      <c r="AT18" s="365" t="str">
        <f>IF(AT17="","",VLOOKUP(AT17,'[1]シフト記号表（従来型・ユニット型共通）'!$C$6:$L$47,10,FALSE))</f>
        <v/>
      </c>
      <c r="AU18" s="366" t="str">
        <f>IF(AU17="","",VLOOKUP(AU17,'[1]シフト記号表（従来型・ユニット型共通）'!$C$6:$L$47,10,FALSE))</f>
        <v/>
      </c>
      <c r="AV18" s="364" t="str">
        <f>IF(AV17="","",VLOOKUP(AV17,'[1]シフト記号表（従来型・ユニット型共通）'!$C$6:$L$47,10,FALSE))</f>
        <v/>
      </c>
      <c r="AW18" s="365" t="str">
        <f>IF(AW17="","",VLOOKUP(AW17,'[1]シフト記号表（従来型・ユニット型共通）'!$C$6:$L$47,10,FALSE))</f>
        <v/>
      </c>
      <c r="AX18" s="365" t="str">
        <f>IF(AX17="","",VLOOKUP(AX17,'[1]シフト記号表（従来型・ユニット型共通）'!$C$6:$L$47,10,FALSE))</f>
        <v/>
      </c>
      <c r="AY18" s="365" t="str">
        <f>IF(AY17="","",VLOOKUP(AY17,'[1]シフト記号表（従来型・ユニット型共通）'!$C$6:$L$47,10,FALSE))</f>
        <v/>
      </c>
      <c r="AZ18" s="365" t="str">
        <f>IF(AZ17="","",VLOOKUP(AZ17,'[1]シフト記号表（従来型・ユニット型共通）'!$C$6:$L$47,10,FALSE))</f>
        <v/>
      </c>
      <c r="BA18" s="365" t="str">
        <f>IF(BA17="","",VLOOKUP(BA17,'[1]シフト記号表（従来型・ユニット型共通）'!$C$6:$L$47,10,FALSE))</f>
        <v/>
      </c>
      <c r="BB18" s="366" t="str">
        <f>IF(BB17="","",VLOOKUP(BB17,'[1]シフト記号表（従来型・ユニット型共通）'!$C$6:$L$47,10,FALSE))</f>
        <v/>
      </c>
      <c r="BC18" s="364" t="str">
        <f>IF(BC17="","",VLOOKUP(BC17,'[1]シフト記号表（従来型・ユニット型共通）'!$C$6:$L$47,10,FALSE))</f>
        <v/>
      </c>
      <c r="BD18" s="365" t="str">
        <f>IF(BD17="","",VLOOKUP(BD17,'[1]シフト記号表（従来型・ユニット型共通）'!$C$6:$L$47,10,FALSE))</f>
        <v/>
      </c>
      <c r="BE18" s="365" t="str">
        <f>IF(BE17="","",VLOOKUP(BE17,'[1]シフト記号表（従来型・ユニット型共通）'!$C$6:$L$47,10,FALSE))</f>
        <v/>
      </c>
      <c r="BF18" s="607">
        <f>IF($BI$3="４週",SUM(AA18:BB18),IF($BI$3="暦月",SUM(AA18:BE18),""))</f>
        <v>0</v>
      </c>
      <c r="BG18" s="608"/>
      <c r="BH18" s="609">
        <f>IF($BI$3="４週",BF18/4,IF($BI$3="暦月",(BF18/($BI$8/7)),""))</f>
        <v>0</v>
      </c>
      <c r="BI18" s="608"/>
      <c r="BJ18" s="604"/>
      <c r="BK18" s="605"/>
      <c r="BL18" s="605"/>
      <c r="BM18" s="605"/>
      <c r="BN18" s="606"/>
    </row>
    <row r="19" spans="2:66" ht="20.25" customHeight="1" x14ac:dyDescent="0.45">
      <c r="B19" s="574">
        <f>B17+1</f>
        <v>2</v>
      </c>
      <c r="C19" s="684"/>
      <c r="D19" s="686"/>
      <c r="E19" s="658"/>
      <c r="F19" s="687"/>
      <c r="G19" s="576"/>
      <c r="H19" s="577"/>
      <c r="I19" s="367"/>
      <c r="J19" s="368"/>
      <c r="K19" s="367"/>
      <c r="L19" s="368"/>
      <c r="M19" s="580"/>
      <c r="N19" s="581"/>
      <c r="O19" s="584"/>
      <c r="P19" s="585"/>
      <c r="Q19" s="585"/>
      <c r="R19" s="577"/>
      <c r="S19" s="588"/>
      <c r="T19" s="589"/>
      <c r="U19" s="589"/>
      <c r="V19" s="589"/>
      <c r="W19" s="590"/>
      <c r="X19" s="369" t="s">
        <v>260</v>
      </c>
      <c r="Y19" s="370"/>
      <c r="Z19" s="371"/>
      <c r="AA19" s="372"/>
      <c r="AB19" s="373"/>
      <c r="AC19" s="373"/>
      <c r="AD19" s="373"/>
      <c r="AE19" s="373"/>
      <c r="AF19" s="373"/>
      <c r="AG19" s="374"/>
      <c r="AH19" s="372"/>
      <c r="AI19" s="373"/>
      <c r="AJ19" s="373"/>
      <c r="AK19" s="373"/>
      <c r="AL19" s="373"/>
      <c r="AM19" s="373"/>
      <c r="AN19" s="374"/>
      <c r="AO19" s="372"/>
      <c r="AP19" s="373"/>
      <c r="AQ19" s="373"/>
      <c r="AR19" s="373"/>
      <c r="AS19" s="373"/>
      <c r="AT19" s="373"/>
      <c r="AU19" s="374"/>
      <c r="AV19" s="372"/>
      <c r="AW19" s="373"/>
      <c r="AX19" s="373"/>
      <c r="AY19" s="373"/>
      <c r="AZ19" s="373"/>
      <c r="BA19" s="373"/>
      <c r="BB19" s="374"/>
      <c r="BC19" s="372"/>
      <c r="BD19" s="373"/>
      <c r="BE19" s="375"/>
      <c r="BF19" s="594"/>
      <c r="BG19" s="595"/>
      <c r="BH19" s="556"/>
      <c r="BI19" s="557"/>
      <c r="BJ19" s="558"/>
      <c r="BK19" s="559"/>
      <c r="BL19" s="559"/>
      <c r="BM19" s="559"/>
      <c r="BN19" s="560"/>
    </row>
    <row r="20" spans="2:66" ht="20.25" customHeight="1" x14ac:dyDescent="0.45">
      <c r="B20" s="597"/>
      <c r="C20" s="691"/>
      <c r="D20" s="692"/>
      <c r="E20" s="658"/>
      <c r="F20" s="687"/>
      <c r="G20" s="610"/>
      <c r="H20" s="611"/>
      <c r="I20" s="359"/>
      <c r="J20" s="360">
        <f>G19</f>
        <v>0</v>
      </c>
      <c r="K20" s="359"/>
      <c r="L20" s="360">
        <f>M19</f>
        <v>0</v>
      </c>
      <c r="M20" s="612"/>
      <c r="N20" s="613"/>
      <c r="O20" s="614"/>
      <c r="P20" s="615"/>
      <c r="Q20" s="615"/>
      <c r="R20" s="611"/>
      <c r="S20" s="588"/>
      <c r="T20" s="589"/>
      <c r="U20" s="589"/>
      <c r="V20" s="589"/>
      <c r="W20" s="590"/>
      <c r="X20" s="361" t="s">
        <v>261</v>
      </c>
      <c r="Y20" s="362"/>
      <c r="Z20" s="363"/>
      <c r="AA20" s="364" t="str">
        <f>IF(AA19="","",VLOOKUP(AA19,'[1]シフト記号表（従来型・ユニット型共通）'!$C$6:$L$47,10,FALSE))</f>
        <v/>
      </c>
      <c r="AB20" s="365" t="str">
        <f>IF(AB19="","",VLOOKUP(AB19,'[1]シフト記号表（従来型・ユニット型共通）'!$C$6:$L$47,10,FALSE))</f>
        <v/>
      </c>
      <c r="AC20" s="365" t="str">
        <f>IF(AC19="","",VLOOKUP(AC19,'[1]シフト記号表（従来型・ユニット型共通）'!$C$6:$L$47,10,FALSE))</f>
        <v/>
      </c>
      <c r="AD20" s="365" t="str">
        <f>IF(AD19="","",VLOOKUP(AD19,'[1]シフト記号表（従来型・ユニット型共通）'!$C$6:$L$47,10,FALSE))</f>
        <v/>
      </c>
      <c r="AE20" s="365" t="str">
        <f>IF(AE19="","",VLOOKUP(AE19,'[1]シフト記号表（従来型・ユニット型共通）'!$C$6:$L$47,10,FALSE))</f>
        <v/>
      </c>
      <c r="AF20" s="365" t="str">
        <f>IF(AF19="","",VLOOKUP(AF19,'[1]シフト記号表（従来型・ユニット型共通）'!$C$6:$L$47,10,FALSE))</f>
        <v/>
      </c>
      <c r="AG20" s="366" t="str">
        <f>IF(AG19="","",VLOOKUP(AG19,'[1]シフト記号表（従来型・ユニット型共通）'!$C$6:$L$47,10,FALSE))</f>
        <v/>
      </c>
      <c r="AH20" s="364" t="str">
        <f>IF(AH19="","",VLOOKUP(AH19,'[1]シフト記号表（従来型・ユニット型共通）'!$C$6:$L$47,10,FALSE))</f>
        <v/>
      </c>
      <c r="AI20" s="365" t="str">
        <f>IF(AI19="","",VLOOKUP(AI19,'[1]シフト記号表（従来型・ユニット型共通）'!$C$6:$L$47,10,FALSE))</f>
        <v/>
      </c>
      <c r="AJ20" s="365" t="str">
        <f>IF(AJ19="","",VLOOKUP(AJ19,'[1]シフト記号表（従来型・ユニット型共通）'!$C$6:$L$47,10,FALSE))</f>
        <v/>
      </c>
      <c r="AK20" s="365" t="str">
        <f>IF(AK19="","",VLOOKUP(AK19,'[1]シフト記号表（従来型・ユニット型共通）'!$C$6:$L$47,10,FALSE))</f>
        <v/>
      </c>
      <c r="AL20" s="365" t="str">
        <f>IF(AL19="","",VLOOKUP(AL19,'[1]シフト記号表（従来型・ユニット型共通）'!$C$6:$L$47,10,FALSE))</f>
        <v/>
      </c>
      <c r="AM20" s="365" t="str">
        <f>IF(AM19="","",VLOOKUP(AM19,'[1]シフト記号表（従来型・ユニット型共通）'!$C$6:$L$47,10,FALSE))</f>
        <v/>
      </c>
      <c r="AN20" s="366" t="str">
        <f>IF(AN19="","",VLOOKUP(AN19,'[1]シフト記号表（従来型・ユニット型共通）'!$C$6:$L$47,10,FALSE))</f>
        <v/>
      </c>
      <c r="AO20" s="364" t="str">
        <f>IF(AO19="","",VLOOKUP(AO19,'[1]シフト記号表（従来型・ユニット型共通）'!$C$6:$L$47,10,FALSE))</f>
        <v/>
      </c>
      <c r="AP20" s="365" t="str">
        <f>IF(AP19="","",VLOOKUP(AP19,'[1]シフト記号表（従来型・ユニット型共通）'!$C$6:$L$47,10,FALSE))</f>
        <v/>
      </c>
      <c r="AQ20" s="365" t="str">
        <f>IF(AQ19="","",VLOOKUP(AQ19,'[1]シフト記号表（従来型・ユニット型共通）'!$C$6:$L$47,10,FALSE))</f>
        <v/>
      </c>
      <c r="AR20" s="365" t="str">
        <f>IF(AR19="","",VLOOKUP(AR19,'[1]シフト記号表（従来型・ユニット型共通）'!$C$6:$L$47,10,FALSE))</f>
        <v/>
      </c>
      <c r="AS20" s="365" t="str">
        <f>IF(AS19="","",VLOOKUP(AS19,'[1]シフト記号表（従来型・ユニット型共通）'!$C$6:$L$47,10,FALSE))</f>
        <v/>
      </c>
      <c r="AT20" s="365" t="str">
        <f>IF(AT19="","",VLOOKUP(AT19,'[1]シフト記号表（従来型・ユニット型共通）'!$C$6:$L$47,10,FALSE))</f>
        <v/>
      </c>
      <c r="AU20" s="366" t="str">
        <f>IF(AU19="","",VLOOKUP(AU19,'[1]シフト記号表（従来型・ユニット型共通）'!$C$6:$L$47,10,FALSE))</f>
        <v/>
      </c>
      <c r="AV20" s="364" t="str">
        <f>IF(AV19="","",VLOOKUP(AV19,'[1]シフト記号表（従来型・ユニット型共通）'!$C$6:$L$47,10,FALSE))</f>
        <v/>
      </c>
      <c r="AW20" s="365" t="str">
        <f>IF(AW19="","",VLOOKUP(AW19,'[1]シフト記号表（従来型・ユニット型共通）'!$C$6:$L$47,10,FALSE))</f>
        <v/>
      </c>
      <c r="AX20" s="365" t="str">
        <f>IF(AX19="","",VLOOKUP(AX19,'[1]シフト記号表（従来型・ユニット型共通）'!$C$6:$L$47,10,FALSE))</f>
        <v/>
      </c>
      <c r="AY20" s="365" t="str">
        <f>IF(AY19="","",VLOOKUP(AY19,'[1]シフト記号表（従来型・ユニット型共通）'!$C$6:$L$47,10,FALSE))</f>
        <v/>
      </c>
      <c r="AZ20" s="365" t="str">
        <f>IF(AZ19="","",VLOOKUP(AZ19,'[1]シフト記号表（従来型・ユニット型共通）'!$C$6:$L$47,10,FALSE))</f>
        <v/>
      </c>
      <c r="BA20" s="365" t="str">
        <f>IF(BA19="","",VLOOKUP(BA19,'[1]シフト記号表（従来型・ユニット型共通）'!$C$6:$L$47,10,FALSE))</f>
        <v/>
      </c>
      <c r="BB20" s="366" t="str">
        <f>IF(BB19="","",VLOOKUP(BB19,'[1]シフト記号表（従来型・ユニット型共通）'!$C$6:$L$47,10,FALSE))</f>
        <v/>
      </c>
      <c r="BC20" s="364" t="str">
        <f>IF(BC19="","",VLOOKUP(BC19,'[1]シフト記号表（従来型・ユニット型共通）'!$C$6:$L$47,10,FALSE))</f>
        <v/>
      </c>
      <c r="BD20" s="365" t="str">
        <f>IF(BD19="","",VLOOKUP(BD19,'[1]シフト記号表（従来型・ユニット型共通）'!$C$6:$L$47,10,FALSE))</f>
        <v/>
      </c>
      <c r="BE20" s="365" t="str">
        <f>IF(BE19="","",VLOOKUP(BE19,'[1]シフト記号表（従来型・ユニット型共通）'!$C$6:$L$47,10,FALSE))</f>
        <v/>
      </c>
      <c r="BF20" s="607">
        <f>IF($BI$3="４週",SUM(AA20:BB20),IF($BI$3="暦月",SUM(AA20:BE20),""))</f>
        <v>0</v>
      </c>
      <c r="BG20" s="608"/>
      <c r="BH20" s="609">
        <f>IF($BI$3="４週",BF20/4,IF($BI$3="暦月",(BF20/($BI$8/7)),""))</f>
        <v>0</v>
      </c>
      <c r="BI20" s="608"/>
      <c r="BJ20" s="604"/>
      <c r="BK20" s="605"/>
      <c r="BL20" s="605"/>
      <c r="BM20" s="605"/>
      <c r="BN20" s="606"/>
    </row>
    <row r="21" spans="2:66" ht="20.25" customHeight="1" x14ac:dyDescent="0.45">
      <c r="B21" s="574">
        <f>B19+1</f>
        <v>3</v>
      </c>
      <c r="C21" s="684"/>
      <c r="D21" s="686"/>
      <c r="E21" s="658"/>
      <c r="F21" s="687"/>
      <c r="G21" s="576"/>
      <c r="H21" s="577"/>
      <c r="I21" s="359"/>
      <c r="J21" s="360"/>
      <c r="K21" s="359"/>
      <c r="L21" s="360"/>
      <c r="M21" s="580"/>
      <c r="N21" s="581"/>
      <c r="O21" s="584"/>
      <c r="P21" s="585"/>
      <c r="Q21" s="585"/>
      <c r="R21" s="577"/>
      <c r="S21" s="588"/>
      <c r="T21" s="589"/>
      <c r="U21" s="589"/>
      <c r="V21" s="589"/>
      <c r="W21" s="590"/>
      <c r="X21" s="369" t="s">
        <v>260</v>
      </c>
      <c r="Y21" s="370"/>
      <c r="Z21" s="371"/>
      <c r="AA21" s="372"/>
      <c r="AB21" s="373"/>
      <c r="AC21" s="373"/>
      <c r="AD21" s="373"/>
      <c r="AE21" s="373"/>
      <c r="AF21" s="373"/>
      <c r="AG21" s="374"/>
      <c r="AH21" s="372"/>
      <c r="AI21" s="373"/>
      <c r="AJ21" s="373"/>
      <c r="AK21" s="373"/>
      <c r="AL21" s="373"/>
      <c r="AM21" s="373"/>
      <c r="AN21" s="374"/>
      <c r="AO21" s="372"/>
      <c r="AP21" s="373"/>
      <c r="AQ21" s="373"/>
      <c r="AR21" s="373"/>
      <c r="AS21" s="373"/>
      <c r="AT21" s="373"/>
      <c r="AU21" s="374"/>
      <c r="AV21" s="372"/>
      <c r="AW21" s="373"/>
      <c r="AX21" s="373"/>
      <c r="AY21" s="373"/>
      <c r="AZ21" s="373"/>
      <c r="BA21" s="373"/>
      <c r="BB21" s="374"/>
      <c r="BC21" s="372"/>
      <c r="BD21" s="373"/>
      <c r="BE21" s="375"/>
      <c r="BF21" s="594"/>
      <c r="BG21" s="595"/>
      <c r="BH21" s="556"/>
      <c r="BI21" s="557"/>
      <c r="BJ21" s="558"/>
      <c r="BK21" s="559"/>
      <c r="BL21" s="559"/>
      <c r="BM21" s="559"/>
      <c r="BN21" s="560"/>
    </row>
    <row r="22" spans="2:66" ht="20.25" customHeight="1" x14ac:dyDescent="0.45">
      <c r="B22" s="597"/>
      <c r="C22" s="691"/>
      <c r="D22" s="692"/>
      <c r="E22" s="658"/>
      <c r="F22" s="687"/>
      <c r="G22" s="610"/>
      <c r="H22" s="611"/>
      <c r="I22" s="359"/>
      <c r="J22" s="360">
        <f>G21</f>
        <v>0</v>
      </c>
      <c r="K22" s="359"/>
      <c r="L22" s="360">
        <f>M21</f>
        <v>0</v>
      </c>
      <c r="M22" s="612"/>
      <c r="N22" s="613"/>
      <c r="O22" s="614"/>
      <c r="P22" s="615"/>
      <c r="Q22" s="615"/>
      <c r="R22" s="611"/>
      <c r="S22" s="588"/>
      <c r="T22" s="589"/>
      <c r="U22" s="589"/>
      <c r="V22" s="589"/>
      <c r="W22" s="590"/>
      <c r="X22" s="361" t="s">
        <v>261</v>
      </c>
      <c r="Y22" s="362"/>
      <c r="Z22" s="363"/>
      <c r="AA22" s="364" t="str">
        <f>IF(AA21="","",VLOOKUP(AA21,'[1]シフト記号表（従来型・ユニット型共通）'!$C$6:$L$47,10,FALSE))</f>
        <v/>
      </c>
      <c r="AB22" s="365" t="str">
        <f>IF(AB21="","",VLOOKUP(AB21,'[1]シフト記号表（従来型・ユニット型共通）'!$C$6:$L$47,10,FALSE))</f>
        <v/>
      </c>
      <c r="AC22" s="365" t="str">
        <f>IF(AC21="","",VLOOKUP(AC21,'[1]シフト記号表（従来型・ユニット型共通）'!$C$6:$L$47,10,FALSE))</f>
        <v/>
      </c>
      <c r="AD22" s="365" t="str">
        <f>IF(AD21="","",VLOOKUP(AD21,'[1]シフト記号表（従来型・ユニット型共通）'!$C$6:$L$47,10,FALSE))</f>
        <v/>
      </c>
      <c r="AE22" s="365" t="str">
        <f>IF(AE21="","",VLOOKUP(AE21,'[1]シフト記号表（従来型・ユニット型共通）'!$C$6:$L$47,10,FALSE))</f>
        <v/>
      </c>
      <c r="AF22" s="365" t="str">
        <f>IF(AF21="","",VLOOKUP(AF21,'[1]シフト記号表（従来型・ユニット型共通）'!$C$6:$L$47,10,FALSE))</f>
        <v/>
      </c>
      <c r="AG22" s="366" t="str">
        <f>IF(AG21="","",VLOOKUP(AG21,'[1]シフト記号表（従来型・ユニット型共通）'!$C$6:$L$47,10,FALSE))</f>
        <v/>
      </c>
      <c r="AH22" s="364" t="str">
        <f>IF(AH21="","",VLOOKUP(AH21,'[1]シフト記号表（従来型・ユニット型共通）'!$C$6:$L$47,10,FALSE))</f>
        <v/>
      </c>
      <c r="AI22" s="365" t="str">
        <f>IF(AI21="","",VLOOKUP(AI21,'[1]シフト記号表（従来型・ユニット型共通）'!$C$6:$L$47,10,FALSE))</f>
        <v/>
      </c>
      <c r="AJ22" s="365" t="str">
        <f>IF(AJ21="","",VLOOKUP(AJ21,'[1]シフト記号表（従来型・ユニット型共通）'!$C$6:$L$47,10,FALSE))</f>
        <v/>
      </c>
      <c r="AK22" s="365" t="str">
        <f>IF(AK21="","",VLOOKUP(AK21,'[1]シフト記号表（従来型・ユニット型共通）'!$C$6:$L$47,10,FALSE))</f>
        <v/>
      </c>
      <c r="AL22" s="365" t="str">
        <f>IF(AL21="","",VLOOKUP(AL21,'[1]シフト記号表（従来型・ユニット型共通）'!$C$6:$L$47,10,FALSE))</f>
        <v/>
      </c>
      <c r="AM22" s="365" t="str">
        <f>IF(AM21="","",VLOOKUP(AM21,'[1]シフト記号表（従来型・ユニット型共通）'!$C$6:$L$47,10,FALSE))</f>
        <v/>
      </c>
      <c r="AN22" s="366" t="str">
        <f>IF(AN21="","",VLOOKUP(AN21,'[1]シフト記号表（従来型・ユニット型共通）'!$C$6:$L$47,10,FALSE))</f>
        <v/>
      </c>
      <c r="AO22" s="364" t="str">
        <f>IF(AO21="","",VLOOKUP(AO21,'[1]シフト記号表（従来型・ユニット型共通）'!$C$6:$L$47,10,FALSE))</f>
        <v/>
      </c>
      <c r="AP22" s="365" t="str">
        <f>IF(AP21="","",VLOOKUP(AP21,'[1]シフト記号表（従来型・ユニット型共通）'!$C$6:$L$47,10,FALSE))</f>
        <v/>
      </c>
      <c r="AQ22" s="365" t="str">
        <f>IF(AQ21="","",VLOOKUP(AQ21,'[1]シフト記号表（従来型・ユニット型共通）'!$C$6:$L$47,10,FALSE))</f>
        <v/>
      </c>
      <c r="AR22" s="365" t="str">
        <f>IF(AR21="","",VLOOKUP(AR21,'[1]シフト記号表（従来型・ユニット型共通）'!$C$6:$L$47,10,FALSE))</f>
        <v/>
      </c>
      <c r="AS22" s="365" t="str">
        <f>IF(AS21="","",VLOOKUP(AS21,'[1]シフト記号表（従来型・ユニット型共通）'!$C$6:$L$47,10,FALSE))</f>
        <v/>
      </c>
      <c r="AT22" s="365" t="str">
        <f>IF(AT21="","",VLOOKUP(AT21,'[1]シフト記号表（従来型・ユニット型共通）'!$C$6:$L$47,10,FALSE))</f>
        <v/>
      </c>
      <c r="AU22" s="366" t="str">
        <f>IF(AU21="","",VLOOKUP(AU21,'[1]シフト記号表（従来型・ユニット型共通）'!$C$6:$L$47,10,FALSE))</f>
        <v/>
      </c>
      <c r="AV22" s="364" t="str">
        <f>IF(AV21="","",VLOOKUP(AV21,'[1]シフト記号表（従来型・ユニット型共通）'!$C$6:$L$47,10,FALSE))</f>
        <v/>
      </c>
      <c r="AW22" s="365" t="str">
        <f>IF(AW21="","",VLOOKUP(AW21,'[1]シフト記号表（従来型・ユニット型共通）'!$C$6:$L$47,10,FALSE))</f>
        <v/>
      </c>
      <c r="AX22" s="365" t="str">
        <f>IF(AX21="","",VLOOKUP(AX21,'[1]シフト記号表（従来型・ユニット型共通）'!$C$6:$L$47,10,FALSE))</f>
        <v/>
      </c>
      <c r="AY22" s="365" t="str">
        <f>IF(AY21="","",VLOOKUP(AY21,'[1]シフト記号表（従来型・ユニット型共通）'!$C$6:$L$47,10,FALSE))</f>
        <v/>
      </c>
      <c r="AZ22" s="365" t="str">
        <f>IF(AZ21="","",VLOOKUP(AZ21,'[1]シフト記号表（従来型・ユニット型共通）'!$C$6:$L$47,10,FALSE))</f>
        <v/>
      </c>
      <c r="BA22" s="365" t="str">
        <f>IF(BA21="","",VLOOKUP(BA21,'[1]シフト記号表（従来型・ユニット型共通）'!$C$6:$L$47,10,FALSE))</f>
        <v/>
      </c>
      <c r="BB22" s="366" t="str">
        <f>IF(BB21="","",VLOOKUP(BB21,'[1]シフト記号表（従来型・ユニット型共通）'!$C$6:$L$47,10,FALSE))</f>
        <v/>
      </c>
      <c r="BC22" s="364" t="str">
        <f>IF(BC21="","",VLOOKUP(BC21,'[1]シフト記号表（従来型・ユニット型共通）'!$C$6:$L$47,10,FALSE))</f>
        <v/>
      </c>
      <c r="BD22" s="365" t="str">
        <f>IF(BD21="","",VLOOKUP(BD21,'[1]シフト記号表（従来型・ユニット型共通）'!$C$6:$L$47,10,FALSE))</f>
        <v/>
      </c>
      <c r="BE22" s="365" t="str">
        <f>IF(BE21="","",VLOOKUP(BE21,'[1]シフト記号表（従来型・ユニット型共通）'!$C$6:$L$47,10,FALSE))</f>
        <v/>
      </c>
      <c r="BF22" s="607">
        <f>IF($BI$3="４週",SUM(AA22:BB22),IF($BI$3="暦月",SUM(AA22:BE22),""))</f>
        <v>0</v>
      </c>
      <c r="BG22" s="608"/>
      <c r="BH22" s="609">
        <f>IF($BI$3="４週",BF22/4,IF($BI$3="暦月",(BF22/($BI$8/7)),""))</f>
        <v>0</v>
      </c>
      <c r="BI22" s="608"/>
      <c r="BJ22" s="604"/>
      <c r="BK22" s="605"/>
      <c r="BL22" s="605"/>
      <c r="BM22" s="605"/>
      <c r="BN22" s="606"/>
    </row>
    <row r="23" spans="2:66" ht="20.25" customHeight="1" x14ac:dyDescent="0.45">
      <c r="B23" s="574">
        <f>B21+1</f>
        <v>4</v>
      </c>
      <c r="C23" s="684"/>
      <c r="D23" s="686"/>
      <c r="E23" s="658"/>
      <c r="F23" s="687"/>
      <c r="G23" s="576"/>
      <c r="H23" s="577"/>
      <c r="I23" s="359"/>
      <c r="J23" s="360"/>
      <c r="K23" s="359"/>
      <c r="L23" s="360"/>
      <c r="M23" s="580"/>
      <c r="N23" s="581"/>
      <c r="O23" s="584"/>
      <c r="P23" s="585"/>
      <c r="Q23" s="585"/>
      <c r="R23" s="577"/>
      <c r="S23" s="588"/>
      <c r="T23" s="589"/>
      <c r="U23" s="589"/>
      <c r="V23" s="589"/>
      <c r="W23" s="590"/>
      <c r="X23" s="369" t="s">
        <v>260</v>
      </c>
      <c r="Y23" s="370"/>
      <c r="Z23" s="371"/>
      <c r="AA23" s="372"/>
      <c r="AB23" s="373"/>
      <c r="AC23" s="373"/>
      <c r="AD23" s="373"/>
      <c r="AE23" s="373"/>
      <c r="AF23" s="373"/>
      <c r="AG23" s="374"/>
      <c r="AH23" s="372"/>
      <c r="AI23" s="373"/>
      <c r="AJ23" s="373"/>
      <c r="AK23" s="373"/>
      <c r="AL23" s="373"/>
      <c r="AM23" s="373"/>
      <c r="AN23" s="374"/>
      <c r="AO23" s="372"/>
      <c r="AP23" s="373"/>
      <c r="AQ23" s="373"/>
      <c r="AR23" s="373"/>
      <c r="AS23" s="373"/>
      <c r="AT23" s="373"/>
      <c r="AU23" s="374"/>
      <c r="AV23" s="372"/>
      <c r="AW23" s="373"/>
      <c r="AX23" s="373"/>
      <c r="AY23" s="373"/>
      <c r="AZ23" s="373"/>
      <c r="BA23" s="373"/>
      <c r="BB23" s="374"/>
      <c r="BC23" s="372"/>
      <c r="BD23" s="373"/>
      <c r="BE23" s="375"/>
      <c r="BF23" s="594"/>
      <c r="BG23" s="595"/>
      <c r="BH23" s="556"/>
      <c r="BI23" s="557"/>
      <c r="BJ23" s="558"/>
      <c r="BK23" s="559"/>
      <c r="BL23" s="559"/>
      <c r="BM23" s="559"/>
      <c r="BN23" s="560"/>
    </row>
    <row r="24" spans="2:66" ht="20.25" customHeight="1" x14ac:dyDescent="0.45">
      <c r="B24" s="597"/>
      <c r="C24" s="691"/>
      <c r="D24" s="692"/>
      <c r="E24" s="658"/>
      <c r="F24" s="687"/>
      <c r="G24" s="610"/>
      <c r="H24" s="611"/>
      <c r="I24" s="359"/>
      <c r="J24" s="360">
        <f>G23</f>
        <v>0</v>
      </c>
      <c r="K24" s="359"/>
      <c r="L24" s="360">
        <f>M23</f>
        <v>0</v>
      </c>
      <c r="M24" s="612"/>
      <c r="N24" s="613"/>
      <c r="O24" s="614"/>
      <c r="P24" s="615"/>
      <c r="Q24" s="615"/>
      <c r="R24" s="611"/>
      <c r="S24" s="588"/>
      <c r="T24" s="589"/>
      <c r="U24" s="589"/>
      <c r="V24" s="589"/>
      <c r="W24" s="590"/>
      <c r="X24" s="361" t="s">
        <v>261</v>
      </c>
      <c r="Y24" s="362"/>
      <c r="Z24" s="363"/>
      <c r="AA24" s="364" t="str">
        <f>IF(AA23="","",VLOOKUP(AA23,'[1]シフト記号表（従来型・ユニット型共通）'!$C$6:$L$47,10,FALSE))</f>
        <v/>
      </c>
      <c r="AB24" s="365" t="str">
        <f>IF(AB23="","",VLOOKUP(AB23,'[1]シフト記号表（従来型・ユニット型共通）'!$C$6:$L$47,10,FALSE))</f>
        <v/>
      </c>
      <c r="AC24" s="365" t="str">
        <f>IF(AC23="","",VLOOKUP(AC23,'[1]シフト記号表（従来型・ユニット型共通）'!$C$6:$L$47,10,FALSE))</f>
        <v/>
      </c>
      <c r="AD24" s="365" t="str">
        <f>IF(AD23="","",VLOOKUP(AD23,'[1]シフト記号表（従来型・ユニット型共通）'!$C$6:$L$47,10,FALSE))</f>
        <v/>
      </c>
      <c r="AE24" s="365" t="str">
        <f>IF(AE23="","",VLOOKUP(AE23,'[1]シフト記号表（従来型・ユニット型共通）'!$C$6:$L$47,10,FALSE))</f>
        <v/>
      </c>
      <c r="AF24" s="365" t="str">
        <f>IF(AF23="","",VLOOKUP(AF23,'[1]シフト記号表（従来型・ユニット型共通）'!$C$6:$L$47,10,FALSE))</f>
        <v/>
      </c>
      <c r="AG24" s="366" t="str">
        <f>IF(AG23="","",VLOOKUP(AG23,'[1]シフト記号表（従来型・ユニット型共通）'!$C$6:$L$47,10,FALSE))</f>
        <v/>
      </c>
      <c r="AH24" s="364" t="str">
        <f>IF(AH23="","",VLOOKUP(AH23,'[1]シフト記号表（従来型・ユニット型共通）'!$C$6:$L$47,10,FALSE))</f>
        <v/>
      </c>
      <c r="AI24" s="365" t="str">
        <f>IF(AI23="","",VLOOKUP(AI23,'[1]シフト記号表（従来型・ユニット型共通）'!$C$6:$L$47,10,FALSE))</f>
        <v/>
      </c>
      <c r="AJ24" s="365" t="str">
        <f>IF(AJ23="","",VLOOKUP(AJ23,'[1]シフト記号表（従来型・ユニット型共通）'!$C$6:$L$47,10,FALSE))</f>
        <v/>
      </c>
      <c r="AK24" s="365" t="str">
        <f>IF(AK23="","",VLOOKUP(AK23,'[1]シフト記号表（従来型・ユニット型共通）'!$C$6:$L$47,10,FALSE))</f>
        <v/>
      </c>
      <c r="AL24" s="365" t="str">
        <f>IF(AL23="","",VLOOKUP(AL23,'[1]シフト記号表（従来型・ユニット型共通）'!$C$6:$L$47,10,FALSE))</f>
        <v/>
      </c>
      <c r="AM24" s="365" t="str">
        <f>IF(AM23="","",VLOOKUP(AM23,'[1]シフト記号表（従来型・ユニット型共通）'!$C$6:$L$47,10,FALSE))</f>
        <v/>
      </c>
      <c r="AN24" s="366" t="str">
        <f>IF(AN23="","",VLOOKUP(AN23,'[1]シフト記号表（従来型・ユニット型共通）'!$C$6:$L$47,10,FALSE))</f>
        <v/>
      </c>
      <c r="AO24" s="364" t="str">
        <f>IF(AO23="","",VLOOKUP(AO23,'[1]シフト記号表（従来型・ユニット型共通）'!$C$6:$L$47,10,FALSE))</f>
        <v/>
      </c>
      <c r="AP24" s="365" t="str">
        <f>IF(AP23="","",VLOOKUP(AP23,'[1]シフト記号表（従来型・ユニット型共通）'!$C$6:$L$47,10,FALSE))</f>
        <v/>
      </c>
      <c r="AQ24" s="365" t="str">
        <f>IF(AQ23="","",VLOOKUP(AQ23,'[1]シフト記号表（従来型・ユニット型共通）'!$C$6:$L$47,10,FALSE))</f>
        <v/>
      </c>
      <c r="AR24" s="365" t="str">
        <f>IF(AR23="","",VLOOKUP(AR23,'[1]シフト記号表（従来型・ユニット型共通）'!$C$6:$L$47,10,FALSE))</f>
        <v/>
      </c>
      <c r="AS24" s="365" t="str">
        <f>IF(AS23="","",VLOOKUP(AS23,'[1]シフト記号表（従来型・ユニット型共通）'!$C$6:$L$47,10,FALSE))</f>
        <v/>
      </c>
      <c r="AT24" s="365" t="str">
        <f>IF(AT23="","",VLOOKUP(AT23,'[1]シフト記号表（従来型・ユニット型共通）'!$C$6:$L$47,10,FALSE))</f>
        <v/>
      </c>
      <c r="AU24" s="366" t="str">
        <f>IF(AU23="","",VLOOKUP(AU23,'[1]シフト記号表（従来型・ユニット型共通）'!$C$6:$L$47,10,FALSE))</f>
        <v/>
      </c>
      <c r="AV24" s="364" t="str">
        <f>IF(AV23="","",VLOOKUP(AV23,'[1]シフト記号表（従来型・ユニット型共通）'!$C$6:$L$47,10,FALSE))</f>
        <v/>
      </c>
      <c r="AW24" s="365" t="str">
        <f>IF(AW23="","",VLOOKUP(AW23,'[1]シフト記号表（従来型・ユニット型共通）'!$C$6:$L$47,10,FALSE))</f>
        <v/>
      </c>
      <c r="AX24" s="365" t="str">
        <f>IF(AX23="","",VLOOKUP(AX23,'[1]シフト記号表（従来型・ユニット型共通）'!$C$6:$L$47,10,FALSE))</f>
        <v/>
      </c>
      <c r="AY24" s="365" t="str">
        <f>IF(AY23="","",VLOOKUP(AY23,'[1]シフト記号表（従来型・ユニット型共通）'!$C$6:$L$47,10,FALSE))</f>
        <v/>
      </c>
      <c r="AZ24" s="365" t="str">
        <f>IF(AZ23="","",VLOOKUP(AZ23,'[1]シフト記号表（従来型・ユニット型共通）'!$C$6:$L$47,10,FALSE))</f>
        <v/>
      </c>
      <c r="BA24" s="365" t="str">
        <f>IF(BA23="","",VLOOKUP(BA23,'[1]シフト記号表（従来型・ユニット型共通）'!$C$6:$L$47,10,FALSE))</f>
        <v/>
      </c>
      <c r="BB24" s="366" t="str">
        <f>IF(BB23="","",VLOOKUP(BB23,'[1]シフト記号表（従来型・ユニット型共通）'!$C$6:$L$47,10,FALSE))</f>
        <v/>
      </c>
      <c r="BC24" s="364" t="str">
        <f>IF(BC23="","",VLOOKUP(BC23,'[1]シフト記号表（従来型・ユニット型共通）'!$C$6:$L$47,10,FALSE))</f>
        <v/>
      </c>
      <c r="BD24" s="365" t="str">
        <f>IF(BD23="","",VLOOKUP(BD23,'[1]シフト記号表（従来型・ユニット型共通）'!$C$6:$L$47,10,FALSE))</f>
        <v/>
      </c>
      <c r="BE24" s="365" t="str">
        <f>IF(BE23="","",VLOOKUP(BE23,'[1]シフト記号表（従来型・ユニット型共通）'!$C$6:$L$47,10,FALSE))</f>
        <v/>
      </c>
      <c r="BF24" s="607">
        <f>IF($BI$3="４週",SUM(AA24:BB24),IF($BI$3="暦月",SUM(AA24:BE24),""))</f>
        <v>0</v>
      </c>
      <c r="BG24" s="608"/>
      <c r="BH24" s="609">
        <f>IF($BI$3="４週",BF24/4,IF($BI$3="暦月",(BF24/($BI$8/7)),""))</f>
        <v>0</v>
      </c>
      <c r="BI24" s="608"/>
      <c r="BJ24" s="604"/>
      <c r="BK24" s="605"/>
      <c r="BL24" s="605"/>
      <c r="BM24" s="605"/>
      <c r="BN24" s="606"/>
    </row>
    <row r="25" spans="2:66" ht="20.25" customHeight="1" x14ac:dyDescent="0.45">
      <c r="B25" s="574">
        <f>B23+1</f>
        <v>5</v>
      </c>
      <c r="C25" s="684"/>
      <c r="D25" s="686"/>
      <c r="E25" s="658"/>
      <c r="F25" s="687"/>
      <c r="G25" s="576"/>
      <c r="H25" s="577"/>
      <c r="I25" s="359"/>
      <c r="J25" s="360"/>
      <c r="K25" s="359"/>
      <c r="L25" s="360"/>
      <c r="M25" s="580"/>
      <c r="N25" s="581"/>
      <c r="O25" s="584"/>
      <c r="P25" s="585"/>
      <c r="Q25" s="585"/>
      <c r="R25" s="577"/>
      <c r="S25" s="588"/>
      <c r="T25" s="589"/>
      <c r="U25" s="589"/>
      <c r="V25" s="589"/>
      <c r="W25" s="590"/>
      <c r="X25" s="369" t="s">
        <v>260</v>
      </c>
      <c r="Y25" s="370"/>
      <c r="Z25" s="371"/>
      <c r="AA25" s="372"/>
      <c r="AB25" s="373"/>
      <c r="AC25" s="373"/>
      <c r="AD25" s="373"/>
      <c r="AE25" s="373"/>
      <c r="AF25" s="373"/>
      <c r="AG25" s="374"/>
      <c r="AH25" s="372"/>
      <c r="AI25" s="373"/>
      <c r="AJ25" s="373"/>
      <c r="AK25" s="373"/>
      <c r="AL25" s="373"/>
      <c r="AM25" s="373"/>
      <c r="AN25" s="374"/>
      <c r="AO25" s="372"/>
      <c r="AP25" s="373"/>
      <c r="AQ25" s="373"/>
      <c r="AR25" s="373"/>
      <c r="AS25" s="373"/>
      <c r="AT25" s="373"/>
      <c r="AU25" s="374"/>
      <c r="AV25" s="372"/>
      <c r="AW25" s="373"/>
      <c r="AX25" s="373"/>
      <c r="AY25" s="373"/>
      <c r="AZ25" s="373"/>
      <c r="BA25" s="373"/>
      <c r="BB25" s="374"/>
      <c r="BC25" s="372"/>
      <c r="BD25" s="373"/>
      <c r="BE25" s="375"/>
      <c r="BF25" s="594"/>
      <c r="BG25" s="595"/>
      <c r="BH25" s="556"/>
      <c r="BI25" s="557"/>
      <c r="BJ25" s="558"/>
      <c r="BK25" s="559"/>
      <c r="BL25" s="559"/>
      <c r="BM25" s="559"/>
      <c r="BN25" s="560"/>
    </row>
    <row r="26" spans="2:66" ht="20.25" customHeight="1" x14ac:dyDescent="0.45">
      <c r="B26" s="597"/>
      <c r="C26" s="691"/>
      <c r="D26" s="692"/>
      <c r="E26" s="658"/>
      <c r="F26" s="687"/>
      <c r="G26" s="610"/>
      <c r="H26" s="611"/>
      <c r="I26" s="359"/>
      <c r="J26" s="360">
        <f>G25</f>
        <v>0</v>
      </c>
      <c r="K26" s="359"/>
      <c r="L26" s="360">
        <f>M25</f>
        <v>0</v>
      </c>
      <c r="M26" s="612"/>
      <c r="N26" s="613"/>
      <c r="O26" s="614"/>
      <c r="P26" s="615"/>
      <c r="Q26" s="615"/>
      <c r="R26" s="611"/>
      <c r="S26" s="588"/>
      <c r="T26" s="589"/>
      <c r="U26" s="589"/>
      <c r="V26" s="589"/>
      <c r="W26" s="590"/>
      <c r="X26" s="376" t="s">
        <v>261</v>
      </c>
      <c r="Y26" s="377"/>
      <c r="Z26" s="378"/>
      <c r="AA26" s="364" t="str">
        <f>IF(AA25="","",VLOOKUP(AA25,'[1]シフト記号表（従来型・ユニット型共通）'!$C$6:$L$47,10,FALSE))</f>
        <v/>
      </c>
      <c r="AB26" s="365" t="str">
        <f>IF(AB25="","",VLOOKUP(AB25,'[1]シフト記号表（従来型・ユニット型共通）'!$C$6:$L$47,10,FALSE))</f>
        <v/>
      </c>
      <c r="AC26" s="365" t="str">
        <f>IF(AC25="","",VLOOKUP(AC25,'[1]シフト記号表（従来型・ユニット型共通）'!$C$6:$L$47,10,FALSE))</f>
        <v/>
      </c>
      <c r="AD26" s="365" t="str">
        <f>IF(AD25="","",VLOOKUP(AD25,'[1]シフト記号表（従来型・ユニット型共通）'!$C$6:$L$47,10,FALSE))</f>
        <v/>
      </c>
      <c r="AE26" s="365" t="str">
        <f>IF(AE25="","",VLOOKUP(AE25,'[1]シフト記号表（従来型・ユニット型共通）'!$C$6:$L$47,10,FALSE))</f>
        <v/>
      </c>
      <c r="AF26" s="365" t="str">
        <f>IF(AF25="","",VLOOKUP(AF25,'[1]シフト記号表（従来型・ユニット型共通）'!$C$6:$L$47,10,FALSE))</f>
        <v/>
      </c>
      <c r="AG26" s="366" t="str">
        <f>IF(AG25="","",VLOOKUP(AG25,'[1]シフト記号表（従来型・ユニット型共通）'!$C$6:$L$47,10,FALSE))</f>
        <v/>
      </c>
      <c r="AH26" s="364" t="str">
        <f>IF(AH25="","",VLOOKUP(AH25,'[1]シフト記号表（従来型・ユニット型共通）'!$C$6:$L$47,10,FALSE))</f>
        <v/>
      </c>
      <c r="AI26" s="365" t="str">
        <f>IF(AI25="","",VLOOKUP(AI25,'[1]シフト記号表（従来型・ユニット型共通）'!$C$6:$L$47,10,FALSE))</f>
        <v/>
      </c>
      <c r="AJ26" s="365" t="str">
        <f>IF(AJ25="","",VLOOKUP(AJ25,'[1]シフト記号表（従来型・ユニット型共通）'!$C$6:$L$47,10,FALSE))</f>
        <v/>
      </c>
      <c r="AK26" s="365" t="str">
        <f>IF(AK25="","",VLOOKUP(AK25,'[1]シフト記号表（従来型・ユニット型共通）'!$C$6:$L$47,10,FALSE))</f>
        <v/>
      </c>
      <c r="AL26" s="365" t="str">
        <f>IF(AL25="","",VLOOKUP(AL25,'[1]シフト記号表（従来型・ユニット型共通）'!$C$6:$L$47,10,FALSE))</f>
        <v/>
      </c>
      <c r="AM26" s="365" t="str">
        <f>IF(AM25="","",VLOOKUP(AM25,'[1]シフト記号表（従来型・ユニット型共通）'!$C$6:$L$47,10,FALSE))</f>
        <v/>
      </c>
      <c r="AN26" s="366" t="str">
        <f>IF(AN25="","",VLOOKUP(AN25,'[1]シフト記号表（従来型・ユニット型共通）'!$C$6:$L$47,10,FALSE))</f>
        <v/>
      </c>
      <c r="AO26" s="364" t="str">
        <f>IF(AO25="","",VLOOKUP(AO25,'[1]シフト記号表（従来型・ユニット型共通）'!$C$6:$L$47,10,FALSE))</f>
        <v/>
      </c>
      <c r="AP26" s="365" t="str">
        <f>IF(AP25="","",VLOOKUP(AP25,'[1]シフト記号表（従来型・ユニット型共通）'!$C$6:$L$47,10,FALSE))</f>
        <v/>
      </c>
      <c r="AQ26" s="365" t="str">
        <f>IF(AQ25="","",VLOOKUP(AQ25,'[1]シフト記号表（従来型・ユニット型共通）'!$C$6:$L$47,10,FALSE))</f>
        <v/>
      </c>
      <c r="AR26" s="365" t="str">
        <f>IF(AR25="","",VLOOKUP(AR25,'[1]シフト記号表（従来型・ユニット型共通）'!$C$6:$L$47,10,FALSE))</f>
        <v/>
      </c>
      <c r="AS26" s="365" t="str">
        <f>IF(AS25="","",VLOOKUP(AS25,'[1]シフト記号表（従来型・ユニット型共通）'!$C$6:$L$47,10,FALSE))</f>
        <v/>
      </c>
      <c r="AT26" s="365" t="str">
        <f>IF(AT25="","",VLOOKUP(AT25,'[1]シフト記号表（従来型・ユニット型共通）'!$C$6:$L$47,10,FALSE))</f>
        <v/>
      </c>
      <c r="AU26" s="366" t="str">
        <f>IF(AU25="","",VLOOKUP(AU25,'[1]シフト記号表（従来型・ユニット型共通）'!$C$6:$L$47,10,FALSE))</f>
        <v/>
      </c>
      <c r="AV26" s="364" t="str">
        <f>IF(AV25="","",VLOOKUP(AV25,'[1]シフト記号表（従来型・ユニット型共通）'!$C$6:$L$47,10,FALSE))</f>
        <v/>
      </c>
      <c r="AW26" s="365" t="str">
        <f>IF(AW25="","",VLOOKUP(AW25,'[1]シフト記号表（従来型・ユニット型共通）'!$C$6:$L$47,10,FALSE))</f>
        <v/>
      </c>
      <c r="AX26" s="365" t="str">
        <f>IF(AX25="","",VLOOKUP(AX25,'[1]シフト記号表（従来型・ユニット型共通）'!$C$6:$L$47,10,FALSE))</f>
        <v/>
      </c>
      <c r="AY26" s="365" t="str">
        <f>IF(AY25="","",VLOOKUP(AY25,'[1]シフト記号表（従来型・ユニット型共通）'!$C$6:$L$47,10,FALSE))</f>
        <v/>
      </c>
      <c r="AZ26" s="365" t="str">
        <f>IF(AZ25="","",VLOOKUP(AZ25,'[1]シフト記号表（従来型・ユニット型共通）'!$C$6:$L$47,10,FALSE))</f>
        <v/>
      </c>
      <c r="BA26" s="365" t="str">
        <f>IF(BA25="","",VLOOKUP(BA25,'[1]シフト記号表（従来型・ユニット型共通）'!$C$6:$L$47,10,FALSE))</f>
        <v/>
      </c>
      <c r="BB26" s="366" t="str">
        <f>IF(BB25="","",VLOOKUP(BB25,'[1]シフト記号表（従来型・ユニット型共通）'!$C$6:$L$47,10,FALSE))</f>
        <v/>
      </c>
      <c r="BC26" s="364" t="str">
        <f>IF(BC25="","",VLOOKUP(BC25,'[1]シフト記号表（従来型・ユニット型共通）'!$C$6:$L$47,10,FALSE))</f>
        <v/>
      </c>
      <c r="BD26" s="365" t="str">
        <f>IF(BD25="","",VLOOKUP(BD25,'[1]シフト記号表（従来型・ユニット型共通）'!$C$6:$L$47,10,FALSE))</f>
        <v/>
      </c>
      <c r="BE26" s="365" t="str">
        <f>IF(BE25="","",VLOOKUP(BE25,'[1]シフト記号表（従来型・ユニット型共通）'!$C$6:$L$47,10,FALSE))</f>
        <v/>
      </c>
      <c r="BF26" s="607">
        <f>IF($BI$3="４週",SUM(AA26:BB26),IF($BI$3="暦月",SUM(AA26:BE26),""))</f>
        <v>0</v>
      </c>
      <c r="BG26" s="608"/>
      <c r="BH26" s="609">
        <f>IF($BI$3="４週",BF26/4,IF($BI$3="暦月",(BF26/($BI$8/7)),""))</f>
        <v>0</v>
      </c>
      <c r="BI26" s="608"/>
      <c r="BJ26" s="604"/>
      <c r="BK26" s="605"/>
      <c r="BL26" s="605"/>
      <c r="BM26" s="605"/>
      <c r="BN26" s="606"/>
    </row>
    <row r="27" spans="2:66" ht="20.25" customHeight="1" x14ac:dyDescent="0.45">
      <c r="B27" s="574">
        <f>B25+1</f>
        <v>6</v>
      </c>
      <c r="C27" s="684"/>
      <c r="D27" s="686"/>
      <c r="E27" s="658"/>
      <c r="F27" s="687"/>
      <c r="G27" s="576"/>
      <c r="H27" s="577"/>
      <c r="I27" s="359"/>
      <c r="J27" s="360"/>
      <c r="K27" s="359"/>
      <c r="L27" s="360"/>
      <c r="M27" s="580"/>
      <c r="N27" s="581"/>
      <c r="O27" s="584"/>
      <c r="P27" s="585"/>
      <c r="Q27" s="585"/>
      <c r="R27" s="577"/>
      <c r="S27" s="588"/>
      <c r="T27" s="589"/>
      <c r="U27" s="589"/>
      <c r="V27" s="589"/>
      <c r="W27" s="590"/>
      <c r="X27" s="379" t="s">
        <v>260</v>
      </c>
      <c r="Y27" s="380"/>
      <c r="Z27" s="381"/>
      <c r="AA27" s="372"/>
      <c r="AB27" s="373"/>
      <c r="AC27" s="373"/>
      <c r="AD27" s="373"/>
      <c r="AE27" s="373"/>
      <c r="AF27" s="373"/>
      <c r="AG27" s="374"/>
      <c r="AH27" s="372"/>
      <c r="AI27" s="373"/>
      <c r="AJ27" s="373"/>
      <c r="AK27" s="373"/>
      <c r="AL27" s="373"/>
      <c r="AM27" s="373"/>
      <c r="AN27" s="374"/>
      <c r="AO27" s="372"/>
      <c r="AP27" s="373"/>
      <c r="AQ27" s="373"/>
      <c r="AR27" s="373"/>
      <c r="AS27" s="373"/>
      <c r="AT27" s="373"/>
      <c r="AU27" s="374"/>
      <c r="AV27" s="372"/>
      <c r="AW27" s="373"/>
      <c r="AX27" s="373"/>
      <c r="AY27" s="373"/>
      <c r="AZ27" s="373"/>
      <c r="BA27" s="373"/>
      <c r="BB27" s="374"/>
      <c r="BC27" s="372"/>
      <c r="BD27" s="373"/>
      <c r="BE27" s="375"/>
      <c r="BF27" s="594"/>
      <c r="BG27" s="595"/>
      <c r="BH27" s="556"/>
      <c r="BI27" s="557"/>
      <c r="BJ27" s="558"/>
      <c r="BK27" s="559"/>
      <c r="BL27" s="559"/>
      <c r="BM27" s="559"/>
      <c r="BN27" s="560"/>
    </row>
    <row r="28" spans="2:66" ht="20.25" customHeight="1" x14ac:dyDescent="0.45">
      <c r="B28" s="597"/>
      <c r="C28" s="691"/>
      <c r="D28" s="692"/>
      <c r="E28" s="658"/>
      <c r="F28" s="687"/>
      <c r="G28" s="610"/>
      <c r="H28" s="611"/>
      <c r="I28" s="359"/>
      <c r="J28" s="360">
        <f>G27</f>
        <v>0</v>
      </c>
      <c r="K28" s="359"/>
      <c r="L28" s="360">
        <f>M27</f>
        <v>0</v>
      </c>
      <c r="M28" s="612"/>
      <c r="N28" s="613"/>
      <c r="O28" s="614"/>
      <c r="P28" s="615"/>
      <c r="Q28" s="615"/>
      <c r="R28" s="611"/>
      <c r="S28" s="588"/>
      <c r="T28" s="589"/>
      <c r="U28" s="589"/>
      <c r="V28" s="589"/>
      <c r="W28" s="590"/>
      <c r="X28" s="361" t="s">
        <v>261</v>
      </c>
      <c r="Y28" s="362"/>
      <c r="Z28" s="363"/>
      <c r="AA28" s="364" t="str">
        <f>IF(AA27="","",VLOOKUP(AA27,'[1]シフト記号表（従来型・ユニット型共通）'!$C$6:$L$47,10,FALSE))</f>
        <v/>
      </c>
      <c r="AB28" s="365" t="str">
        <f>IF(AB27="","",VLOOKUP(AB27,'[1]シフト記号表（従来型・ユニット型共通）'!$C$6:$L$47,10,FALSE))</f>
        <v/>
      </c>
      <c r="AC28" s="365" t="str">
        <f>IF(AC27="","",VLOOKUP(AC27,'[1]シフト記号表（従来型・ユニット型共通）'!$C$6:$L$47,10,FALSE))</f>
        <v/>
      </c>
      <c r="AD28" s="365" t="str">
        <f>IF(AD27="","",VLOOKUP(AD27,'[1]シフト記号表（従来型・ユニット型共通）'!$C$6:$L$47,10,FALSE))</f>
        <v/>
      </c>
      <c r="AE28" s="365" t="str">
        <f>IF(AE27="","",VLOOKUP(AE27,'[1]シフト記号表（従来型・ユニット型共通）'!$C$6:$L$47,10,FALSE))</f>
        <v/>
      </c>
      <c r="AF28" s="365" t="str">
        <f>IF(AF27="","",VLOOKUP(AF27,'[1]シフト記号表（従来型・ユニット型共通）'!$C$6:$L$47,10,FALSE))</f>
        <v/>
      </c>
      <c r="AG28" s="366" t="str">
        <f>IF(AG27="","",VLOOKUP(AG27,'[1]シフト記号表（従来型・ユニット型共通）'!$C$6:$L$47,10,FALSE))</f>
        <v/>
      </c>
      <c r="AH28" s="364" t="str">
        <f>IF(AH27="","",VLOOKUP(AH27,'[1]シフト記号表（従来型・ユニット型共通）'!$C$6:$L$47,10,FALSE))</f>
        <v/>
      </c>
      <c r="AI28" s="365" t="str">
        <f>IF(AI27="","",VLOOKUP(AI27,'[1]シフト記号表（従来型・ユニット型共通）'!$C$6:$L$47,10,FALSE))</f>
        <v/>
      </c>
      <c r="AJ28" s="365" t="str">
        <f>IF(AJ27="","",VLOOKUP(AJ27,'[1]シフト記号表（従来型・ユニット型共通）'!$C$6:$L$47,10,FALSE))</f>
        <v/>
      </c>
      <c r="AK28" s="365" t="str">
        <f>IF(AK27="","",VLOOKUP(AK27,'[1]シフト記号表（従来型・ユニット型共通）'!$C$6:$L$47,10,FALSE))</f>
        <v/>
      </c>
      <c r="AL28" s="365" t="str">
        <f>IF(AL27="","",VLOOKUP(AL27,'[1]シフト記号表（従来型・ユニット型共通）'!$C$6:$L$47,10,FALSE))</f>
        <v/>
      </c>
      <c r="AM28" s="365" t="str">
        <f>IF(AM27="","",VLOOKUP(AM27,'[1]シフト記号表（従来型・ユニット型共通）'!$C$6:$L$47,10,FALSE))</f>
        <v/>
      </c>
      <c r="AN28" s="366" t="str">
        <f>IF(AN27="","",VLOOKUP(AN27,'[1]シフト記号表（従来型・ユニット型共通）'!$C$6:$L$47,10,FALSE))</f>
        <v/>
      </c>
      <c r="AO28" s="364" t="str">
        <f>IF(AO27="","",VLOOKUP(AO27,'[1]シフト記号表（従来型・ユニット型共通）'!$C$6:$L$47,10,FALSE))</f>
        <v/>
      </c>
      <c r="AP28" s="365" t="str">
        <f>IF(AP27="","",VLOOKUP(AP27,'[1]シフト記号表（従来型・ユニット型共通）'!$C$6:$L$47,10,FALSE))</f>
        <v/>
      </c>
      <c r="AQ28" s="365" t="str">
        <f>IF(AQ27="","",VLOOKUP(AQ27,'[1]シフト記号表（従来型・ユニット型共通）'!$C$6:$L$47,10,FALSE))</f>
        <v/>
      </c>
      <c r="AR28" s="365" t="str">
        <f>IF(AR27="","",VLOOKUP(AR27,'[1]シフト記号表（従来型・ユニット型共通）'!$C$6:$L$47,10,FALSE))</f>
        <v/>
      </c>
      <c r="AS28" s="365" t="str">
        <f>IF(AS27="","",VLOOKUP(AS27,'[1]シフト記号表（従来型・ユニット型共通）'!$C$6:$L$47,10,FALSE))</f>
        <v/>
      </c>
      <c r="AT28" s="365" t="str">
        <f>IF(AT27="","",VLOOKUP(AT27,'[1]シフト記号表（従来型・ユニット型共通）'!$C$6:$L$47,10,FALSE))</f>
        <v/>
      </c>
      <c r="AU28" s="366" t="str">
        <f>IF(AU27="","",VLOOKUP(AU27,'[1]シフト記号表（従来型・ユニット型共通）'!$C$6:$L$47,10,FALSE))</f>
        <v/>
      </c>
      <c r="AV28" s="364" t="str">
        <f>IF(AV27="","",VLOOKUP(AV27,'[1]シフト記号表（従来型・ユニット型共通）'!$C$6:$L$47,10,FALSE))</f>
        <v/>
      </c>
      <c r="AW28" s="365" t="str">
        <f>IF(AW27="","",VLOOKUP(AW27,'[1]シフト記号表（従来型・ユニット型共通）'!$C$6:$L$47,10,FALSE))</f>
        <v/>
      </c>
      <c r="AX28" s="365" t="str">
        <f>IF(AX27="","",VLOOKUP(AX27,'[1]シフト記号表（従来型・ユニット型共通）'!$C$6:$L$47,10,FALSE))</f>
        <v/>
      </c>
      <c r="AY28" s="365" t="str">
        <f>IF(AY27="","",VLOOKUP(AY27,'[1]シフト記号表（従来型・ユニット型共通）'!$C$6:$L$47,10,FALSE))</f>
        <v/>
      </c>
      <c r="AZ28" s="365" t="str">
        <f>IF(AZ27="","",VLOOKUP(AZ27,'[1]シフト記号表（従来型・ユニット型共通）'!$C$6:$L$47,10,FALSE))</f>
        <v/>
      </c>
      <c r="BA28" s="365" t="str">
        <f>IF(BA27="","",VLOOKUP(BA27,'[1]シフト記号表（従来型・ユニット型共通）'!$C$6:$L$47,10,FALSE))</f>
        <v/>
      </c>
      <c r="BB28" s="366" t="str">
        <f>IF(BB27="","",VLOOKUP(BB27,'[1]シフト記号表（従来型・ユニット型共通）'!$C$6:$L$47,10,FALSE))</f>
        <v/>
      </c>
      <c r="BC28" s="364" t="str">
        <f>IF(BC27="","",VLOOKUP(BC27,'[1]シフト記号表（従来型・ユニット型共通）'!$C$6:$L$47,10,FALSE))</f>
        <v/>
      </c>
      <c r="BD28" s="365" t="str">
        <f>IF(BD27="","",VLOOKUP(BD27,'[1]シフト記号表（従来型・ユニット型共通）'!$C$6:$L$47,10,FALSE))</f>
        <v/>
      </c>
      <c r="BE28" s="365" t="str">
        <f>IF(BE27="","",VLOOKUP(BE27,'[1]シフト記号表（従来型・ユニット型共通）'!$C$6:$L$47,10,FALSE))</f>
        <v/>
      </c>
      <c r="BF28" s="607">
        <f>IF($BI$3="４週",SUM(AA28:BB28),IF($BI$3="暦月",SUM(AA28:BE28),""))</f>
        <v>0</v>
      </c>
      <c r="BG28" s="608"/>
      <c r="BH28" s="609">
        <f>IF($BI$3="４週",BF28/4,IF($BI$3="暦月",(BF28/($BI$8/7)),""))</f>
        <v>0</v>
      </c>
      <c r="BI28" s="608"/>
      <c r="BJ28" s="604"/>
      <c r="BK28" s="605"/>
      <c r="BL28" s="605"/>
      <c r="BM28" s="605"/>
      <c r="BN28" s="606"/>
    </row>
    <row r="29" spans="2:66" ht="20.25" customHeight="1" x14ac:dyDescent="0.45">
      <c r="B29" s="574">
        <f>B27+1</f>
        <v>7</v>
      </c>
      <c r="C29" s="684"/>
      <c r="D29" s="686"/>
      <c r="E29" s="658"/>
      <c r="F29" s="687"/>
      <c r="G29" s="576"/>
      <c r="H29" s="577"/>
      <c r="I29" s="359"/>
      <c r="J29" s="360"/>
      <c r="K29" s="359"/>
      <c r="L29" s="360"/>
      <c r="M29" s="580"/>
      <c r="N29" s="581"/>
      <c r="O29" s="584"/>
      <c r="P29" s="585"/>
      <c r="Q29" s="585"/>
      <c r="R29" s="577"/>
      <c r="S29" s="588"/>
      <c r="T29" s="589"/>
      <c r="U29" s="589"/>
      <c r="V29" s="589"/>
      <c r="W29" s="590"/>
      <c r="X29" s="369" t="s">
        <v>260</v>
      </c>
      <c r="Y29" s="370"/>
      <c r="Z29" s="371"/>
      <c r="AA29" s="372"/>
      <c r="AB29" s="373"/>
      <c r="AC29" s="373"/>
      <c r="AD29" s="373"/>
      <c r="AE29" s="373"/>
      <c r="AF29" s="373"/>
      <c r="AG29" s="374"/>
      <c r="AH29" s="372"/>
      <c r="AI29" s="373"/>
      <c r="AJ29" s="373"/>
      <c r="AK29" s="373"/>
      <c r="AL29" s="373"/>
      <c r="AM29" s="373"/>
      <c r="AN29" s="374"/>
      <c r="AO29" s="372"/>
      <c r="AP29" s="373"/>
      <c r="AQ29" s="373"/>
      <c r="AR29" s="373"/>
      <c r="AS29" s="373"/>
      <c r="AT29" s="373"/>
      <c r="AU29" s="374"/>
      <c r="AV29" s="372"/>
      <c r="AW29" s="373"/>
      <c r="AX29" s="373"/>
      <c r="AY29" s="373"/>
      <c r="AZ29" s="373"/>
      <c r="BA29" s="373"/>
      <c r="BB29" s="374"/>
      <c r="BC29" s="372"/>
      <c r="BD29" s="373"/>
      <c r="BE29" s="375"/>
      <c r="BF29" s="594"/>
      <c r="BG29" s="595"/>
      <c r="BH29" s="556"/>
      <c r="BI29" s="557"/>
      <c r="BJ29" s="558"/>
      <c r="BK29" s="559"/>
      <c r="BL29" s="559"/>
      <c r="BM29" s="559"/>
      <c r="BN29" s="560"/>
    </row>
    <row r="30" spans="2:66" ht="20.25" customHeight="1" x14ac:dyDescent="0.45">
      <c r="B30" s="597"/>
      <c r="C30" s="691"/>
      <c r="D30" s="692"/>
      <c r="E30" s="658"/>
      <c r="F30" s="687"/>
      <c r="G30" s="610"/>
      <c r="H30" s="611"/>
      <c r="I30" s="359"/>
      <c r="J30" s="360">
        <f>G29</f>
        <v>0</v>
      </c>
      <c r="K30" s="359"/>
      <c r="L30" s="360">
        <f>M29</f>
        <v>0</v>
      </c>
      <c r="M30" s="612"/>
      <c r="N30" s="613"/>
      <c r="O30" s="614"/>
      <c r="P30" s="615"/>
      <c r="Q30" s="615"/>
      <c r="R30" s="611"/>
      <c r="S30" s="588"/>
      <c r="T30" s="589"/>
      <c r="U30" s="589"/>
      <c r="V30" s="589"/>
      <c r="W30" s="590"/>
      <c r="X30" s="361" t="s">
        <v>261</v>
      </c>
      <c r="Y30" s="362"/>
      <c r="Z30" s="363"/>
      <c r="AA30" s="364" t="str">
        <f>IF(AA29="","",VLOOKUP(AA29,'[1]シフト記号表（従来型・ユニット型共通）'!$C$6:$L$47,10,FALSE))</f>
        <v/>
      </c>
      <c r="AB30" s="365" t="str">
        <f>IF(AB29="","",VLOOKUP(AB29,'[1]シフト記号表（従来型・ユニット型共通）'!$C$6:$L$47,10,FALSE))</f>
        <v/>
      </c>
      <c r="AC30" s="365" t="str">
        <f>IF(AC29="","",VLOOKUP(AC29,'[1]シフト記号表（従来型・ユニット型共通）'!$C$6:$L$47,10,FALSE))</f>
        <v/>
      </c>
      <c r="AD30" s="365" t="str">
        <f>IF(AD29="","",VLOOKUP(AD29,'[1]シフト記号表（従来型・ユニット型共通）'!$C$6:$L$47,10,FALSE))</f>
        <v/>
      </c>
      <c r="AE30" s="365" t="str">
        <f>IF(AE29="","",VLOOKUP(AE29,'[1]シフト記号表（従来型・ユニット型共通）'!$C$6:$L$47,10,FALSE))</f>
        <v/>
      </c>
      <c r="AF30" s="365" t="str">
        <f>IF(AF29="","",VLOOKUP(AF29,'[1]シフト記号表（従来型・ユニット型共通）'!$C$6:$L$47,10,FALSE))</f>
        <v/>
      </c>
      <c r="AG30" s="366" t="str">
        <f>IF(AG29="","",VLOOKUP(AG29,'[1]シフト記号表（従来型・ユニット型共通）'!$C$6:$L$47,10,FALSE))</f>
        <v/>
      </c>
      <c r="AH30" s="364" t="str">
        <f>IF(AH29="","",VLOOKUP(AH29,'[1]シフト記号表（従来型・ユニット型共通）'!$C$6:$L$47,10,FALSE))</f>
        <v/>
      </c>
      <c r="AI30" s="365" t="str">
        <f>IF(AI29="","",VLOOKUP(AI29,'[1]シフト記号表（従来型・ユニット型共通）'!$C$6:$L$47,10,FALSE))</f>
        <v/>
      </c>
      <c r="AJ30" s="365" t="str">
        <f>IF(AJ29="","",VLOOKUP(AJ29,'[1]シフト記号表（従来型・ユニット型共通）'!$C$6:$L$47,10,FALSE))</f>
        <v/>
      </c>
      <c r="AK30" s="365" t="str">
        <f>IF(AK29="","",VLOOKUP(AK29,'[1]シフト記号表（従来型・ユニット型共通）'!$C$6:$L$47,10,FALSE))</f>
        <v/>
      </c>
      <c r="AL30" s="365" t="str">
        <f>IF(AL29="","",VLOOKUP(AL29,'[1]シフト記号表（従来型・ユニット型共通）'!$C$6:$L$47,10,FALSE))</f>
        <v/>
      </c>
      <c r="AM30" s="365" t="str">
        <f>IF(AM29="","",VLOOKUP(AM29,'[1]シフト記号表（従来型・ユニット型共通）'!$C$6:$L$47,10,FALSE))</f>
        <v/>
      </c>
      <c r="AN30" s="366" t="str">
        <f>IF(AN29="","",VLOOKUP(AN29,'[1]シフト記号表（従来型・ユニット型共通）'!$C$6:$L$47,10,FALSE))</f>
        <v/>
      </c>
      <c r="AO30" s="364" t="str">
        <f>IF(AO29="","",VLOOKUP(AO29,'[1]シフト記号表（従来型・ユニット型共通）'!$C$6:$L$47,10,FALSE))</f>
        <v/>
      </c>
      <c r="AP30" s="365" t="str">
        <f>IF(AP29="","",VLOOKUP(AP29,'[1]シフト記号表（従来型・ユニット型共通）'!$C$6:$L$47,10,FALSE))</f>
        <v/>
      </c>
      <c r="AQ30" s="365" t="str">
        <f>IF(AQ29="","",VLOOKUP(AQ29,'[1]シフト記号表（従来型・ユニット型共通）'!$C$6:$L$47,10,FALSE))</f>
        <v/>
      </c>
      <c r="AR30" s="365" t="str">
        <f>IF(AR29="","",VLOOKUP(AR29,'[1]シフト記号表（従来型・ユニット型共通）'!$C$6:$L$47,10,FALSE))</f>
        <v/>
      </c>
      <c r="AS30" s="365" t="str">
        <f>IF(AS29="","",VLOOKUP(AS29,'[1]シフト記号表（従来型・ユニット型共通）'!$C$6:$L$47,10,FALSE))</f>
        <v/>
      </c>
      <c r="AT30" s="365" t="str">
        <f>IF(AT29="","",VLOOKUP(AT29,'[1]シフト記号表（従来型・ユニット型共通）'!$C$6:$L$47,10,FALSE))</f>
        <v/>
      </c>
      <c r="AU30" s="366" t="str">
        <f>IF(AU29="","",VLOOKUP(AU29,'[1]シフト記号表（従来型・ユニット型共通）'!$C$6:$L$47,10,FALSE))</f>
        <v/>
      </c>
      <c r="AV30" s="364" t="str">
        <f>IF(AV29="","",VLOOKUP(AV29,'[1]シフト記号表（従来型・ユニット型共通）'!$C$6:$L$47,10,FALSE))</f>
        <v/>
      </c>
      <c r="AW30" s="365" t="str">
        <f>IF(AW29="","",VLOOKUP(AW29,'[1]シフト記号表（従来型・ユニット型共通）'!$C$6:$L$47,10,FALSE))</f>
        <v/>
      </c>
      <c r="AX30" s="365" t="str">
        <f>IF(AX29="","",VLOOKUP(AX29,'[1]シフト記号表（従来型・ユニット型共通）'!$C$6:$L$47,10,FALSE))</f>
        <v/>
      </c>
      <c r="AY30" s="365" t="str">
        <f>IF(AY29="","",VLOOKUP(AY29,'[1]シフト記号表（従来型・ユニット型共通）'!$C$6:$L$47,10,FALSE))</f>
        <v/>
      </c>
      <c r="AZ30" s="365" t="str">
        <f>IF(AZ29="","",VLOOKUP(AZ29,'[1]シフト記号表（従来型・ユニット型共通）'!$C$6:$L$47,10,FALSE))</f>
        <v/>
      </c>
      <c r="BA30" s="365" t="str">
        <f>IF(BA29="","",VLOOKUP(BA29,'[1]シフト記号表（従来型・ユニット型共通）'!$C$6:$L$47,10,FALSE))</f>
        <v/>
      </c>
      <c r="BB30" s="366" t="str">
        <f>IF(BB29="","",VLOOKUP(BB29,'[1]シフト記号表（従来型・ユニット型共通）'!$C$6:$L$47,10,FALSE))</f>
        <v/>
      </c>
      <c r="BC30" s="364" t="str">
        <f>IF(BC29="","",VLOOKUP(BC29,'[1]シフト記号表（従来型・ユニット型共通）'!$C$6:$L$47,10,FALSE))</f>
        <v/>
      </c>
      <c r="BD30" s="365" t="str">
        <f>IF(BD29="","",VLOOKUP(BD29,'[1]シフト記号表（従来型・ユニット型共通）'!$C$6:$L$47,10,FALSE))</f>
        <v/>
      </c>
      <c r="BE30" s="365" t="str">
        <f>IF(BE29="","",VLOOKUP(BE29,'[1]シフト記号表（従来型・ユニット型共通）'!$C$6:$L$47,10,FALSE))</f>
        <v/>
      </c>
      <c r="BF30" s="607">
        <f>IF($BI$3="４週",SUM(AA30:BB30),IF($BI$3="暦月",SUM(AA30:BE30),""))</f>
        <v>0</v>
      </c>
      <c r="BG30" s="608"/>
      <c r="BH30" s="609">
        <f>IF($BI$3="４週",BF30/4,IF($BI$3="暦月",(BF30/($BI$8/7)),""))</f>
        <v>0</v>
      </c>
      <c r="BI30" s="608"/>
      <c r="BJ30" s="604"/>
      <c r="BK30" s="605"/>
      <c r="BL30" s="605"/>
      <c r="BM30" s="605"/>
      <c r="BN30" s="606"/>
    </row>
    <row r="31" spans="2:66" ht="20.25" customHeight="1" x14ac:dyDescent="0.45">
      <c r="B31" s="574">
        <f>B29+1</f>
        <v>8</v>
      </c>
      <c r="C31" s="684"/>
      <c r="D31" s="686"/>
      <c r="E31" s="658"/>
      <c r="F31" s="687"/>
      <c r="G31" s="576"/>
      <c r="H31" s="577"/>
      <c r="I31" s="359"/>
      <c r="J31" s="360"/>
      <c r="K31" s="359"/>
      <c r="L31" s="360"/>
      <c r="M31" s="580"/>
      <c r="N31" s="581"/>
      <c r="O31" s="584"/>
      <c r="P31" s="585"/>
      <c r="Q31" s="585"/>
      <c r="R31" s="577"/>
      <c r="S31" s="588"/>
      <c r="T31" s="589"/>
      <c r="U31" s="589"/>
      <c r="V31" s="589"/>
      <c r="W31" s="590"/>
      <c r="X31" s="369" t="s">
        <v>260</v>
      </c>
      <c r="Y31" s="370"/>
      <c r="Z31" s="371"/>
      <c r="AA31" s="372"/>
      <c r="AB31" s="373"/>
      <c r="AC31" s="373"/>
      <c r="AD31" s="373"/>
      <c r="AE31" s="373"/>
      <c r="AF31" s="373"/>
      <c r="AG31" s="374"/>
      <c r="AH31" s="372"/>
      <c r="AI31" s="373"/>
      <c r="AJ31" s="373"/>
      <c r="AK31" s="373"/>
      <c r="AL31" s="373"/>
      <c r="AM31" s="373"/>
      <c r="AN31" s="374"/>
      <c r="AO31" s="372"/>
      <c r="AP31" s="373"/>
      <c r="AQ31" s="373"/>
      <c r="AR31" s="373"/>
      <c r="AS31" s="373"/>
      <c r="AT31" s="373"/>
      <c r="AU31" s="374"/>
      <c r="AV31" s="372"/>
      <c r="AW31" s="373"/>
      <c r="AX31" s="373"/>
      <c r="AY31" s="373"/>
      <c r="AZ31" s="373"/>
      <c r="BA31" s="373"/>
      <c r="BB31" s="374"/>
      <c r="BC31" s="372"/>
      <c r="BD31" s="373"/>
      <c r="BE31" s="375"/>
      <c r="BF31" s="594"/>
      <c r="BG31" s="595"/>
      <c r="BH31" s="556"/>
      <c r="BI31" s="557"/>
      <c r="BJ31" s="558"/>
      <c r="BK31" s="559"/>
      <c r="BL31" s="559"/>
      <c r="BM31" s="559"/>
      <c r="BN31" s="560"/>
    </row>
    <row r="32" spans="2:66" ht="20.25" customHeight="1" x14ac:dyDescent="0.45">
      <c r="B32" s="597"/>
      <c r="C32" s="691"/>
      <c r="D32" s="692"/>
      <c r="E32" s="658"/>
      <c r="F32" s="687"/>
      <c r="G32" s="610"/>
      <c r="H32" s="611"/>
      <c r="I32" s="359"/>
      <c r="J32" s="360">
        <f>G31</f>
        <v>0</v>
      </c>
      <c r="K32" s="359"/>
      <c r="L32" s="360">
        <f>M31</f>
        <v>0</v>
      </c>
      <c r="M32" s="612"/>
      <c r="N32" s="613"/>
      <c r="O32" s="614"/>
      <c r="P32" s="615"/>
      <c r="Q32" s="615"/>
      <c r="R32" s="611"/>
      <c r="S32" s="588"/>
      <c r="T32" s="589"/>
      <c r="U32" s="589"/>
      <c r="V32" s="589"/>
      <c r="W32" s="590"/>
      <c r="X32" s="361" t="s">
        <v>261</v>
      </c>
      <c r="Y32" s="362"/>
      <c r="Z32" s="363"/>
      <c r="AA32" s="364" t="str">
        <f>IF(AA31="","",VLOOKUP(AA31,'[1]シフト記号表（従来型・ユニット型共通）'!$C$6:$L$47,10,FALSE))</f>
        <v/>
      </c>
      <c r="AB32" s="365" t="str">
        <f>IF(AB31="","",VLOOKUP(AB31,'[1]シフト記号表（従来型・ユニット型共通）'!$C$6:$L$47,10,FALSE))</f>
        <v/>
      </c>
      <c r="AC32" s="365" t="str">
        <f>IF(AC31="","",VLOOKUP(AC31,'[1]シフト記号表（従来型・ユニット型共通）'!$C$6:$L$47,10,FALSE))</f>
        <v/>
      </c>
      <c r="AD32" s="365" t="str">
        <f>IF(AD31="","",VLOOKUP(AD31,'[1]シフト記号表（従来型・ユニット型共通）'!$C$6:$L$47,10,FALSE))</f>
        <v/>
      </c>
      <c r="AE32" s="365" t="str">
        <f>IF(AE31="","",VLOOKUP(AE31,'[1]シフト記号表（従来型・ユニット型共通）'!$C$6:$L$47,10,FALSE))</f>
        <v/>
      </c>
      <c r="AF32" s="365" t="str">
        <f>IF(AF31="","",VLOOKUP(AF31,'[1]シフト記号表（従来型・ユニット型共通）'!$C$6:$L$47,10,FALSE))</f>
        <v/>
      </c>
      <c r="AG32" s="366" t="str">
        <f>IF(AG31="","",VLOOKUP(AG31,'[1]シフト記号表（従来型・ユニット型共通）'!$C$6:$L$47,10,FALSE))</f>
        <v/>
      </c>
      <c r="AH32" s="364" t="str">
        <f>IF(AH31="","",VLOOKUP(AH31,'[1]シフト記号表（従来型・ユニット型共通）'!$C$6:$L$47,10,FALSE))</f>
        <v/>
      </c>
      <c r="AI32" s="365" t="str">
        <f>IF(AI31="","",VLOOKUP(AI31,'[1]シフト記号表（従来型・ユニット型共通）'!$C$6:$L$47,10,FALSE))</f>
        <v/>
      </c>
      <c r="AJ32" s="365" t="str">
        <f>IF(AJ31="","",VLOOKUP(AJ31,'[1]シフト記号表（従来型・ユニット型共通）'!$C$6:$L$47,10,FALSE))</f>
        <v/>
      </c>
      <c r="AK32" s="365" t="str">
        <f>IF(AK31="","",VLOOKUP(AK31,'[1]シフト記号表（従来型・ユニット型共通）'!$C$6:$L$47,10,FALSE))</f>
        <v/>
      </c>
      <c r="AL32" s="365" t="str">
        <f>IF(AL31="","",VLOOKUP(AL31,'[1]シフト記号表（従来型・ユニット型共通）'!$C$6:$L$47,10,FALSE))</f>
        <v/>
      </c>
      <c r="AM32" s="365" t="str">
        <f>IF(AM31="","",VLOOKUP(AM31,'[1]シフト記号表（従来型・ユニット型共通）'!$C$6:$L$47,10,FALSE))</f>
        <v/>
      </c>
      <c r="AN32" s="366" t="str">
        <f>IF(AN31="","",VLOOKUP(AN31,'[1]シフト記号表（従来型・ユニット型共通）'!$C$6:$L$47,10,FALSE))</f>
        <v/>
      </c>
      <c r="AO32" s="364" t="str">
        <f>IF(AO31="","",VLOOKUP(AO31,'[1]シフト記号表（従来型・ユニット型共通）'!$C$6:$L$47,10,FALSE))</f>
        <v/>
      </c>
      <c r="AP32" s="365" t="str">
        <f>IF(AP31="","",VLOOKUP(AP31,'[1]シフト記号表（従来型・ユニット型共通）'!$C$6:$L$47,10,FALSE))</f>
        <v/>
      </c>
      <c r="AQ32" s="365" t="str">
        <f>IF(AQ31="","",VLOOKUP(AQ31,'[1]シフト記号表（従来型・ユニット型共通）'!$C$6:$L$47,10,FALSE))</f>
        <v/>
      </c>
      <c r="AR32" s="365" t="str">
        <f>IF(AR31="","",VLOOKUP(AR31,'[1]シフト記号表（従来型・ユニット型共通）'!$C$6:$L$47,10,FALSE))</f>
        <v/>
      </c>
      <c r="AS32" s="365" t="str">
        <f>IF(AS31="","",VLOOKUP(AS31,'[1]シフト記号表（従来型・ユニット型共通）'!$C$6:$L$47,10,FALSE))</f>
        <v/>
      </c>
      <c r="AT32" s="365" t="str">
        <f>IF(AT31="","",VLOOKUP(AT31,'[1]シフト記号表（従来型・ユニット型共通）'!$C$6:$L$47,10,FALSE))</f>
        <v/>
      </c>
      <c r="AU32" s="366" t="str">
        <f>IF(AU31="","",VLOOKUP(AU31,'[1]シフト記号表（従来型・ユニット型共通）'!$C$6:$L$47,10,FALSE))</f>
        <v/>
      </c>
      <c r="AV32" s="364" t="str">
        <f>IF(AV31="","",VLOOKUP(AV31,'[1]シフト記号表（従来型・ユニット型共通）'!$C$6:$L$47,10,FALSE))</f>
        <v/>
      </c>
      <c r="AW32" s="365" t="str">
        <f>IF(AW31="","",VLOOKUP(AW31,'[1]シフト記号表（従来型・ユニット型共通）'!$C$6:$L$47,10,FALSE))</f>
        <v/>
      </c>
      <c r="AX32" s="365" t="str">
        <f>IF(AX31="","",VLOOKUP(AX31,'[1]シフト記号表（従来型・ユニット型共通）'!$C$6:$L$47,10,FALSE))</f>
        <v/>
      </c>
      <c r="AY32" s="365" t="str">
        <f>IF(AY31="","",VLOOKUP(AY31,'[1]シフト記号表（従来型・ユニット型共通）'!$C$6:$L$47,10,FALSE))</f>
        <v/>
      </c>
      <c r="AZ32" s="365" t="str">
        <f>IF(AZ31="","",VLOOKUP(AZ31,'[1]シフト記号表（従来型・ユニット型共通）'!$C$6:$L$47,10,FALSE))</f>
        <v/>
      </c>
      <c r="BA32" s="365" t="str">
        <f>IF(BA31="","",VLOOKUP(BA31,'[1]シフト記号表（従来型・ユニット型共通）'!$C$6:$L$47,10,FALSE))</f>
        <v/>
      </c>
      <c r="BB32" s="366" t="str">
        <f>IF(BB31="","",VLOOKUP(BB31,'[1]シフト記号表（従来型・ユニット型共通）'!$C$6:$L$47,10,FALSE))</f>
        <v/>
      </c>
      <c r="BC32" s="364" t="str">
        <f>IF(BC31="","",VLOOKUP(BC31,'[1]シフト記号表（従来型・ユニット型共通）'!$C$6:$L$47,10,FALSE))</f>
        <v/>
      </c>
      <c r="BD32" s="365" t="str">
        <f>IF(BD31="","",VLOOKUP(BD31,'[1]シフト記号表（従来型・ユニット型共通）'!$C$6:$L$47,10,FALSE))</f>
        <v/>
      </c>
      <c r="BE32" s="365" t="str">
        <f>IF(BE31="","",VLOOKUP(BE31,'[1]シフト記号表（従来型・ユニット型共通）'!$C$6:$L$47,10,FALSE))</f>
        <v/>
      </c>
      <c r="BF32" s="607">
        <f>IF($BI$3="４週",SUM(AA32:BB32),IF($BI$3="暦月",SUM(AA32:BE32),""))</f>
        <v>0</v>
      </c>
      <c r="BG32" s="608"/>
      <c r="BH32" s="609">
        <f>IF($BI$3="４週",BF32/4,IF($BI$3="暦月",(BF32/($BI$8/7)),""))</f>
        <v>0</v>
      </c>
      <c r="BI32" s="608"/>
      <c r="BJ32" s="604"/>
      <c r="BK32" s="605"/>
      <c r="BL32" s="605"/>
      <c r="BM32" s="605"/>
      <c r="BN32" s="606"/>
    </row>
    <row r="33" spans="2:66" ht="20.25" customHeight="1" x14ac:dyDescent="0.45">
      <c r="B33" s="574">
        <f>B31+1</f>
        <v>9</v>
      </c>
      <c r="C33" s="684"/>
      <c r="D33" s="686"/>
      <c r="E33" s="658"/>
      <c r="F33" s="687"/>
      <c r="G33" s="576"/>
      <c r="H33" s="577"/>
      <c r="I33" s="359"/>
      <c r="J33" s="360"/>
      <c r="K33" s="359"/>
      <c r="L33" s="360"/>
      <c r="M33" s="580"/>
      <c r="N33" s="581"/>
      <c r="O33" s="584"/>
      <c r="P33" s="585"/>
      <c r="Q33" s="585"/>
      <c r="R33" s="577"/>
      <c r="S33" s="588"/>
      <c r="T33" s="589"/>
      <c r="U33" s="589"/>
      <c r="V33" s="589"/>
      <c r="W33" s="590"/>
      <c r="X33" s="369" t="s">
        <v>260</v>
      </c>
      <c r="Y33" s="370"/>
      <c r="Z33" s="371"/>
      <c r="AA33" s="372"/>
      <c r="AB33" s="373"/>
      <c r="AC33" s="373"/>
      <c r="AD33" s="373"/>
      <c r="AE33" s="373"/>
      <c r="AF33" s="373"/>
      <c r="AG33" s="374"/>
      <c r="AH33" s="372"/>
      <c r="AI33" s="373"/>
      <c r="AJ33" s="373"/>
      <c r="AK33" s="373"/>
      <c r="AL33" s="373"/>
      <c r="AM33" s="373"/>
      <c r="AN33" s="374"/>
      <c r="AO33" s="372"/>
      <c r="AP33" s="373"/>
      <c r="AQ33" s="373"/>
      <c r="AR33" s="373"/>
      <c r="AS33" s="373"/>
      <c r="AT33" s="373"/>
      <c r="AU33" s="374"/>
      <c r="AV33" s="372"/>
      <c r="AW33" s="373"/>
      <c r="AX33" s="373"/>
      <c r="AY33" s="373"/>
      <c r="AZ33" s="373"/>
      <c r="BA33" s="373"/>
      <c r="BB33" s="374"/>
      <c r="BC33" s="372"/>
      <c r="BD33" s="373"/>
      <c r="BE33" s="375"/>
      <c r="BF33" s="594"/>
      <c r="BG33" s="595"/>
      <c r="BH33" s="556"/>
      <c r="BI33" s="557"/>
      <c r="BJ33" s="558"/>
      <c r="BK33" s="559"/>
      <c r="BL33" s="559"/>
      <c r="BM33" s="559"/>
      <c r="BN33" s="560"/>
    </row>
    <row r="34" spans="2:66" ht="20.25" customHeight="1" x14ac:dyDescent="0.45">
      <c r="B34" s="597"/>
      <c r="C34" s="691"/>
      <c r="D34" s="692"/>
      <c r="E34" s="658"/>
      <c r="F34" s="687"/>
      <c r="G34" s="610"/>
      <c r="H34" s="611"/>
      <c r="I34" s="359"/>
      <c r="J34" s="360">
        <f>G33</f>
        <v>0</v>
      </c>
      <c r="K34" s="359"/>
      <c r="L34" s="360">
        <f>M33</f>
        <v>0</v>
      </c>
      <c r="M34" s="612"/>
      <c r="N34" s="613"/>
      <c r="O34" s="614"/>
      <c r="P34" s="615"/>
      <c r="Q34" s="615"/>
      <c r="R34" s="611"/>
      <c r="S34" s="588"/>
      <c r="T34" s="589"/>
      <c r="U34" s="589"/>
      <c r="V34" s="589"/>
      <c r="W34" s="590"/>
      <c r="X34" s="376" t="s">
        <v>261</v>
      </c>
      <c r="Y34" s="377"/>
      <c r="Z34" s="378"/>
      <c r="AA34" s="364" t="str">
        <f>IF(AA33="","",VLOOKUP(AA33,'[1]シフト記号表（従来型・ユニット型共通）'!$C$6:$L$47,10,FALSE))</f>
        <v/>
      </c>
      <c r="AB34" s="365" t="str">
        <f>IF(AB33="","",VLOOKUP(AB33,'[1]シフト記号表（従来型・ユニット型共通）'!$C$6:$L$47,10,FALSE))</f>
        <v/>
      </c>
      <c r="AC34" s="365" t="str">
        <f>IF(AC33="","",VLOOKUP(AC33,'[1]シフト記号表（従来型・ユニット型共通）'!$C$6:$L$47,10,FALSE))</f>
        <v/>
      </c>
      <c r="AD34" s="365" t="str">
        <f>IF(AD33="","",VLOOKUP(AD33,'[1]シフト記号表（従来型・ユニット型共通）'!$C$6:$L$47,10,FALSE))</f>
        <v/>
      </c>
      <c r="AE34" s="365" t="str">
        <f>IF(AE33="","",VLOOKUP(AE33,'[1]シフト記号表（従来型・ユニット型共通）'!$C$6:$L$47,10,FALSE))</f>
        <v/>
      </c>
      <c r="AF34" s="365" t="str">
        <f>IF(AF33="","",VLOOKUP(AF33,'[1]シフト記号表（従来型・ユニット型共通）'!$C$6:$L$47,10,FALSE))</f>
        <v/>
      </c>
      <c r="AG34" s="366" t="str">
        <f>IF(AG33="","",VLOOKUP(AG33,'[1]シフト記号表（従来型・ユニット型共通）'!$C$6:$L$47,10,FALSE))</f>
        <v/>
      </c>
      <c r="AH34" s="364" t="str">
        <f>IF(AH33="","",VLOOKUP(AH33,'[1]シフト記号表（従来型・ユニット型共通）'!$C$6:$L$47,10,FALSE))</f>
        <v/>
      </c>
      <c r="AI34" s="365" t="str">
        <f>IF(AI33="","",VLOOKUP(AI33,'[1]シフト記号表（従来型・ユニット型共通）'!$C$6:$L$47,10,FALSE))</f>
        <v/>
      </c>
      <c r="AJ34" s="365" t="str">
        <f>IF(AJ33="","",VLOOKUP(AJ33,'[1]シフト記号表（従来型・ユニット型共通）'!$C$6:$L$47,10,FALSE))</f>
        <v/>
      </c>
      <c r="AK34" s="365" t="str">
        <f>IF(AK33="","",VLOOKUP(AK33,'[1]シフト記号表（従来型・ユニット型共通）'!$C$6:$L$47,10,FALSE))</f>
        <v/>
      </c>
      <c r="AL34" s="365" t="str">
        <f>IF(AL33="","",VLOOKUP(AL33,'[1]シフト記号表（従来型・ユニット型共通）'!$C$6:$L$47,10,FALSE))</f>
        <v/>
      </c>
      <c r="AM34" s="365" t="str">
        <f>IF(AM33="","",VLOOKUP(AM33,'[1]シフト記号表（従来型・ユニット型共通）'!$C$6:$L$47,10,FALSE))</f>
        <v/>
      </c>
      <c r="AN34" s="366" t="str">
        <f>IF(AN33="","",VLOOKUP(AN33,'[1]シフト記号表（従来型・ユニット型共通）'!$C$6:$L$47,10,FALSE))</f>
        <v/>
      </c>
      <c r="AO34" s="364" t="str">
        <f>IF(AO33="","",VLOOKUP(AO33,'[1]シフト記号表（従来型・ユニット型共通）'!$C$6:$L$47,10,FALSE))</f>
        <v/>
      </c>
      <c r="AP34" s="365" t="str">
        <f>IF(AP33="","",VLOOKUP(AP33,'[1]シフト記号表（従来型・ユニット型共通）'!$C$6:$L$47,10,FALSE))</f>
        <v/>
      </c>
      <c r="AQ34" s="365" t="str">
        <f>IF(AQ33="","",VLOOKUP(AQ33,'[1]シフト記号表（従来型・ユニット型共通）'!$C$6:$L$47,10,FALSE))</f>
        <v/>
      </c>
      <c r="AR34" s="365" t="str">
        <f>IF(AR33="","",VLOOKUP(AR33,'[1]シフト記号表（従来型・ユニット型共通）'!$C$6:$L$47,10,FALSE))</f>
        <v/>
      </c>
      <c r="AS34" s="365" t="str">
        <f>IF(AS33="","",VLOOKUP(AS33,'[1]シフト記号表（従来型・ユニット型共通）'!$C$6:$L$47,10,FALSE))</f>
        <v/>
      </c>
      <c r="AT34" s="365" t="str">
        <f>IF(AT33="","",VLOOKUP(AT33,'[1]シフト記号表（従来型・ユニット型共通）'!$C$6:$L$47,10,FALSE))</f>
        <v/>
      </c>
      <c r="AU34" s="366" t="str">
        <f>IF(AU33="","",VLOOKUP(AU33,'[1]シフト記号表（従来型・ユニット型共通）'!$C$6:$L$47,10,FALSE))</f>
        <v/>
      </c>
      <c r="AV34" s="364" t="str">
        <f>IF(AV33="","",VLOOKUP(AV33,'[1]シフト記号表（従来型・ユニット型共通）'!$C$6:$L$47,10,FALSE))</f>
        <v/>
      </c>
      <c r="AW34" s="365" t="str">
        <f>IF(AW33="","",VLOOKUP(AW33,'[1]シフト記号表（従来型・ユニット型共通）'!$C$6:$L$47,10,FALSE))</f>
        <v/>
      </c>
      <c r="AX34" s="365" t="str">
        <f>IF(AX33="","",VLOOKUP(AX33,'[1]シフト記号表（従来型・ユニット型共通）'!$C$6:$L$47,10,FALSE))</f>
        <v/>
      </c>
      <c r="AY34" s="365" t="str">
        <f>IF(AY33="","",VLOOKUP(AY33,'[1]シフト記号表（従来型・ユニット型共通）'!$C$6:$L$47,10,FALSE))</f>
        <v/>
      </c>
      <c r="AZ34" s="365" t="str">
        <f>IF(AZ33="","",VLOOKUP(AZ33,'[1]シフト記号表（従来型・ユニット型共通）'!$C$6:$L$47,10,FALSE))</f>
        <v/>
      </c>
      <c r="BA34" s="365" t="str">
        <f>IF(BA33="","",VLOOKUP(BA33,'[1]シフト記号表（従来型・ユニット型共通）'!$C$6:$L$47,10,FALSE))</f>
        <v/>
      </c>
      <c r="BB34" s="366" t="str">
        <f>IF(BB33="","",VLOOKUP(BB33,'[1]シフト記号表（従来型・ユニット型共通）'!$C$6:$L$47,10,FALSE))</f>
        <v/>
      </c>
      <c r="BC34" s="364" t="str">
        <f>IF(BC33="","",VLOOKUP(BC33,'[1]シフト記号表（従来型・ユニット型共通）'!$C$6:$L$47,10,FALSE))</f>
        <v/>
      </c>
      <c r="BD34" s="365" t="str">
        <f>IF(BD33="","",VLOOKUP(BD33,'[1]シフト記号表（従来型・ユニット型共通）'!$C$6:$L$47,10,FALSE))</f>
        <v/>
      </c>
      <c r="BE34" s="365" t="str">
        <f>IF(BE33="","",VLOOKUP(BE33,'[1]シフト記号表（従来型・ユニット型共通）'!$C$6:$L$47,10,FALSE))</f>
        <v/>
      </c>
      <c r="BF34" s="607">
        <f>IF($BI$3="４週",SUM(AA34:BB34),IF($BI$3="暦月",SUM(AA34:BE34),""))</f>
        <v>0</v>
      </c>
      <c r="BG34" s="608"/>
      <c r="BH34" s="609">
        <f>IF($BI$3="４週",BF34/4,IF($BI$3="暦月",(BF34/($BI$8/7)),""))</f>
        <v>0</v>
      </c>
      <c r="BI34" s="608"/>
      <c r="BJ34" s="604"/>
      <c r="BK34" s="605"/>
      <c r="BL34" s="605"/>
      <c r="BM34" s="605"/>
      <c r="BN34" s="606"/>
    </row>
    <row r="35" spans="2:66" ht="20.25" customHeight="1" x14ac:dyDescent="0.45">
      <c r="B35" s="574">
        <f>B33+1</f>
        <v>10</v>
      </c>
      <c r="C35" s="684"/>
      <c r="D35" s="686"/>
      <c r="E35" s="658"/>
      <c r="F35" s="687"/>
      <c r="G35" s="576"/>
      <c r="H35" s="577"/>
      <c r="I35" s="359"/>
      <c r="J35" s="360"/>
      <c r="K35" s="359"/>
      <c r="L35" s="360"/>
      <c r="M35" s="580"/>
      <c r="N35" s="581"/>
      <c r="O35" s="584"/>
      <c r="P35" s="585"/>
      <c r="Q35" s="585"/>
      <c r="R35" s="577"/>
      <c r="S35" s="588"/>
      <c r="T35" s="589"/>
      <c r="U35" s="589"/>
      <c r="V35" s="589"/>
      <c r="W35" s="590"/>
      <c r="X35" s="379" t="s">
        <v>260</v>
      </c>
      <c r="Y35" s="380"/>
      <c r="Z35" s="381"/>
      <c r="AA35" s="372"/>
      <c r="AB35" s="373"/>
      <c r="AC35" s="373"/>
      <c r="AD35" s="373"/>
      <c r="AE35" s="373"/>
      <c r="AF35" s="373"/>
      <c r="AG35" s="374"/>
      <c r="AH35" s="372"/>
      <c r="AI35" s="373"/>
      <c r="AJ35" s="373"/>
      <c r="AK35" s="373"/>
      <c r="AL35" s="373"/>
      <c r="AM35" s="373"/>
      <c r="AN35" s="374"/>
      <c r="AO35" s="372"/>
      <c r="AP35" s="373"/>
      <c r="AQ35" s="373"/>
      <c r="AR35" s="373"/>
      <c r="AS35" s="373"/>
      <c r="AT35" s="373"/>
      <c r="AU35" s="374"/>
      <c r="AV35" s="372"/>
      <c r="AW35" s="373"/>
      <c r="AX35" s="373"/>
      <c r="AY35" s="373"/>
      <c r="AZ35" s="373"/>
      <c r="BA35" s="373"/>
      <c r="BB35" s="374"/>
      <c r="BC35" s="372"/>
      <c r="BD35" s="373"/>
      <c r="BE35" s="375"/>
      <c r="BF35" s="594"/>
      <c r="BG35" s="595"/>
      <c r="BH35" s="556"/>
      <c r="BI35" s="557"/>
      <c r="BJ35" s="558"/>
      <c r="BK35" s="559"/>
      <c r="BL35" s="559"/>
      <c r="BM35" s="559"/>
      <c r="BN35" s="560"/>
    </row>
    <row r="36" spans="2:66" ht="20.25" customHeight="1" x14ac:dyDescent="0.45">
      <c r="B36" s="597"/>
      <c r="C36" s="691"/>
      <c r="D36" s="692"/>
      <c r="E36" s="658"/>
      <c r="F36" s="687"/>
      <c r="G36" s="610"/>
      <c r="H36" s="611"/>
      <c r="I36" s="359"/>
      <c r="J36" s="360">
        <f>G35</f>
        <v>0</v>
      </c>
      <c r="K36" s="359"/>
      <c r="L36" s="360">
        <f>M35</f>
        <v>0</v>
      </c>
      <c r="M36" s="612"/>
      <c r="N36" s="613"/>
      <c r="O36" s="614"/>
      <c r="P36" s="615"/>
      <c r="Q36" s="615"/>
      <c r="R36" s="611"/>
      <c r="S36" s="588"/>
      <c r="T36" s="589"/>
      <c r="U36" s="589"/>
      <c r="V36" s="589"/>
      <c r="W36" s="590"/>
      <c r="X36" s="376" t="s">
        <v>261</v>
      </c>
      <c r="Y36" s="377"/>
      <c r="Z36" s="378"/>
      <c r="AA36" s="364" t="str">
        <f>IF(AA35="","",VLOOKUP(AA35,'[1]シフト記号表（従来型・ユニット型共通）'!$C$6:$L$47,10,FALSE))</f>
        <v/>
      </c>
      <c r="AB36" s="365" t="str">
        <f>IF(AB35="","",VLOOKUP(AB35,'[1]シフト記号表（従来型・ユニット型共通）'!$C$6:$L$47,10,FALSE))</f>
        <v/>
      </c>
      <c r="AC36" s="365" t="str">
        <f>IF(AC35="","",VLOOKUP(AC35,'[1]シフト記号表（従来型・ユニット型共通）'!$C$6:$L$47,10,FALSE))</f>
        <v/>
      </c>
      <c r="AD36" s="365" t="str">
        <f>IF(AD35="","",VLOOKUP(AD35,'[1]シフト記号表（従来型・ユニット型共通）'!$C$6:$L$47,10,FALSE))</f>
        <v/>
      </c>
      <c r="AE36" s="365" t="str">
        <f>IF(AE35="","",VLOOKUP(AE35,'[1]シフト記号表（従来型・ユニット型共通）'!$C$6:$L$47,10,FALSE))</f>
        <v/>
      </c>
      <c r="AF36" s="365" t="str">
        <f>IF(AF35="","",VLOOKUP(AF35,'[1]シフト記号表（従来型・ユニット型共通）'!$C$6:$L$47,10,FALSE))</f>
        <v/>
      </c>
      <c r="AG36" s="366" t="str">
        <f>IF(AG35="","",VLOOKUP(AG35,'[1]シフト記号表（従来型・ユニット型共通）'!$C$6:$L$47,10,FALSE))</f>
        <v/>
      </c>
      <c r="AH36" s="364" t="str">
        <f>IF(AH35="","",VLOOKUP(AH35,'[1]シフト記号表（従来型・ユニット型共通）'!$C$6:$L$47,10,FALSE))</f>
        <v/>
      </c>
      <c r="AI36" s="365" t="str">
        <f>IF(AI35="","",VLOOKUP(AI35,'[1]シフト記号表（従来型・ユニット型共通）'!$C$6:$L$47,10,FALSE))</f>
        <v/>
      </c>
      <c r="AJ36" s="365" t="str">
        <f>IF(AJ35="","",VLOOKUP(AJ35,'[1]シフト記号表（従来型・ユニット型共通）'!$C$6:$L$47,10,FALSE))</f>
        <v/>
      </c>
      <c r="AK36" s="365" t="str">
        <f>IF(AK35="","",VLOOKUP(AK35,'[1]シフト記号表（従来型・ユニット型共通）'!$C$6:$L$47,10,FALSE))</f>
        <v/>
      </c>
      <c r="AL36" s="365" t="str">
        <f>IF(AL35="","",VLOOKUP(AL35,'[1]シフト記号表（従来型・ユニット型共通）'!$C$6:$L$47,10,FALSE))</f>
        <v/>
      </c>
      <c r="AM36" s="365" t="str">
        <f>IF(AM35="","",VLOOKUP(AM35,'[1]シフト記号表（従来型・ユニット型共通）'!$C$6:$L$47,10,FALSE))</f>
        <v/>
      </c>
      <c r="AN36" s="366" t="str">
        <f>IF(AN35="","",VLOOKUP(AN35,'[1]シフト記号表（従来型・ユニット型共通）'!$C$6:$L$47,10,FALSE))</f>
        <v/>
      </c>
      <c r="AO36" s="364" t="str">
        <f>IF(AO35="","",VLOOKUP(AO35,'[1]シフト記号表（従来型・ユニット型共通）'!$C$6:$L$47,10,FALSE))</f>
        <v/>
      </c>
      <c r="AP36" s="365" t="str">
        <f>IF(AP35="","",VLOOKUP(AP35,'[1]シフト記号表（従来型・ユニット型共通）'!$C$6:$L$47,10,FALSE))</f>
        <v/>
      </c>
      <c r="AQ36" s="365" t="str">
        <f>IF(AQ35="","",VLOOKUP(AQ35,'[1]シフト記号表（従来型・ユニット型共通）'!$C$6:$L$47,10,FALSE))</f>
        <v/>
      </c>
      <c r="AR36" s="365" t="str">
        <f>IF(AR35="","",VLOOKUP(AR35,'[1]シフト記号表（従来型・ユニット型共通）'!$C$6:$L$47,10,FALSE))</f>
        <v/>
      </c>
      <c r="AS36" s="365" t="str">
        <f>IF(AS35="","",VLOOKUP(AS35,'[1]シフト記号表（従来型・ユニット型共通）'!$C$6:$L$47,10,FALSE))</f>
        <v/>
      </c>
      <c r="AT36" s="365" t="str">
        <f>IF(AT35="","",VLOOKUP(AT35,'[1]シフト記号表（従来型・ユニット型共通）'!$C$6:$L$47,10,FALSE))</f>
        <v/>
      </c>
      <c r="AU36" s="366" t="str">
        <f>IF(AU35="","",VLOOKUP(AU35,'[1]シフト記号表（従来型・ユニット型共通）'!$C$6:$L$47,10,FALSE))</f>
        <v/>
      </c>
      <c r="AV36" s="364" t="str">
        <f>IF(AV35="","",VLOOKUP(AV35,'[1]シフト記号表（従来型・ユニット型共通）'!$C$6:$L$47,10,FALSE))</f>
        <v/>
      </c>
      <c r="AW36" s="365" t="str">
        <f>IF(AW35="","",VLOOKUP(AW35,'[1]シフト記号表（従来型・ユニット型共通）'!$C$6:$L$47,10,FALSE))</f>
        <v/>
      </c>
      <c r="AX36" s="365" t="str">
        <f>IF(AX35="","",VLOOKUP(AX35,'[1]シフト記号表（従来型・ユニット型共通）'!$C$6:$L$47,10,FALSE))</f>
        <v/>
      </c>
      <c r="AY36" s="365" t="str">
        <f>IF(AY35="","",VLOOKUP(AY35,'[1]シフト記号表（従来型・ユニット型共通）'!$C$6:$L$47,10,FALSE))</f>
        <v/>
      </c>
      <c r="AZ36" s="365" t="str">
        <f>IF(AZ35="","",VLOOKUP(AZ35,'[1]シフト記号表（従来型・ユニット型共通）'!$C$6:$L$47,10,FALSE))</f>
        <v/>
      </c>
      <c r="BA36" s="365" t="str">
        <f>IF(BA35="","",VLOOKUP(BA35,'[1]シフト記号表（従来型・ユニット型共通）'!$C$6:$L$47,10,FALSE))</f>
        <v/>
      </c>
      <c r="BB36" s="366" t="str">
        <f>IF(BB35="","",VLOOKUP(BB35,'[1]シフト記号表（従来型・ユニット型共通）'!$C$6:$L$47,10,FALSE))</f>
        <v/>
      </c>
      <c r="BC36" s="364" t="str">
        <f>IF(BC35="","",VLOOKUP(BC35,'[1]シフト記号表（従来型・ユニット型共通）'!$C$6:$L$47,10,FALSE))</f>
        <v/>
      </c>
      <c r="BD36" s="365" t="str">
        <f>IF(BD35="","",VLOOKUP(BD35,'[1]シフト記号表（従来型・ユニット型共通）'!$C$6:$L$47,10,FALSE))</f>
        <v/>
      </c>
      <c r="BE36" s="365" t="str">
        <f>IF(BE35="","",VLOOKUP(BE35,'[1]シフト記号表（従来型・ユニット型共通）'!$C$6:$L$47,10,FALSE))</f>
        <v/>
      </c>
      <c r="BF36" s="607">
        <f>IF($BI$3="４週",SUM(AA36:BB36),IF($BI$3="暦月",SUM(AA36:BE36),""))</f>
        <v>0</v>
      </c>
      <c r="BG36" s="608"/>
      <c r="BH36" s="609">
        <f>IF($BI$3="４週",BF36/4,IF($BI$3="暦月",(BF36/($BI$8/7)),""))</f>
        <v>0</v>
      </c>
      <c r="BI36" s="608"/>
      <c r="BJ36" s="604"/>
      <c r="BK36" s="605"/>
      <c r="BL36" s="605"/>
      <c r="BM36" s="605"/>
      <c r="BN36" s="606"/>
    </row>
    <row r="37" spans="2:66" ht="20.25" customHeight="1" x14ac:dyDescent="0.45">
      <c r="B37" s="574">
        <f>B35+1</f>
        <v>11</v>
      </c>
      <c r="C37" s="684"/>
      <c r="D37" s="686"/>
      <c r="E37" s="658"/>
      <c r="F37" s="687"/>
      <c r="G37" s="576"/>
      <c r="H37" s="577"/>
      <c r="I37" s="359"/>
      <c r="J37" s="360"/>
      <c r="K37" s="359"/>
      <c r="L37" s="360"/>
      <c r="M37" s="580"/>
      <c r="N37" s="581"/>
      <c r="O37" s="584"/>
      <c r="P37" s="585"/>
      <c r="Q37" s="585"/>
      <c r="R37" s="577"/>
      <c r="S37" s="588"/>
      <c r="T37" s="589"/>
      <c r="U37" s="589"/>
      <c r="V37" s="589"/>
      <c r="W37" s="590"/>
      <c r="X37" s="379" t="s">
        <v>260</v>
      </c>
      <c r="Y37" s="380"/>
      <c r="Z37" s="381"/>
      <c r="AA37" s="372"/>
      <c r="AB37" s="373"/>
      <c r="AC37" s="373"/>
      <c r="AD37" s="373"/>
      <c r="AE37" s="373"/>
      <c r="AF37" s="373"/>
      <c r="AG37" s="374"/>
      <c r="AH37" s="372"/>
      <c r="AI37" s="373"/>
      <c r="AJ37" s="373"/>
      <c r="AK37" s="373"/>
      <c r="AL37" s="373"/>
      <c r="AM37" s="373"/>
      <c r="AN37" s="374"/>
      <c r="AO37" s="372"/>
      <c r="AP37" s="373"/>
      <c r="AQ37" s="373"/>
      <c r="AR37" s="373"/>
      <c r="AS37" s="373"/>
      <c r="AT37" s="373"/>
      <c r="AU37" s="374"/>
      <c r="AV37" s="372"/>
      <c r="AW37" s="373"/>
      <c r="AX37" s="373"/>
      <c r="AY37" s="373"/>
      <c r="AZ37" s="373"/>
      <c r="BA37" s="373"/>
      <c r="BB37" s="374"/>
      <c r="BC37" s="372"/>
      <c r="BD37" s="373"/>
      <c r="BE37" s="375"/>
      <c r="BF37" s="594"/>
      <c r="BG37" s="595"/>
      <c r="BH37" s="556"/>
      <c r="BI37" s="557"/>
      <c r="BJ37" s="558"/>
      <c r="BK37" s="559"/>
      <c r="BL37" s="559"/>
      <c r="BM37" s="559"/>
      <c r="BN37" s="560"/>
    </row>
    <row r="38" spans="2:66" ht="20.25" customHeight="1" x14ac:dyDescent="0.45">
      <c r="B38" s="597"/>
      <c r="C38" s="691"/>
      <c r="D38" s="692"/>
      <c r="E38" s="658"/>
      <c r="F38" s="687"/>
      <c r="G38" s="610"/>
      <c r="H38" s="611"/>
      <c r="I38" s="359"/>
      <c r="J38" s="360">
        <f>G37</f>
        <v>0</v>
      </c>
      <c r="K38" s="359"/>
      <c r="L38" s="360">
        <f>M37</f>
        <v>0</v>
      </c>
      <c r="M38" s="612"/>
      <c r="N38" s="613"/>
      <c r="O38" s="614"/>
      <c r="P38" s="615"/>
      <c r="Q38" s="615"/>
      <c r="R38" s="611"/>
      <c r="S38" s="588"/>
      <c r="T38" s="589"/>
      <c r="U38" s="589"/>
      <c r="V38" s="589"/>
      <c r="W38" s="590"/>
      <c r="X38" s="376" t="s">
        <v>261</v>
      </c>
      <c r="Y38" s="377"/>
      <c r="Z38" s="378"/>
      <c r="AA38" s="364" t="str">
        <f>IF(AA37="","",VLOOKUP(AA37,'[1]シフト記号表（従来型・ユニット型共通）'!$C$6:$L$47,10,FALSE))</f>
        <v/>
      </c>
      <c r="AB38" s="365" t="str">
        <f>IF(AB37="","",VLOOKUP(AB37,'[1]シフト記号表（従来型・ユニット型共通）'!$C$6:$L$47,10,FALSE))</f>
        <v/>
      </c>
      <c r="AC38" s="365" t="str">
        <f>IF(AC37="","",VLOOKUP(AC37,'[1]シフト記号表（従来型・ユニット型共通）'!$C$6:$L$47,10,FALSE))</f>
        <v/>
      </c>
      <c r="AD38" s="365" t="str">
        <f>IF(AD37="","",VLOOKUP(AD37,'[1]シフト記号表（従来型・ユニット型共通）'!$C$6:$L$47,10,FALSE))</f>
        <v/>
      </c>
      <c r="AE38" s="365" t="str">
        <f>IF(AE37="","",VLOOKUP(AE37,'[1]シフト記号表（従来型・ユニット型共通）'!$C$6:$L$47,10,FALSE))</f>
        <v/>
      </c>
      <c r="AF38" s="365" t="str">
        <f>IF(AF37="","",VLOOKUP(AF37,'[1]シフト記号表（従来型・ユニット型共通）'!$C$6:$L$47,10,FALSE))</f>
        <v/>
      </c>
      <c r="AG38" s="366" t="str">
        <f>IF(AG37="","",VLOOKUP(AG37,'[1]シフト記号表（従来型・ユニット型共通）'!$C$6:$L$47,10,FALSE))</f>
        <v/>
      </c>
      <c r="AH38" s="364" t="str">
        <f>IF(AH37="","",VLOOKUP(AH37,'[1]シフト記号表（従来型・ユニット型共通）'!$C$6:$L$47,10,FALSE))</f>
        <v/>
      </c>
      <c r="AI38" s="365" t="str">
        <f>IF(AI37="","",VLOOKUP(AI37,'[1]シフト記号表（従来型・ユニット型共通）'!$C$6:$L$47,10,FALSE))</f>
        <v/>
      </c>
      <c r="AJ38" s="365" t="str">
        <f>IF(AJ37="","",VLOOKUP(AJ37,'[1]シフト記号表（従来型・ユニット型共通）'!$C$6:$L$47,10,FALSE))</f>
        <v/>
      </c>
      <c r="AK38" s="365" t="str">
        <f>IF(AK37="","",VLOOKUP(AK37,'[1]シフト記号表（従来型・ユニット型共通）'!$C$6:$L$47,10,FALSE))</f>
        <v/>
      </c>
      <c r="AL38" s="365" t="str">
        <f>IF(AL37="","",VLOOKUP(AL37,'[1]シフト記号表（従来型・ユニット型共通）'!$C$6:$L$47,10,FALSE))</f>
        <v/>
      </c>
      <c r="AM38" s="365" t="str">
        <f>IF(AM37="","",VLOOKUP(AM37,'[1]シフト記号表（従来型・ユニット型共通）'!$C$6:$L$47,10,FALSE))</f>
        <v/>
      </c>
      <c r="AN38" s="366" t="str">
        <f>IF(AN37="","",VLOOKUP(AN37,'[1]シフト記号表（従来型・ユニット型共通）'!$C$6:$L$47,10,FALSE))</f>
        <v/>
      </c>
      <c r="AO38" s="364" t="str">
        <f>IF(AO37="","",VLOOKUP(AO37,'[1]シフト記号表（従来型・ユニット型共通）'!$C$6:$L$47,10,FALSE))</f>
        <v/>
      </c>
      <c r="AP38" s="365" t="str">
        <f>IF(AP37="","",VLOOKUP(AP37,'[1]シフト記号表（従来型・ユニット型共通）'!$C$6:$L$47,10,FALSE))</f>
        <v/>
      </c>
      <c r="AQ38" s="365" t="str">
        <f>IF(AQ37="","",VLOOKUP(AQ37,'[1]シフト記号表（従来型・ユニット型共通）'!$C$6:$L$47,10,FALSE))</f>
        <v/>
      </c>
      <c r="AR38" s="365" t="str">
        <f>IF(AR37="","",VLOOKUP(AR37,'[1]シフト記号表（従来型・ユニット型共通）'!$C$6:$L$47,10,FALSE))</f>
        <v/>
      </c>
      <c r="AS38" s="365" t="str">
        <f>IF(AS37="","",VLOOKUP(AS37,'[1]シフト記号表（従来型・ユニット型共通）'!$C$6:$L$47,10,FALSE))</f>
        <v/>
      </c>
      <c r="AT38" s="365" t="str">
        <f>IF(AT37="","",VLOOKUP(AT37,'[1]シフト記号表（従来型・ユニット型共通）'!$C$6:$L$47,10,FALSE))</f>
        <v/>
      </c>
      <c r="AU38" s="366" t="str">
        <f>IF(AU37="","",VLOOKUP(AU37,'[1]シフト記号表（従来型・ユニット型共通）'!$C$6:$L$47,10,FALSE))</f>
        <v/>
      </c>
      <c r="AV38" s="364" t="str">
        <f>IF(AV37="","",VLOOKUP(AV37,'[1]シフト記号表（従来型・ユニット型共通）'!$C$6:$L$47,10,FALSE))</f>
        <v/>
      </c>
      <c r="AW38" s="365" t="str">
        <f>IF(AW37="","",VLOOKUP(AW37,'[1]シフト記号表（従来型・ユニット型共通）'!$C$6:$L$47,10,FALSE))</f>
        <v/>
      </c>
      <c r="AX38" s="365" t="str">
        <f>IF(AX37="","",VLOOKUP(AX37,'[1]シフト記号表（従来型・ユニット型共通）'!$C$6:$L$47,10,FALSE))</f>
        <v/>
      </c>
      <c r="AY38" s="365" t="str">
        <f>IF(AY37="","",VLOOKUP(AY37,'[1]シフト記号表（従来型・ユニット型共通）'!$C$6:$L$47,10,FALSE))</f>
        <v/>
      </c>
      <c r="AZ38" s="365" t="str">
        <f>IF(AZ37="","",VLOOKUP(AZ37,'[1]シフト記号表（従来型・ユニット型共通）'!$C$6:$L$47,10,FALSE))</f>
        <v/>
      </c>
      <c r="BA38" s="365" t="str">
        <f>IF(BA37="","",VLOOKUP(BA37,'[1]シフト記号表（従来型・ユニット型共通）'!$C$6:$L$47,10,FALSE))</f>
        <v/>
      </c>
      <c r="BB38" s="366" t="str">
        <f>IF(BB37="","",VLOOKUP(BB37,'[1]シフト記号表（従来型・ユニット型共通）'!$C$6:$L$47,10,FALSE))</f>
        <v/>
      </c>
      <c r="BC38" s="364" t="str">
        <f>IF(BC37="","",VLOOKUP(BC37,'[1]シフト記号表（従来型・ユニット型共通）'!$C$6:$L$47,10,FALSE))</f>
        <v/>
      </c>
      <c r="BD38" s="365" t="str">
        <f>IF(BD37="","",VLOOKUP(BD37,'[1]シフト記号表（従来型・ユニット型共通）'!$C$6:$L$47,10,FALSE))</f>
        <v/>
      </c>
      <c r="BE38" s="365" t="str">
        <f>IF(BE37="","",VLOOKUP(BE37,'[1]シフト記号表（従来型・ユニット型共通）'!$C$6:$L$47,10,FALSE))</f>
        <v/>
      </c>
      <c r="BF38" s="607">
        <f>IF($BI$3="４週",SUM(AA38:BB38),IF($BI$3="暦月",SUM(AA38:BE38),""))</f>
        <v>0</v>
      </c>
      <c r="BG38" s="608"/>
      <c r="BH38" s="609">
        <f>IF($BI$3="４週",BF38/4,IF($BI$3="暦月",(BF38/($BI$8/7)),""))</f>
        <v>0</v>
      </c>
      <c r="BI38" s="608"/>
      <c r="BJ38" s="604"/>
      <c r="BK38" s="605"/>
      <c r="BL38" s="605"/>
      <c r="BM38" s="605"/>
      <c r="BN38" s="606"/>
    </row>
    <row r="39" spans="2:66" ht="20.25" customHeight="1" x14ac:dyDescent="0.45">
      <c r="B39" s="574">
        <f>B37+1</f>
        <v>12</v>
      </c>
      <c r="C39" s="684"/>
      <c r="D39" s="686"/>
      <c r="E39" s="658"/>
      <c r="F39" s="687"/>
      <c r="G39" s="576"/>
      <c r="H39" s="577"/>
      <c r="I39" s="359"/>
      <c r="J39" s="360"/>
      <c r="K39" s="359"/>
      <c r="L39" s="360"/>
      <c r="M39" s="580"/>
      <c r="N39" s="581"/>
      <c r="O39" s="584"/>
      <c r="P39" s="585"/>
      <c r="Q39" s="585"/>
      <c r="R39" s="577"/>
      <c r="S39" s="588"/>
      <c r="T39" s="589"/>
      <c r="U39" s="589"/>
      <c r="V39" s="589"/>
      <c r="W39" s="590"/>
      <c r="X39" s="379" t="s">
        <v>260</v>
      </c>
      <c r="Y39" s="380"/>
      <c r="Z39" s="381"/>
      <c r="AA39" s="372"/>
      <c r="AB39" s="373"/>
      <c r="AC39" s="373"/>
      <c r="AD39" s="373"/>
      <c r="AE39" s="373"/>
      <c r="AF39" s="373"/>
      <c r="AG39" s="374"/>
      <c r="AH39" s="372"/>
      <c r="AI39" s="373"/>
      <c r="AJ39" s="373"/>
      <c r="AK39" s="373"/>
      <c r="AL39" s="373"/>
      <c r="AM39" s="373"/>
      <c r="AN39" s="374"/>
      <c r="AO39" s="372"/>
      <c r="AP39" s="373"/>
      <c r="AQ39" s="373"/>
      <c r="AR39" s="373"/>
      <c r="AS39" s="373"/>
      <c r="AT39" s="373"/>
      <c r="AU39" s="374"/>
      <c r="AV39" s="372"/>
      <c r="AW39" s="373"/>
      <c r="AX39" s="373"/>
      <c r="AY39" s="373"/>
      <c r="AZ39" s="373"/>
      <c r="BA39" s="373"/>
      <c r="BB39" s="374"/>
      <c r="BC39" s="372"/>
      <c r="BD39" s="373"/>
      <c r="BE39" s="375"/>
      <c r="BF39" s="594"/>
      <c r="BG39" s="595"/>
      <c r="BH39" s="556"/>
      <c r="BI39" s="557"/>
      <c r="BJ39" s="558"/>
      <c r="BK39" s="559"/>
      <c r="BL39" s="559"/>
      <c r="BM39" s="559"/>
      <c r="BN39" s="560"/>
    </row>
    <row r="40" spans="2:66" ht="20.25" customHeight="1" x14ac:dyDescent="0.45">
      <c r="B40" s="597"/>
      <c r="C40" s="691"/>
      <c r="D40" s="692"/>
      <c r="E40" s="658"/>
      <c r="F40" s="687"/>
      <c r="G40" s="610"/>
      <c r="H40" s="611"/>
      <c r="I40" s="359"/>
      <c r="J40" s="360">
        <f>G39</f>
        <v>0</v>
      </c>
      <c r="K40" s="359"/>
      <c r="L40" s="360">
        <f>M39</f>
        <v>0</v>
      </c>
      <c r="M40" s="612"/>
      <c r="N40" s="613"/>
      <c r="O40" s="614"/>
      <c r="P40" s="615"/>
      <c r="Q40" s="615"/>
      <c r="R40" s="611"/>
      <c r="S40" s="588"/>
      <c r="T40" s="589"/>
      <c r="U40" s="589"/>
      <c r="V40" s="589"/>
      <c r="W40" s="590"/>
      <c r="X40" s="376" t="s">
        <v>261</v>
      </c>
      <c r="Y40" s="377"/>
      <c r="Z40" s="378"/>
      <c r="AA40" s="364" t="str">
        <f>IF(AA39="","",VLOOKUP(AA39,'[1]シフト記号表（従来型・ユニット型共通）'!$C$6:$L$47,10,FALSE))</f>
        <v/>
      </c>
      <c r="AB40" s="365" t="str">
        <f>IF(AB39="","",VLOOKUP(AB39,'[1]シフト記号表（従来型・ユニット型共通）'!$C$6:$L$47,10,FALSE))</f>
        <v/>
      </c>
      <c r="AC40" s="365" t="str">
        <f>IF(AC39="","",VLOOKUP(AC39,'[1]シフト記号表（従来型・ユニット型共通）'!$C$6:$L$47,10,FALSE))</f>
        <v/>
      </c>
      <c r="AD40" s="365" t="str">
        <f>IF(AD39="","",VLOOKUP(AD39,'[1]シフト記号表（従来型・ユニット型共通）'!$C$6:$L$47,10,FALSE))</f>
        <v/>
      </c>
      <c r="AE40" s="365" t="str">
        <f>IF(AE39="","",VLOOKUP(AE39,'[1]シフト記号表（従来型・ユニット型共通）'!$C$6:$L$47,10,FALSE))</f>
        <v/>
      </c>
      <c r="AF40" s="365" t="str">
        <f>IF(AF39="","",VLOOKUP(AF39,'[1]シフト記号表（従来型・ユニット型共通）'!$C$6:$L$47,10,FALSE))</f>
        <v/>
      </c>
      <c r="AG40" s="366" t="str">
        <f>IF(AG39="","",VLOOKUP(AG39,'[1]シフト記号表（従来型・ユニット型共通）'!$C$6:$L$47,10,FALSE))</f>
        <v/>
      </c>
      <c r="AH40" s="364" t="str">
        <f>IF(AH39="","",VLOOKUP(AH39,'[1]シフト記号表（従来型・ユニット型共通）'!$C$6:$L$47,10,FALSE))</f>
        <v/>
      </c>
      <c r="AI40" s="365" t="str">
        <f>IF(AI39="","",VLOOKUP(AI39,'[1]シフト記号表（従来型・ユニット型共通）'!$C$6:$L$47,10,FALSE))</f>
        <v/>
      </c>
      <c r="AJ40" s="365" t="str">
        <f>IF(AJ39="","",VLOOKUP(AJ39,'[1]シフト記号表（従来型・ユニット型共通）'!$C$6:$L$47,10,FALSE))</f>
        <v/>
      </c>
      <c r="AK40" s="365" t="str">
        <f>IF(AK39="","",VLOOKUP(AK39,'[1]シフト記号表（従来型・ユニット型共通）'!$C$6:$L$47,10,FALSE))</f>
        <v/>
      </c>
      <c r="AL40" s="365" t="str">
        <f>IF(AL39="","",VLOOKUP(AL39,'[1]シフト記号表（従来型・ユニット型共通）'!$C$6:$L$47,10,FALSE))</f>
        <v/>
      </c>
      <c r="AM40" s="365" t="str">
        <f>IF(AM39="","",VLOOKUP(AM39,'[1]シフト記号表（従来型・ユニット型共通）'!$C$6:$L$47,10,FALSE))</f>
        <v/>
      </c>
      <c r="AN40" s="366" t="str">
        <f>IF(AN39="","",VLOOKUP(AN39,'[1]シフト記号表（従来型・ユニット型共通）'!$C$6:$L$47,10,FALSE))</f>
        <v/>
      </c>
      <c r="AO40" s="364" t="str">
        <f>IF(AO39="","",VLOOKUP(AO39,'[1]シフト記号表（従来型・ユニット型共通）'!$C$6:$L$47,10,FALSE))</f>
        <v/>
      </c>
      <c r="AP40" s="365" t="str">
        <f>IF(AP39="","",VLOOKUP(AP39,'[1]シフト記号表（従来型・ユニット型共通）'!$C$6:$L$47,10,FALSE))</f>
        <v/>
      </c>
      <c r="AQ40" s="365" t="str">
        <f>IF(AQ39="","",VLOOKUP(AQ39,'[1]シフト記号表（従来型・ユニット型共通）'!$C$6:$L$47,10,FALSE))</f>
        <v/>
      </c>
      <c r="AR40" s="365" t="str">
        <f>IF(AR39="","",VLOOKUP(AR39,'[1]シフト記号表（従来型・ユニット型共通）'!$C$6:$L$47,10,FALSE))</f>
        <v/>
      </c>
      <c r="AS40" s="365" t="str">
        <f>IF(AS39="","",VLOOKUP(AS39,'[1]シフト記号表（従来型・ユニット型共通）'!$C$6:$L$47,10,FALSE))</f>
        <v/>
      </c>
      <c r="AT40" s="365" t="str">
        <f>IF(AT39="","",VLOOKUP(AT39,'[1]シフト記号表（従来型・ユニット型共通）'!$C$6:$L$47,10,FALSE))</f>
        <v/>
      </c>
      <c r="AU40" s="366" t="str">
        <f>IF(AU39="","",VLOOKUP(AU39,'[1]シフト記号表（従来型・ユニット型共通）'!$C$6:$L$47,10,FALSE))</f>
        <v/>
      </c>
      <c r="AV40" s="364" t="str">
        <f>IF(AV39="","",VLOOKUP(AV39,'[1]シフト記号表（従来型・ユニット型共通）'!$C$6:$L$47,10,FALSE))</f>
        <v/>
      </c>
      <c r="AW40" s="365" t="str">
        <f>IF(AW39="","",VLOOKUP(AW39,'[1]シフト記号表（従来型・ユニット型共通）'!$C$6:$L$47,10,FALSE))</f>
        <v/>
      </c>
      <c r="AX40" s="365" t="str">
        <f>IF(AX39="","",VLOOKUP(AX39,'[1]シフト記号表（従来型・ユニット型共通）'!$C$6:$L$47,10,FALSE))</f>
        <v/>
      </c>
      <c r="AY40" s="365" t="str">
        <f>IF(AY39="","",VLOOKUP(AY39,'[1]シフト記号表（従来型・ユニット型共通）'!$C$6:$L$47,10,FALSE))</f>
        <v/>
      </c>
      <c r="AZ40" s="365" t="str">
        <f>IF(AZ39="","",VLOOKUP(AZ39,'[1]シフト記号表（従来型・ユニット型共通）'!$C$6:$L$47,10,FALSE))</f>
        <v/>
      </c>
      <c r="BA40" s="365" t="str">
        <f>IF(BA39="","",VLOOKUP(BA39,'[1]シフト記号表（従来型・ユニット型共通）'!$C$6:$L$47,10,FALSE))</f>
        <v/>
      </c>
      <c r="BB40" s="366" t="str">
        <f>IF(BB39="","",VLOOKUP(BB39,'[1]シフト記号表（従来型・ユニット型共通）'!$C$6:$L$47,10,FALSE))</f>
        <v/>
      </c>
      <c r="BC40" s="364" t="str">
        <f>IF(BC39="","",VLOOKUP(BC39,'[1]シフト記号表（従来型・ユニット型共通）'!$C$6:$L$47,10,FALSE))</f>
        <v/>
      </c>
      <c r="BD40" s="365" t="str">
        <f>IF(BD39="","",VLOOKUP(BD39,'[1]シフト記号表（従来型・ユニット型共通）'!$C$6:$L$47,10,FALSE))</f>
        <v/>
      </c>
      <c r="BE40" s="365" t="str">
        <f>IF(BE39="","",VLOOKUP(BE39,'[1]シフト記号表（従来型・ユニット型共通）'!$C$6:$L$47,10,FALSE))</f>
        <v/>
      </c>
      <c r="BF40" s="607">
        <f>IF($BI$3="４週",SUM(AA40:BB40),IF($BI$3="暦月",SUM(AA40:BE40),""))</f>
        <v>0</v>
      </c>
      <c r="BG40" s="608"/>
      <c r="BH40" s="609">
        <f>IF($BI$3="４週",BF40/4,IF($BI$3="暦月",(BF40/($BI$8/7)),""))</f>
        <v>0</v>
      </c>
      <c r="BI40" s="608"/>
      <c r="BJ40" s="604"/>
      <c r="BK40" s="605"/>
      <c r="BL40" s="605"/>
      <c r="BM40" s="605"/>
      <c r="BN40" s="606"/>
    </row>
    <row r="41" spans="2:66" ht="20.25" customHeight="1" x14ac:dyDescent="0.45">
      <c r="B41" s="574">
        <f>B39+1</f>
        <v>13</v>
      </c>
      <c r="C41" s="684"/>
      <c r="D41" s="686"/>
      <c r="E41" s="658"/>
      <c r="F41" s="687"/>
      <c r="G41" s="576"/>
      <c r="H41" s="577"/>
      <c r="I41" s="359"/>
      <c r="J41" s="360"/>
      <c r="K41" s="359"/>
      <c r="L41" s="360"/>
      <c r="M41" s="580"/>
      <c r="N41" s="581"/>
      <c r="O41" s="584"/>
      <c r="P41" s="585"/>
      <c r="Q41" s="585"/>
      <c r="R41" s="577"/>
      <c r="S41" s="588"/>
      <c r="T41" s="589"/>
      <c r="U41" s="589"/>
      <c r="V41" s="589"/>
      <c r="W41" s="590"/>
      <c r="X41" s="379" t="s">
        <v>260</v>
      </c>
      <c r="Y41" s="380"/>
      <c r="Z41" s="381"/>
      <c r="AA41" s="372"/>
      <c r="AB41" s="373"/>
      <c r="AC41" s="373"/>
      <c r="AD41" s="373"/>
      <c r="AE41" s="373"/>
      <c r="AF41" s="373"/>
      <c r="AG41" s="374"/>
      <c r="AH41" s="372"/>
      <c r="AI41" s="373"/>
      <c r="AJ41" s="373"/>
      <c r="AK41" s="373"/>
      <c r="AL41" s="373"/>
      <c r="AM41" s="373"/>
      <c r="AN41" s="374"/>
      <c r="AO41" s="372"/>
      <c r="AP41" s="373"/>
      <c r="AQ41" s="373"/>
      <c r="AR41" s="373"/>
      <c r="AS41" s="373"/>
      <c r="AT41" s="373"/>
      <c r="AU41" s="374"/>
      <c r="AV41" s="372"/>
      <c r="AW41" s="373"/>
      <c r="AX41" s="373"/>
      <c r="AY41" s="373"/>
      <c r="AZ41" s="373"/>
      <c r="BA41" s="373"/>
      <c r="BB41" s="374"/>
      <c r="BC41" s="372"/>
      <c r="BD41" s="373"/>
      <c r="BE41" s="375"/>
      <c r="BF41" s="594"/>
      <c r="BG41" s="595"/>
      <c r="BH41" s="556"/>
      <c r="BI41" s="557"/>
      <c r="BJ41" s="558"/>
      <c r="BK41" s="559"/>
      <c r="BL41" s="559"/>
      <c r="BM41" s="559"/>
      <c r="BN41" s="560"/>
    </row>
    <row r="42" spans="2:66" ht="20.25" customHeight="1" x14ac:dyDescent="0.45">
      <c r="B42" s="597"/>
      <c r="C42" s="691"/>
      <c r="D42" s="692"/>
      <c r="E42" s="658"/>
      <c r="F42" s="687"/>
      <c r="G42" s="610"/>
      <c r="H42" s="611"/>
      <c r="I42" s="359"/>
      <c r="J42" s="360">
        <f>G41</f>
        <v>0</v>
      </c>
      <c r="K42" s="359"/>
      <c r="L42" s="360">
        <f>M41</f>
        <v>0</v>
      </c>
      <c r="M42" s="612"/>
      <c r="N42" s="613"/>
      <c r="O42" s="614"/>
      <c r="P42" s="615"/>
      <c r="Q42" s="615"/>
      <c r="R42" s="611"/>
      <c r="S42" s="588"/>
      <c r="T42" s="589"/>
      <c r="U42" s="589"/>
      <c r="V42" s="589"/>
      <c r="W42" s="590"/>
      <c r="X42" s="376" t="s">
        <v>261</v>
      </c>
      <c r="Y42" s="377"/>
      <c r="Z42" s="378"/>
      <c r="AA42" s="364" t="str">
        <f>IF(AA41="","",VLOOKUP(AA41,'[1]シフト記号表（従来型・ユニット型共通）'!$C$6:$L$47,10,FALSE))</f>
        <v/>
      </c>
      <c r="AB42" s="365" t="str">
        <f>IF(AB41="","",VLOOKUP(AB41,'[1]シフト記号表（従来型・ユニット型共通）'!$C$6:$L$47,10,FALSE))</f>
        <v/>
      </c>
      <c r="AC42" s="365" t="str">
        <f>IF(AC41="","",VLOOKUP(AC41,'[1]シフト記号表（従来型・ユニット型共通）'!$C$6:$L$47,10,FALSE))</f>
        <v/>
      </c>
      <c r="AD42" s="365" t="str">
        <f>IF(AD41="","",VLOOKUP(AD41,'[1]シフト記号表（従来型・ユニット型共通）'!$C$6:$L$47,10,FALSE))</f>
        <v/>
      </c>
      <c r="AE42" s="365" t="str">
        <f>IF(AE41="","",VLOOKUP(AE41,'[1]シフト記号表（従来型・ユニット型共通）'!$C$6:$L$47,10,FALSE))</f>
        <v/>
      </c>
      <c r="AF42" s="365" t="str">
        <f>IF(AF41="","",VLOOKUP(AF41,'[1]シフト記号表（従来型・ユニット型共通）'!$C$6:$L$47,10,FALSE))</f>
        <v/>
      </c>
      <c r="AG42" s="366" t="str">
        <f>IF(AG41="","",VLOOKUP(AG41,'[1]シフト記号表（従来型・ユニット型共通）'!$C$6:$L$47,10,FALSE))</f>
        <v/>
      </c>
      <c r="AH42" s="364" t="str">
        <f>IF(AH41="","",VLOOKUP(AH41,'[1]シフト記号表（従来型・ユニット型共通）'!$C$6:$L$47,10,FALSE))</f>
        <v/>
      </c>
      <c r="AI42" s="365" t="str">
        <f>IF(AI41="","",VLOOKUP(AI41,'[1]シフト記号表（従来型・ユニット型共通）'!$C$6:$L$47,10,FALSE))</f>
        <v/>
      </c>
      <c r="AJ42" s="365" t="str">
        <f>IF(AJ41="","",VLOOKUP(AJ41,'[1]シフト記号表（従来型・ユニット型共通）'!$C$6:$L$47,10,FALSE))</f>
        <v/>
      </c>
      <c r="AK42" s="365" t="str">
        <f>IF(AK41="","",VLOOKUP(AK41,'[1]シフト記号表（従来型・ユニット型共通）'!$C$6:$L$47,10,FALSE))</f>
        <v/>
      </c>
      <c r="AL42" s="365" t="str">
        <f>IF(AL41="","",VLOOKUP(AL41,'[1]シフト記号表（従来型・ユニット型共通）'!$C$6:$L$47,10,FALSE))</f>
        <v/>
      </c>
      <c r="AM42" s="365" t="str">
        <f>IF(AM41="","",VLOOKUP(AM41,'[1]シフト記号表（従来型・ユニット型共通）'!$C$6:$L$47,10,FALSE))</f>
        <v/>
      </c>
      <c r="AN42" s="366" t="str">
        <f>IF(AN41="","",VLOOKUP(AN41,'[1]シフト記号表（従来型・ユニット型共通）'!$C$6:$L$47,10,FALSE))</f>
        <v/>
      </c>
      <c r="AO42" s="364" t="str">
        <f>IF(AO41="","",VLOOKUP(AO41,'[1]シフト記号表（従来型・ユニット型共通）'!$C$6:$L$47,10,FALSE))</f>
        <v/>
      </c>
      <c r="AP42" s="365" t="str">
        <f>IF(AP41="","",VLOOKUP(AP41,'[1]シフト記号表（従来型・ユニット型共通）'!$C$6:$L$47,10,FALSE))</f>
        <v/>
      </c>
      <c r="AQ42" s="365" t="str">
        <f>IF(AQ41="","",VLOOKUP(AQ41,'[1]シフト記号表（従来型・ユニット型共通）'!$C$6:$L$47,10,FALSE))</f>
        <v/>
      </c>
      <c r="AR42" s="365" t="str">
        <f>IF(AR41="","",VLOOKUP(AR41,'[1]シフト記号表（従来型・ユニット型共通）'!$C$6:$L$47,10,FALSE))</f>
        <v/>
      </c>
      <c r="AS42" s="365" t="str">
        <f>IF(AS41="","",VLOOKUP(AS41,'[1]シフト記号表（従来型・ユニット型共通）'!$C$6:$L$47,10,FALSE))</f>
        <v/>
      </c>
      <c r="AT42" s="365" t="str">
        <f>IF(AT41="","",VLOOKUP(AT41,'[1]シフト記号表（従来型・ユニット型共通）'!$C$6:$L$47,10,FALSE))</f>
        <v/>
      </c>
      <c r="AU42" s="366" t="str">
        <f>IF(AU41="","",VLOOKUP(AU41,'[1]シフト記号表（従来型・ユニット型共通）'!$C$6:$L$47,10,FALSE))</f>
        <v/>
      </c>
      <c r="AV42" s="364" t="str">
        <f>IF(AV41="","",VLOOKUP(AV41,'[1]シフト記号表（従来型・ユニット型共通）'!$C$6:$L$47,10,FALSE))</f>
        <v/>
      </c>
      <c r="AW42" s="365" t="str">
        <f>IF(AW41="","",VLOOKUP(AW41,'[1]シフト記号表（従来型・ユニット型共通）'!$C$6:$L$47,10,FALSE))</f>
        <v/>
      </c>
      <c r="AX42" s="365" t="str">
        <f>IF(AX41="","",VLOOKUP(AX41,'[1]シフト記号表（従来型・ユニット型共通）'!$C$6:$L$47,10,FALSE))</f>
        <v/>
      </c>
      <c r="AY42" s="365" t="str">
        <f>IF(AY41="","",VLOOKUP(AY41,'[1]シフト記号表（従来型・ユニット型共通）'!$C$6:$L$47,10,FALSE))</f>
        <v/>
      </c>
      <c r="AZ42" s="365" t="str">
        <f>IF(AZ41="","",VLOOKUP(AZ41,'[1]シフト記号表（従来型・ユニット型共通）'!$C$6:$L$47,10,FALSE))</f>
        <v/>
      </c>
      <c r="BA42" s="365" t="str">
        <f>IF(BA41="","",VLOOKUP(BA41,'[1]シフト記号表（従来型・ユニット型共通）'!$C$6:$L$47,10,FALSE))</f>
        <v/>
      </c>
      <c r="BB42" s="366" t="str">
        <f>IF(BB41="","",VLOOKUP(BB41,'[1]シフト記号表（従来型・ユニット型共通）'!$C$6:$L$47,10,FALSE))</f>
        <v/>
      </c>
      <c r="BC42" s="364" t="str">
        <f>IF(BC41="","",VLOOKUP(BC41,'[1]シフト記号表（従来型・ユニット型共通）'!$C$6:$L$47,10,FALSE))</f>
        <v/>
      </c>
      <c r="BD42" s="365" t="str">
        <f>IF(BD41="","",VLOOKUP(BD41,'[1]シフト記号表（従来型・ユニット型共通）'!$C$6:$L$47,10,FALSE))</f>
        <v/>
      </c>
      <c r="BE42" s="365" t="str">
        <f>IF(BE41="","",VLOOKUP(BE41,'[1]シフト記号表（従来型・ユニット型共通）'!$C$6:$L$47,10,FALSE))</f>
        <v/>
      </c>
      <c r="BF42" s="607">
        <f>IF($BI$3="４週",SUM(AA42:BB42),IF($BI$3="暦月",SUM(AA42:BE42),""))</f>
        <v>0</v>
      </c>
      <c r="BG42" s="608"/>
      <c r="BH42" s="609">
        <f>IF($BI$3="４週",BF42/4,IF($BI$3="暦月",(BF42/($BI$8/7)),""))</f>
        <v>0</v>
      </c>
      <c r="BI42" s="608"/>
      <c r="BJ42" s="604"/>
      <c r="BK42" s="605"/>
      <c r="BL42" s="605"/>
      <c r="BM42" s="605"/>
      <c r="BN42" s="606"/>
    </row>
    <row r="43" spans="2:66" ht="20.25" customHeight="1" x14ac:dyDescent="0.45">
      <c r="B43" s="574">
        <f>B41+1</f>
        <v>14</v>
      </c>
      <c r="C43" s="684"/>
      <c r="D43" s="686"/>
      <c r="E43" s="658"/>
      <c r="F43" s="687"/>
      <c r="G43" s="576"/>
      <c r="H43" s="577"/>
      <c r="I43" s="359"/>
      <c r="J43" s="360"/>
      <c r="K43" s="359"/>
      <c r="L43" s="360"/>
      <c r="M43" s="580"/>
      <c r="N43" s="581"/>
      <c r="O43" s="584"/>
      <c r="P43" s="585"/>
      <c r="Q43" s="585"/>
      <c r="R43" s="577"/>
      <c r="S43" s="588"/>
      <c r="T43" s="589"/>
      <c r="U43" s="589"/>
      <c r="V43" s="589"/>
      <c r="W43" s="590"/>
      <c r="X43" s="379" t="s">
        <v>260</v>
      </c>
      <c r="Y43" s="380"/>
      <c r="Z43" s="381"/>
      <c r="AA43" s="372"/>
      <c r="AB43" s="373"/>
      <c r="AC43" s="373"/>
      <c r="AD43" s="373"/>
      <c r="AE43" s="373"/>
      <c r="AF43" s="373"/>
      <c r="AG43" s="374"/>
      <c r="AH43" s="372"/>
      <c r="AI43" s="373"/>
      <c r="AJ43" s="373"/>
      <c r="AK43" s="373"/>
      <c r="AL43" s="373"/>
      <c r="AM43" s="373"/>
      <c r="AN43" s="374"/>
      <c r="AO43" s="372"/>
      <c r="AP43" s="373"/>
      <c r="AQ43" s="373"/>
      <c r="AR43" s="373"/>
      <c r="AS43" s="373"/>
      <c r="AT43" s="373"/>
      <c r="AU43" s="374"/>
      <c r="AV43" s="372"/>
      <c r="AW43" s="373"/>
      <c r="AX43" s="373"/>
      <c r="AY43" s="373"/>
      <c r="AZ43" s="373"/>
      <c r="BA43" s="373"/>
      <c r="BB43" s="374"/>
      <c r="BC43" s="372"/>
      <c r="BD43" s="373"/>
      <c r="BE43" s="375"/>
      <c r="BF43" s="594"/>
      <c r="BG43" s="595"/>
      <c r="BH43" s="556"/>
      <c r="BI43" s="557"/>
      <c r="BJ43" s="558"/>
      <c r="BK43" s="559"/>
      <c r="BL43" s="559"/>
      <c r="BM43" s="559"/>
      <c r="BN43" s="560"/>
    </row>
    <row r="44" spans="2:66" ht="20.25" customHeight="1" x14ac:dyDescent="0.45">
      <c r="B44" s="597"/>
      <c r="C44" s="691"/>
      <c r="D44" s="692"/>
      <c r="E44" s="658"/>
      <c r="F44" s="687"/>
      <c r="G44" s="610"/>
      <c r="H44" s="611"/>
      <c r="I44" s="359"/>
      <c r="J44" s="360">
        <f>G43</f>
        <v>0</v>
      </c>
      <c r="K44" s="359"/>
      <c r="L44" s="360">
        <f>M43</f>
        <v>0</v>
      </c>
      <c r="M44" s="612"/>
      <c r="N44" s="613"/>
      <c r="O44" s="614"/>
      <c r="P44" s="615"/>
      <c r="Q44" s="615"/>
      <c r="R44" s="611"/>
      <c r="S44" s="588"/>
      <c r="T44" s="589"/>
      <c r="U44" s="589"/>
      <c r="V44" s="589"/>
      <c r="W44" s="590"/>
      <c r="X44" s="376" t="s">
        <v>261</v>
      </c>
      <c r="Y44" s="377"/>
      <c r="Z44" s="378"/>
      <c r="AA44" s="364" t="str">
        <f>IF(AA43="","",VLOOKUP(AA43,'[1]シフト記号表（従来型・ユニット型共通）'!$C$6:$L$47,10,FALSE))</f>
        <v/>
      </c>
      <c r="AB44" s="365" t="str">
        <f>IF(AB43="","",VLOOKUP(AB43,'[1]シフト記号表（従来型・ユニット型共通）'!$C$6:$L$47,10,FALSE))</f>
        <v/>
      </c>
      <c r="AC44" s="365" t="str">
        <f>IF(AC43="","",VLOOKUP(AC43,'[1]シフト記号表（従来型・ユニット型共通）'!$C$6:$L$47,10,FALSE))</f>
        <v/>
      </c>
      <c r="AD44" s="365" t="str">
        <f>IF(AD43="","",VLOOKUP(AD43,'[1]シフト記号表（従来型・ユニット型共通）'!$C$6:$L$47,10,FALSE))</f>
        <v/>
      </c>
      <c r="AE44" s="365" t="str">
        <f>IF(AE43="","",VLOOKUP(AE43,'[1]シフト記号表（従来型・ユニット型共通）'!$C$6:$L$47,10,FALSE))</f>
        <v/>
      </c>
      <c r="AF44" s="365" t="str">
        <f>IF(AF43="","",VLOOKUP(AF43,'[1]シフト記号表（従来型・ユニット型共通）'!$C$6:$L$47,10,FALSE))</f>
        <v/>
      </c>
      <c r="AG44" s="366" t="str">
        <f>IF(AG43="","",VLOOKUP(AG43,'[1]シフト記号表（従来型・ユニット型共通）'!$C$6:$L$47,10,FALSE))</f>
        <v/>
      </c>
      <c r="AH44" s="364" t="str">
        <f>IF(AH43="","",VLOOKUP(AH43,'[1]シフト記号表（従来型・ユニット型共通）'!$C$6:$L$47,10,FALSE))</f>
        <v/>
      </c>
      <c r="AI44" s="365" t="str">
        <f>IF(AI43="","",VLOOKUP(AI43,'[1]シフト記号表（従来型・ユニット型共通）'!$C$6:$L$47,10,FALSE))</f>
        <v/>
      </c>
      <c r="AJ44" s="365" t="str">
        <f>IF(AJ43="","",VLOOKUP(AJ43,'[1]シフト記号表（従来型・ユニット型共通）'!$C$6:$L$47,10,FALSE))</f>
        <v/>
      </c>
      <c r="AK44" s="365" t="str">
        <f>IF(AK43="","",VLOOKUP(AK43,'[1]シフト記号表（従来型・ユニット型共通）'!$C$6:$L$47,10,FALSE))</f>
        <v/>
      </c>
      <c r="AL44" s="365" t="str">
        <f>IF(AL43="","",VLOOKUP(AL43,'[1]シフト記号表（従来型・ユニット型共通）'!$C$6:$L$47,10,FALSE))</f>
        <v/>
      </c>
      <c r="AM44" s="365" t="str">
        <f>IF(AM43="","",VLOOKUP(AM43,'[1]シフト記号表（従来型・ユニット型共通）'!$C$6:$L$47,10,FALSE))</f>
        <v/>
      </c>
      <c r="AN44" s="366" t="str">
        <f>IF(AN43="","",VLOOKUP(AN43,'[1]シフト記号表（従来型・ユニット型共通）'!$C$6:$L$47,10,FALSE))</f>
        <v/>
      </c>
      <c r="AO44" s="364" t="str">
        <f>IF(AO43="","",VLOOKUP(AO43,'[1]シフト記号表（従来型・ユニット型共通）'!$C$6:$L$47,10,FALSE))</f>
        <v/>
      </c>
      <c r="AP44" s="365" t="str">
        <f>IF(AP43="","",VLOOKUP(AP43,'[1]シフト記号表（従来型・ユニット型共通）'!$C$6:$L$47,10,FALSE))</f>
        <v/>
      </c>
      <c r="AQ44" s="365" t="str">
        <f>IF(AQ43="","",VLOOKUP(AQ43,'[1]シフト記号表（従来型・ユニット型共通）'!$C$6:$L$47,10,FALSE))</f>
        <v/>
      </c>
      <c r="AR44" s="365" t="str">
        <f>IF(AR43="","",VLOOKUP(AR43,'[1]シフト記号表（従来型・ユニット型共通）'!$C$6:$L$47,10,FALSE))</f>
        <v/>
      </c>
      <c r="AS44" s="365" t="str">
        <f>IF(AS43="","",VLOOKUP(AS43,'[1]シフト記号表（従来型・ユニット型共通）'!$C$6:$L$47,10,FALSE))</f>
        <v/>
      </c>
      <c r="AT44" s="365" t="str">
        <f>IF(AT43="","",VLOOKUP(AT43,'[1]シフト記号表（従来型・ユニット型共通）'!$C$6:$L$47,10,FALSE))</f>
        <v/>
      </c>
      <c r="AU44" s="366" t="str">
        <f>IF(AU43="","",VLOOKUP(AU43,'[1]シフト記号表（従来型・ユニット型共通）'!$C$6:$L$47,10,FALSE))</f>
        <v/>
      </c>
      <c r="AV44" s="364" t="str">
        <f>IF(AV43="","",VLOOKUP(AV43,'[1]シフト記号表（従来型・ユニット型共通）'!$C$6:$L$47,10,FALSE))</f>
        <v/>
      </c>
      <c r="AW44" s="365" t="str">
        <f>IF(AW43="","",VLOOKUP(AW43,'[1]シフト記号表（従来型・ユニット型共通）'!$C$6:$L$47,10,FALSE))</f>
        <v/>
      </c>
      <c r="AX44" s="365" t="str">
        <f>IF(AX43="","",VLOOKUP(AX43,'[1]シフト記号表（従来型・ユニット型共通）'!$C$6:$L$47,10,FALSE))</f>
        <v/>
      </c>
      <c r="AY44" s="365" t="str">
        <f>IF(AY43="","",VLOOKUP(AY43,'[1]シフト記号表（従来型・ユニット型共通）'!$C$6:$L$47,10,FALSE))</f>
        <v/>
      </c>
      <c r="AZ44" s="365" t="str">
        <f>IF(AZ43="","",VLOOKUP(AZ43,'[1]シフト記号表（従来型・ユニット型共通）'!$C$6:$L$47,10,FALSE))</f>
        <v/>
      </c>
      <c r="BA44" s="365" t="str">
        <f>IF(BA43="","",VLOOKUP(BA43,'[1]シフト記号表（従来型・ユニット型共通）'!$C$6:$L$47,10,FALSE))</f>
        <v/>
      </c>
      <c r="BB44" s="366" t="str">
        <f>IF(BB43="","",VLOOKUP(BB43,'[1]シフト記号表（従来型・ユニット型共通）'!$C$6:$L$47,10,FALSE))</f>
        <v/>
      </c>
      <c r="BC44" s="364" t="str">
        <f>IF(BC43="","",VLOOKUP(BC43,'[1]シフト記号表（従来型・ユニット型共通）'!$C$6:$L$47,10,FALSE))</f>
        <v/>
      </c>
      <c r="BD44" s="365" t="str">
        <f>IF(BD43="","",VLOOKUP(BD43,'[1]シフト記号表（従来型・ユニット型共通）'!$C$6:$L$47,10,FALSE))</f>
        <v/>
      </c>
      <c r="BE44" s="365" t="str">
        <f>IF(BE43="","",VLOOKUP(BE43,'[1]シフト記号表（従来型・ユニット型共通）'!$C$6:$L$47,10,FALSE))</f>
        <v/>
      </c>
      <c r="BF44" s="607">
        <f>IF($BI$3="４週",SUM(AA44:BB44),IF($BI$3="暦月",SUM(AA44:BE44),""))</f>
        <v>0</v>
      </c>
      <c r="BG44" s="608"/>
      <c r="BH44" s="609">
        <f>IF($BI$3="４週",BF44/4,IF($BI$3="暦月",(BF44/($BI$8/7)),""))</f>
        <v>0</v>
      </c>
      <c r="BI44" s="608"/>
      <c r="BJ44" s="604"/>
      <c r="BK44" s="605"/>
      <c r="BL44" s="605"/>
      <c r="BM44" s="605"/>
      <c r="BN44" s="606"/>
    </row>
    <row r="45" spans="2:66" ht="20.25" customHeight="1" x14ac:dyDescent="0.45">
      <c r="B45" s="574">
        <f>B43+1</f>
        <v>15</v>
      </c>
      <c r="C45" s="684"/>
      <c r="D45" s="686"/>
      <c r="E45" s="658"/>
      <c r="F45" s="687"/>
      <c r="G45" s="576"/>
      <c r="H45" s="577"/>
      <c r="I45" s="359"/>
      <c r="J45" s="360"/>
      <c r="K45" s="359"/>
      <c r="L45" s="360"/>
      <c r="M45" s="580"/>
      <c r="N45" s="581"/>
      <c r="O45" s="584"/>
      <c r="P45" s="585"/>
      <c r="Q45" s="585"/>
      <c r="R45" s="577"/>
      <c r="S45" s="588"/>
      <c r="T45" s="589"/>
      <c r="U45" s="589"/>
      <c r="V45" s="589"/>
      <c r="W45" s="590"/>
      <c r="X45" s="379" t="s">
        <v>260</v>
      </c>
      <c r="Y45" s="380"/>
      <c r="Z45" s="381"/>
      <c r="AA45" s="372"/>
      <c r="AB45" s="373"/>
      <c r="AC45" s="373"/>
      <c r="AD45" s="373"/>
      <c r="AE45" s="373"/>
      <c r="AF45" s="373"/>
      <c r="AG45" s="374"/>
      <c r="AH45" s="372"/>
      <c r="AI45" s="373"/>
      <c r="AJ45" s="373"/>
      <c r="AK45" s="373"/>
      <c r="AL45" s="373"/>
      <c r="AM45" s="373"/>
      <c r="AN45" s="374"/>
      <c r="AO45" s="372"/>
      <c r="AP45" s="373"/>
      <c r="AQ45" s="373"/>
      <c r="AR45" s="373"/>
      <c r="AS45" s="373"/>
      <c r="AT45" s="373"/>
      <c r="AU45" s="374"/>
      <c r="AV45" s="372"/>
      <c r="AW45" s="373"/>
      <c r="AX45" s="373"/>
      <c r="AY45" s="373"/>
      <c r="AZ45" s="373"/>
      <c r="BA45" s="373"/>
      <c r="BB45" s="374"/>
      <c r="BC45" s="372"/>
      <c r="BD45" s="373"/>
      <c r="BE45" s="375"/>
      <c r="BF45" s="594"/>
      <c r="BG45" s="595"/>
      <c r="BH45" s="556"/>
      <c r="BI45" s="557"/>
      <c r="BJ45" s="558"/>
      <c r="BK45" s="559"/>
      <c r="BL45" s="559"/>
      <c r="BM45" s="559"/>
      <c r="BN45" s="560"/>
    </row>
    <row r="46" spans="2:66" ht="20.25" customHeight="1" x14ac:dyDescent="0.45">
      <c r="B46" s="597"/>
      <c r="C46" s="691"/>
      <c r="D46" s="692"/>
      <c r="E46" s="658"/>
      <c r="F46" s="687"/>
      <c r="G46" s="610"/>
      <c r="H46" s="611"/>
      <c r="I46" s="359"/>
      <c r="J46" s="360">
        <f>G45</f>
        <v>0</v>
      </c>
      <c r="K46" s="359"/>
      <c r="L46" s="360">
        <f>M45</f>
        <v>0</v>
      </c>
      <c r="M46" s="612"/>
      <c r="N46" s="613"/>
      <c r="O46" s="614"/>
      <c r="P46" s="615"/>
      <c r="Q46" s="615"/>
      <c r="R46" s="611"/>
      <c r="S46" s="588"/>
      <c r="T46" s="589"/>
      <c r="U46" s="589"/>
      <c r="V46" s="589"/>
      <c r="W46" s="590"/>
      <c r="X46" s="376" t="s">
        <v>261</v>
      </c>
      <c r="Y46" s="377"/>
      <c r="Z46" s="378"/>
      <c r="AA46" s="364" t="str">
        <f>IF(AA45="","",VLOOKUP(AA45,'[1]シフト記号表（従来型・ユニット型共通）'!$C$6:$L$47,10,FALSE))</f>
        <v/>
      </c>
      <c r="AB46" s="365" t="str">
        <f>IF(AB45="","",VLOOKUP(AB45,'[1]シフト記号表（従来型・ユニット型共通）'!$C$6:$L$47,10,FALSE))</f>
        <v/>
      </c>
      <c r="AC46" s="365" t="str">
        <f>IF(AC45="","",VLOOKUP(AC45,'[1]シフト記号表（従来型・ユニット型共通）'!$C$6:$L$47,10,FALSE))</f>
        <v/>
      </c>
      <c r="AD46" s="365" t="str">
        <f>IF(AD45="","",VLOOKUP(AD45,'[1]シフト記号表（従来型・ユニット型共通）'!$C$6:$L$47,10,FALSE))</f>
        <v/>
      </c>
      <c r="AE46" s="365" t="str">
        <f>IF(AE45="","",VLOOKUP(AE45,'[1]シフト記号表（従来型・ユニット型共通）'!$C$6:$L$47,10,FALSE))</f>
        <v/>
      </c>
      <c r="AF46" s="365" t="str">
        <f>IF(AF45="","",VLOOKUP(AF45,'[1]シフト記号表（従来型・ユニット型共通）'!$C$6:$L$47,10,FALSE))</f>
        <v/>
      </c>
      <c r="AG46" s="366" t="str">
        <f>IF(AG45="","",VLOOKUP(AG45,'[1]シフト記号表（従来型・ユニット型共通）'!$C$6:$L$47,10,FALSE))</f>
        <v/>
      </c>
      <c r="AH46" s="364" t="str">
        <f>IF(AH45="","",VLOOKUP(AH45,'[1]シフト記号表（従来型・ユニット型共通）'!$C$6:$L$47,10,FALSE))</f>
        <v/>
      </c>
      <c r="AI46" s="365" t="str">
        <f>IF(AI45="","",VLOOKUP(AI45,'[1]シフト記号表（従来型・ユニット型共通）'!$C$6:$L$47,10,FALSE))</f>
        <v/>
      </c>
      <c r="AJ46" s="365" t="str">
        <f>IF(AJ45="","",VLOOKUP(AJ45,'[1]シフト記号表（従来型・ユニット型共通）'!$C$6:$L$47,10,FALSE))</f>
        <v/>
      </c>
      <c r="AK46" s="365" t="str">
        <f>IF(AK45="","",VLOOKUP(AK45,'[1]シフト記号表（従来型・ユニット型共通）'!$C$6:$L$47,10,FALSE))</f>
        <v/>
      </c>
      <c r="AL46" s="365" t="str">
        <f>IF(AL45="","",VLOOKUP(AL45,'[1]シフト記号表（従来型・ユニット型共通）'!$C$6:$L$47,10,FALSE))</f>
        <v/>
      </c>
      <c r="AM46" s="365" t="str">
        <f>IF(AM45="","",VLOOKUP(AM45,'[1]シフト記号表（従来型・ユニット型共通）'!$C$6:$L$47,10,FALSE))</f>
        <v/>
      </c>
      <c r="AN46" s="366" t="str">
        <f>IF(AN45="","",VLOOKUP(AN45,'[1]シフト記号表（従来型・ユニット型共通）'!$C$6:$L$47,10,FALSE))</f>
        <v/>
      </c>
      <c r="AO46" s="364" t="str">
        <f>IF(AO45="","",VLOOKUP(AO45,'[1]シフト記号表（従来型・ユニット型共通）'!$C$6:$L$47,10,FALSE))</f>
        <v/>
      </c>
      <c r="AP46" s="365" t="str">
        <f>IF(AP45="","",VLOOKUP(AP45,'[1]シフト記号表（従来型・ユニット型共通）'!$C$6:$L$47,10,FALSE))</f>
        <v/>
      </c>
      <c r="AQ46" s="365" t="str">
        <f>IF(AQ45="","",VLOOKUP(AQ45,'[1]シフト記号表（従来型・ユニット型共通）'!$C$6:$L$47,10,FALSE))</f>
        <v/>
      </c>
      <c r="AR46" s="365" t="str">
        <f>IF(AR45="","",VLOOKUP(AR45,'[1]シフト記号表（従来型・ユニット型共通）'!$C$6:$L$47,10,FALSE))</f>
        <v/>
      </c>
      <c r="AS46" s="365" t="str">
        <f>IF(AS45="","",VLOOKUP(AS45,'[1]シフト記号表（従来型・ユニット型共通）'!$C$6:$L$47,10,FALSE))</f>
        <v/>
      </c>
      <c r="AT46" s="365" t="str">
        <f>IF(AT45="","",VLOOKUP(AT45,'[1]シフト記号表（従来型・ユニット型共通）'!$C$6:$L$47,10,FALSE))</f>
        <v/>
      </c>
      <c r="AU46" s="366" t="str">
        <f>IF(AU45="","",VLOOKUP(AU45,'[1]シフト記号表（従来型・ユニット型共通）'!$C$6:$L$47,10,FALSE))</f>
        <v/>
      </c>
      <c r="AV46" s="364" t="str">
        <f>IF(AV45="","",VLOOKUP(AV45,'[1]シフト記号表（従来型・ユニット型共通）'!$C$6:$L$47,10,FALSE))</f>
        <v/>
      </c>
      <c r="AW46" s="365" t="str">
        <f>IF(AW45="","",VLOOKUP(AW45,'[1]シフト記号表（従来型・ユニット型共通）'!$C$6:$L$47,10,FALSE))</f>
        <v/>
      </c>
      <c r="AX46" s="365" t="str">
        <f>IF(AX45="","",VLOOKUP(AX45,'[1]シフト記号表（従来型・ユニット型共通）'!$C$6:$L$47,10,FALSE))</f>
        <v/>
      </c>
      <c r="AY46" s="365" t="str">
        <f>IF(AY45="","",VLOOKUP(AY45,'[1]シフト記号表（従来型・ユニット型共通）'!$C$6:$L$47,10,FALSE))</f>
        <v/>
      </c>
      <c r="AZ46" s="365" t="str">
        <f>IF(AZ45="","",VLOOKUP(AZ45,'[1]シフト記号表（従来型・ユニット型共通）'!$C$6:$L$47,10,FALSE))</f>
        <v/>
      </c>
      <c r="BA46" s="365" t="str">
        <f>IF(BA45="","",VLOOKUP(BA45,'[1]シフト記号表（従来型・ユニット型共通）'!$C$6:$L$47,10,FALSE))</f>
        <v/>
      </c>
      <c r="BB46" s="366" t="str">
        <f>IF(BB45="","",VLOOKUP(BB45,'[1]シフト記号表（従来型・ユニット型共通）'!$C$6:$L$47,10,FALSE))</f>
        <v/>
      </c>
      <c r="BC46" s="364" t="str">
        <f>IF(BC45="","",VLOOKUP(BC45,'[1]シフト記号表（従来型・ユニット型共通）'!$C$6:$L$47,10,FALSE))</f>
        <v/>
      </c>
      <c r="BD46" s="365" t="str">
        <f>IF(BD45="","",VLOOKUP(BD45,'[1]シフト記号表（従来型・ユニット型共通）'!$C$6:$L$47,10,FALSE))</f>
        <v/>
      </c>
      <c r="BE46" s="365" t="str">
        <f>IF(BE45="","",VLOOKUP(BE45,'[1]シフト記号表（従来型・ユニット型共通）'!$C$6:$L$47,10,FALSE))</f>
        <v/>
      </c>
      <c r="BF46" s="607">
        <f>IF($BI$3="４週",SUM(AA46:BB46),IF($BI$3="暦月",SUM(AA46:BE46),""))</f>
        <v>0</v>
      </c>
      <c r="BG46" s="608"/>
      <c r="BH46" s="609">
        <f>IF($BI$3="４週",BF46/4,IF($BI$3="暦月",(BF46/($BI$8/7)),""))</f>
        <v>0</v>
      </c>
      <c r="BI46" s="608"/>
      <c r="BJ46" s="604"/>
      <c r="BK46" s="605"/>
      <c r="BL46" s="605"/>
      <c r="BM46" s="605"/>
      <c r="BN46" s="606"/>
    </row>
    <row r="47" spans="2:66" ht="20.25" customHeight="1" x14ac:dyDescent="0.45">
      <c r="B47" s="574">
        <f>B45+1</f>
        <v>16</v>
      </c>
      <c r="C47" s="684"/>
      <c r="D47" s="686"/>
      <c r="E47" s="658"/>
      <c r="F47" s="687"/>
      <c r="G47" s="576"/>
      <c r="H47" s="577"/>
      <c r="I47" s="359"/>
      <c r="J47" s="360"/>
      <c r="K47" s="359"/>
      <c r="L47" s="360"/>
      <c r="M47" s="580"/>
      <c r="N47" s="581"/>
      <c r="O47" s="584"/>
      <c r="P47" s="585"/>
      <c r="Q47" s="585"/>
      <c r="R47" s="577"/>
      <c r="S47" s="588"/>
      <c r="T47" s="589"/>
      <c r="U47" s="589"/>
      <c r="V47" s="589"/>
      <c r="W47" s="590"/>
      <c r="X47" s="379" t="s">
        <v>260</v>
      </c>
      <c r="Y47" s="380"/>
      <c r="Z47" s="381"/>
      <c r="AA47" s="372"/>
      <c r="AB47" s="373"/>
      <c r="AC47" s="373"/>
      <c r="AD47" s="373"/>
      <c r="AE47" s="373"/>
      <c r="AF47" s="373"/>
      <c r="AG47" s="374"/>
      <c r="AH47" s="372"/>
      <c r="AI47" s="373"/>
      <c r="AJ47" s="373"/>
      <c r="AK47" s="373"/>
      <c r="AL47" s="373"/>
      <c r="AM47" s="373"/>
      <c r="AN47" s="374"/>
      <c r="AO47" s="372"/>
      <c r="AP47" s="373"/>
      <c r="AQ47" s="373"/>
      <c r="AR47" s="373"/>
      <c r="AS47" s="373"/>
      <c r="AT47" s="373"/>
      <c r="AU47" s="374"/>
      <c r="AV47" s="372"/>
      <c r="AW47" s="373"/>
      <c r="AX47" s="373"/>
      <c r="AY47" s="373"/>
      <c r="AZ47" s="373"/>
      <c r="BA47" s="373"/>
      <c r="BB47" s="374"/>
      <c r="BC47" s="372"/>
      <c r="BD47" s="373"/>
      <c r="BE47" s="375"/>
      <c r="BF47" s="594"/>
      <c r="BG47" s="595"/>
      <c r="BH47" s="556"/>
      <c r="BI47" s="557"/>
      <c r="BJ47" s="558"/>
      <c r="BK47" s="559"/>
      <c r="BL47" s="559"/>
      <c r="BM47" s="559"/>
      <c r="BN47" s="560"/>
    </row>
    <row r="48" spans="2:66" ht="20.25" customHeight="1" x14ac:dyDescent="0.45">
      <c r="B48" s="597"/>
      <c r="C48" s="691"/>
      <c r="D48" s="692"/>
      <c r="E48" s="658"/>
      <c r="F48" s="687"/>
      <c r="G48" s="610"/>
      <c r="H48" s="611"/>
      <c r="I48" s="359"/>
      <c r="J48" s="360">
        <f>G47</f>
        <v>0</v>
      </c>
      <c r="K48" s="359"/>
      <c r="L48" s="360">
        <f>M47</f>
        <v>0</v>
      </c>
      <c r="M48" s="612"/>
      <c r="N48" s="613"/>
      <c r="O48" s="614"/>
      <c r="P48" s="615"/>
      <c r="Q48" s="615"/>
      <c r="R48" s="611"/>
      <c r="S48" s="588"/>
      <c r="T48" s="589"/>
      <c r="U48" s="589"/>
      <c r="V48" s="589"/>
      <c r="W48" s="590"/>
      <c r="X48" s="376" t="s">
        <v>261</v>
      </c>
      <c r="Y48" s="377"/>
      <c r="Z48" s="378"/>
      <c r="AA48" s="364" t="str">
        <f>IF(AA47="","",VLOOKUP(AA47,'[1]シフト記号表（従来型・ユニット型共通）'!$C$6:$L$47,10,FALSE))</f>
        <v/>
      </c>
      <c r="AB48" s="365" t="str">
        <f>IF(AB47="","",VLOOKUP(AB47,'[1]シフト記号表（従来型・ユニット型共通）'!$C$6:$L$47,10,FALSE))</f>
        <v/>
      </c>
      <c r="AC48" s="365" t="str">
        <f>IF(AC47="","",VLOOKUP(AC47,'[1]シフト記号表（従来型・ユニット型共通）'!$C$6:$L$47,10,FALSE))</f>
        <v/>
      </c>
      <c r="AD48" s="365" t="str">
        <f>IF(AD47="","",VLOOKUP(AD47,'[1]シフト記号表（従来型・ユニット型共通）'!$C$6:$L$47,10,FALSE))</f>
        <v/>
      </c>
      <c r="AE48" s="365" t="str">
        <f>IF(AE47="","",VLOOKUP(AE47,'[1]シフト記号表（従来型・ユニット型共通）'!$C$6:$L$47,10,FALSE))</f>
        <v/>
      </c>
      <c r="AF48" s="365" t="str">
        <f>IF(AF47="","",VLOOKUP(AF47,'[1]シフト記号表（従来型・ユニット型共通）'!$C$6:$L$47,10,FALSE))</f>
        <v/>
      </c>
      <c r="AG48" s="366" t="str">
        <f>IF(AG47="","",VLOOKUP(AG47,'[1]シフト記号表（従来型・ユニット型共通）'!$C$6:$L$47,10,FALSE))</f>
        <v/>
      </c>
      <c r="AH48" s="364" t="str">
        <f>IF(AH47="","",VLOOKUP(AH47,'[1]シフト記号表（従来型・ユニット型共通）'!$C$6:$L$47,10,FALSE))</f>
        <v/>
      </c>
      <c r="AI48" s="365" t="str">
        <f>IF(AI47="","",VLOOKUP(AI47,'[1]シフト記号表（従来型・ユニット型共通）'!$C$6:$L$47,10,FALSE))</f>
        <v/>
      </c>
      <c r="AJ48" s="365" t="str">
        <f>IF(AJ47="","",VLOOKUP(AJ47,'[1]シフト記号表（従来型・ユニット型共通）'!$C$6:$L$47,10,FALSE))</f>
        <v/>
      </c>
      <c r="AK48" s="365" t="str">
        <f>IF(AK47="","",VLOOKUP(AK47,'[1]シフト記号表（従来型・ユニット型共通）'!$C$6:$L$47,10,FALSE))</f>
        <v/>
      </c>
      <c r="AL48" s="365" t="str">
        <f>IF(AL47="","",VLOOKUP(AL47,'[1]シフト記号表（従来型・ユニット型共通）'!$C$6:$L$47,10,FALSE))</f>
        <v/>
      </c>
      <c r="AM48" s="365" t="str">
        <f>IF(AM47="","",VLOOKUP(AM47,'[1]シフト記号表（従来型・ユニット型共通）'!$C$6:$L$47,10,FALSE))</f>
        <v/>
      </c>
      <c r="AN48" s="366" t="str">
        <f>IF(AN47="","",VLOOKUP(AN47,'[1]シフト記号表（従来型・ユニット型共通）'!$C$6:$L$47,10,FALSE))</f>
        <v/>
      </c>
      <c r="AO48" s="364" t="str">
        <f>IF(AO47="","",VLOOKUP(AO47,'[1]シフト記号表（従来型・ユニット型共通）'!$C$6:$L$47,10,FALSE))</f>
        <v/>
      </c>
      <c r="AP48" s="365" t="str">
        <f>IF(AP47="","",VLOOKUP(AP47,'[1]シフト記号表（従来型・ユニット型共通）'!$C$6:$L$47,10,FALSE))</f>
        <v/>
      </c>
      <c r="AQ48" s="365" t="str">
        <f>IF(AQ47="","",VLOOKUP(AQ47,'[1]シフト記号表（従来型・ユニット型共通）'!$C$6:$L$47,10,FALSE))</f>
        <v/>
      </c>
      <c r="AR48" s="365" t="str">
        <f>IF(AR47="","",VLOOKUP(AR47,'[1]シフト記号表（従来型・ユニット型共通）'!$C$6:$L$47,10,FALSE))</f>
        <v/>
      </c>
      <c r="AS48" s="365" t="str">
        <f>IF(AS47="","",VLOOKUP(AS47,'[1]シフト記号表（従来型・ユニット型共通）'!$C$6:$L$47,10,FALSE))</f>
        <v/>
      </c>
      <c r="AT48" s="365" t="str">
        <f>IF(AT47="","",VLOOKUP(AT47,'[1]シフト記号表（従来型・ユニット型共通）'!$C$6:$L$47,10,FALSE))</f>
        <v/>
      </c>
      <c r="AU48" s="366" t="str">
        <f>IF(AU47="","",VLOOKUP(AU47,'[1]シフト記号表（従来型・ユニット型共通）'!$C$6:$L$47,10,FALSE))</f>
        <v/>
      </c>
      <c r="AV48" s="364" t="str">
        <f>IF(AV47="","",VLOOKUP(AV47,'[1]シフト記号表（従来型・ユニット型共通）'!$C$6:$L$47,10,FALSE))</f>
        <v/>
      </c>
      <c r="AW48" s="365" t="str">
        <f>IF(AW47="","",VLOOKUP(AW47,'[1]シフト記号表（従来型・ユニット型共通）'!$C$6:$L$47,10,FALSE))</f>
        <v/>
      </c>
      <c r="AX48" s="365" t="str">
        <f>IF(AX47="","",VLOOKUP(AX47,'[1]シフト記号表（従来型・ユニット型共通）'!$C$6:$L$47,10,FALSE))</f>
        <v/>
      </c>
      <c r="AY48" s="365" t="str">
        <f>IF(AY47="","",VLOOKUP(AY47,'[1]シフト記号表（従来型・ユニット型共通）'!$C$6:$L$47,10,FALSE))</f>
        <v/>
      </c>
      <c r="AZ48" s="365" t="str">
        <f>IF(AZ47="","",VLOOKUP(AZ47,'[1]シフト記号表（従来型・ユニット型共通）'!$C$6:$L$47,10,FALSE))</f>
        <v/>
      </c>
      <c r="BA48" s="365" t="str">
        <f>IF(BA47="","",VLOOKUP(BA47,'[1]シフト記号表（従来型・ユニット型共通）'!$C$6:$L$47,10,FALSE))</f>
        <v/>
      </c>
      <c r="BB48" s="366" t="str">
        <f>IF(BB47="","",VLOOKUP(BB47,'[1]シフト記号表（従来型・ユニット型共通）'!$C$6:$L$47,10,FALSE))</f>
        <v/>
      </c>
      <c r="BC48" s="364" t="str">
        <f>IF(BC47="","",VLOOKUP(BC47,'[1]シフト記号表（従来型・ユニット型共通）'!$C$6:$L$47,10,FALSE))</f>
        <v/>
      </c>
      <c r="BD48" s="365" t="str">
        <f>IF(BD47="","",VLOOKUP(BD47,'[1]シフト記号表（従来型・ユニット型共通）'!$C$6:$L$47,10,FALSE))</f>
        <v/>
      </c>
      <c r="BE48" s="365" t="str">
        <f>IF(BE47="","",VLOOKUP(BE47,'[1]シフト記号表（従来型・ユニット型共通）'!$C$6:$L$47,10,FALSE))</f>
        <v/>
      </c>
      <c r="BF48" s="607">
        <f>IF($BI$3="４週",SUM(AA48:BB48),IF($BI$3="暦月",SUM(AA48:BE48),""))</f>
        <v>0</v>
      </c>
      <c r="BG48" s="608"/>
      <c r="BH48" s="609">
        <f>IF($BI$3="４週",BF48/4,IF($BI$3="暦月",(BF48/($BI$8/7)),""))</f>
        <v>0</v>
      </c>
      <c r="BI48" s="608"/>
      <c r="BJ48" s="604"/>
      <c r="BK48" s="605"/>
      <c r="BL48" s="605"/>
      <c r="BM48" s="605"/>
      <c r="BN48" s="606"/>
    </row>
    <row r="49" spans="2:66" ht="20.25" customHeight="1" x14ac:dyDescent="0.45">
      <c r="B49" s="574">
        <f>B47+1</f>
        <v>17</v>
      </c>
      <c r="C49" s="684"/>
      <c r="D49" s="686"/>
      <c r="E49" s="658"/>
      <c r="F49" s="687"/>
      <c r="G49" s="576"/>
      <c r="H49" s="577"/>
      <c r="I49" s="359"/>
      <c r="J49" s="360"/>
      <c r="K49" s="359"/>
      <c r="L49" s="360"/>
      <c r="M49" s="580"/>
      <c r="N49" s="581"/>
      <c r="O49" s="584"/>
      <c r="P49" s="585"/>
      <c r="Q49" s="585"/>
      <c r="R49" s="577"/>
      <c r="S49" s="588"/>
      <c r="T49" s="589"/>
      <c r="U49" s="589"/>
      <c r="V49" s="589"/>
      <c r="W49" s="590"/>
      <c r="X49" s="379" t="s">
        <v>260</v>
      </c>
      <c r="Y49" s="380"/>
      <c r="Z49" s="381"/>
      <c r="AA49" s="372"/>
      <c r="AB49" s="373"/>
      <c r="AC49" s="373"/>
      <c r="AD49" s="373"/>
      <c r="AE49" s="373"/>
      <c r="AF49" s="373"/>
      <c r="AG49" s="374"/>
      <c r="AH49" s="372"/>
      <c r="AI49" s="373"/>
      <c r="AJ49" s="373"/>
      <c r="AK49" s="373"/>
      <c r="AL49" s="373"/>
      <c r="AM49" s="373"/>
      <c r="AN49" s="374"/>
      <c r="AO49" s="372"/>
      <c r="AP49" s="373"/>
      <c r="AQ49" s="373"/>
      <c r="AR49" s="373"/>
      <c r="AS49" s="373"/>
      <c r="AT49" s="373"/>
      <c r="AU49" s="374"/>
      <c r="AV49" s="372"/>
      <c r="AW49" s="373"/>
      <c r="AX49" s="373"/>
      <c r="AY49" s="373"/>
      <c r="AZ49" s="373"/>
      <c r="BA49" s="373"/>
      <c r="BB49" s="374"/>
      <c r="BC49" s="372"/>
      <c r="BD49" s="373"/>
      <c r="BE49" s="375"/>
      <c r="BF49" s="594"/>
      <c r="BG49" s="595"/>
      <c r="BH49" s="556"/>
      <c r="BI49" s="557"/>
      <c r="BJ49" s="558"/>
      <c r="BK49" s="559"/>
      <c r="BL49" s="559"/>
      <c r="BM49" s="559"/>
      <c r="BN49" s="560"/>
    </row>
    <row r="50" spans="2:66" ht="20.25" customHeight="1" x14ac:dyDescent="0.45">
      <c r="B50" s="597"/>
      <c r="C50" s="691"/>
      <c r="D50" s="692"/>
      <c r="E50" s="658"/>
      <c r="F50" s="687"/>
      <c r="G50" s="610"/>
      <c r="H50" s="611"/>
      <c r="I50" s="359"/>
      <c r="J50" s="360">
        <f>G49</f>
        <v>0</v>
      </c>
      <c r="K50" s="359"/>
      <c r="L50" s="360">
        <f>M49</f>
        <v>0</v>
      </c>
      <c r="M50" s="612"/>
      <c r="N50" s="613"/>
      <c r="O50" s="614"/>
      <c r="P50" s="615"/>
      <c r="Q50" s="615"/>
      <c r="R50" s="611"/>
      <c r="S50" s="588"/>
      <c r="T50" s="589"/>
      <c r="U50" s="589"/>
      <c r="V50" s="589"/>
      <c r="W50" s="590"/>
      <c r="X50" s="376" t="s">
        <v>261</v>
      </c>
      <c r="Y50" s="377"/>
      <c r="Z50" s="378"/>
      <c r="AA50" s="364" t="str">
        <f>IF(AA49="","",VLOOKUP(AA49,'[1]シフト記号表（従来型・ユニット型共通）'!$C$6:$L$47,10,FALSE))</f>
        <v/>
      </c>
      <c r="AB50" s="365" t="str">
        <f>IF(AB49="","",VLOOKUP(AB49,'[1]シフト記号表（従来型・ユニット型共通）'!$C$6:$L$47,10,FALSE))</f>
        <v/>
      </c>
      <c r="AC50" s="365" t="str">
        <f>IF(AC49="","",VLOOKUP(AC49,'[1]シフト記号表（従来型・ユニット型共通）'!$C$6:$L$47,10,FALSE))</f>
        <v/>
      </c>
      <c r="AD50" s="365" t="str">
        <f>IF(AD49="","",VLOOKUP(AD49,'[1]シフト記号表（従来型・ユニット型共通）'!$C$6:$L$47,10,FALSE))</f>
        <v/>
      </c>
      <c r="AE50" s="365" t="str">
        <f>IF(AE49="","",VLOOKUP(AE49,'[1]シフト記号表（従来型・ユニット型共通）'!$C$6:$L$47,10,FALSE))</f>
        <v/>
      </c>
      <c r="AF50" s="365" t="str">
        <f>IF(AF49="","",VLOOKUP(AF49,'[1]シフト記号表（従来型・ユニット型共通）'!$C$6:$L$47,10,FALSE))</f>
        <v/>
      </c>
      <c r="AG50" s="366" t="str">
        <f>IF(AG49="","",VLOOKUP(AG49,'[1]シフト記号表（従来型・ユニット型共通）'!$C$6:$L$47,10,FALSE))</f>
        <v/>
      </c>
      <c r="AH50" s="364" t="str">
        <f>IF(AH49="","",VLOOKUP(AH49,'[1]シフト記号表（従来型・ユニット型共通）'!$C$6:$L$47,10,FALSE))</f>
        <v/>
      </c>
      <c r="AI50" s="365" t="str">
        <f>IF(AI49="","",VLOOKUP(AI49,'[1]シフト記号表（従来型・ユニット型共通）'!$C$6:$L$47,10,FALSE))</f>
        <v/>
      </c>
      <c r="AJ50" s="365" t="str">
        <f>IF(AJ49="","",VLOOKUP(AJ49,'[1]シフト記号表（従来型・ユニット型共通）'!$C$6:$L$47,10,FALSE))</f>
        <v/>
      </c>
      <c r="AK50" s="365" t="str">
        <f>IF(AK49="","",VLOOKUP(AK49,'[1]シフト記号表（従来型・ユニット型共通）'!$C$6:$L$47,10,FALSE))</f>
        <v/>
      </c>
      <c r="AL50" s="365" t="str">
        <f>IF(AL49="","",VLOOKUP(AL49,'[1]シフト記号表（従来型・ユニット型共通）'!$C$6:$L$47,10,FALSE))</f>
        <v/>
      </c>
      <c r="AM50" s="365" t="str">
        <f>IF(AM49="","",VLOOKUP(AM49,'[1]シフト記号表（従来型・ユニット型共通）'!$C$6:$L$47,10,FALSE))</f>
        <v/>
      </c>
      <c r="AN50" s="366" t="str">
        <f>IF(AN49="","",VLOOKUP(AN49,'[1]シフト記号表（従来型・ユニット型共通）'!$C$6:$L$47,10,FALSE))</f>
        <v/>
      </c>
      <c r="AO50" s="364" t="str">
        <f>IF(AO49="","",VLOOKUP(AO49,'[1]シフト記号表（従来型・ユニット型共通）'!$C$6:$L$47,10,FALSE))</f>
        <v/>
      </c>
      <c r="AP50" s="365" t="str">
        <f>IF(AP49="","",VLOOKUP(AP49,'[1]シフト記号表（従来型・ユニット型共通）'!$C$6:$L$47,10,FALSE))</f>
        <v/>
      </c>
      <c r="AQ50" s="365" t="str">
        <f>IF(AQ49="","",VLOOKUP(AQ49,'[1]シフト記号表（従来型・ユニット型共通）'!$C$6:$L$47,10,FALSE))</f>
        <v/>
      </c>
      <c r="AR50" s="365" t="str">
        <f>IF(AR49="","",VLOOKUP(AR49,'[1]シフト記号表（従来型・ユニット型共通）'!$C$6:$L$47,10,FALSE))</f>
        <v/>
      </c>
      <c r="AS50" s="365" t="str">
        <f>IF(AS49="","",VLOOKUP(AS49,'[1]シフト記号表（従来型・ユニット型共通）'!$C$6:$L$47,10,FALSE))</f>
        <v/>
      </c>
      <c r="AT50" s="365" t="str">
        <f>IF(AT49="","",VLOOKUP(AT49,'[1]シフト記号表（従来型・ユニット型共通）'!$C$6:$L$47,10,FALSE))</f>
        <v/>
      </c>
      <c r="AU50" s="366" t="str">
        <f>IF(AU49="","",VLOOKUP(AU49,'[1]シフト記号表（従来型・ユニット型共通）'!$C$6:$L$47,10,FALSE))</f>
        <v/>
      </c>
      <c r="AV50" s="364" t="str">
        <f>IF(AV49="","",VLOOKUP(AV49,'[1]シフト記号表（従来型・ユニット型共通）'!$C$6:$L$47,10,FALSE))</f>
        <v/>
      </c>
      <c r="AW50" s="365" t="str">
        <f>IF(AW49="","",VLOOKUP(AW49,'[1]シフト記号表（従来型・ユニット型共通）'!$C$6:$L$47,10,FALSE))</f>
        <v/>
      </c>
      <c r="AX50" s="365" t="str">
        <f>IF(AX49="","",VLOOKUP(AX49,'[1]シフト記号表（従来型・ユニット型共通）'!$C$6:$L$47,10,FALSE))</f>
        <v/>
      </c>
      <c r="AY50" s="365" t="str">
        <f>IF(AY49="","",VLOOKUP(AY49,'[1]シフト記号表（従来型・ユニット型共通）'!$C$6:$L$47,10,FALSE))</f>
        <v/>
      </c>
      <c r="AZ50" s="365" t="str">
        <f>IF(AZ49="","",VLOOKUP(AZ49,'[1]シフト記号表（従来型・ユニット型共通）'!$C$6:$L$47,10,FALSE))</f>
        <v/>
      </c>
      <c r="BA50" s="365" t="str">
        <f>IF(BA49="","",VLOOKUP(BA49,'[1]シフト記号表（従来型・ユニット型共通）'!$C$6:$L$47,10,FALSE))</f>
        <v/>
      </c>
      <c r="BB50" s="366" t="str">
        <f>IF(BB49="","",VLOOKUP(BB49,'[1]シフト記号表（従来型・ユニット型共通）'!$C$6:$L$47,10,FALSE))</f>
        <v/>
      </c>
      <c r="BC50" s="364" t="str">
        <f>IF(BC49="","",VLOOKUP(BC49,'[1]シフト記号表（従来型・ユニット型共通）'!$C$6:$L$47,10,FALSE))</f>
        <v/>
      </c>
      <c r="BD50" s="365" t="str">
        <f>IF(BD49="","",VLOOKUP(BD49,'[1]シフト記号表（従来型・ユニット型共通）'!$C$6:$L$47,10,FALSE))</f>
        <v/>
      </c>
      <c r="BE50" s="365" t="str">
        <f>IF(BE49="","",VLOOKUP(BE49,'[1]シフト記号表（従来型・ユニット型共通）'!$C$6:$L$47,10,FALSE))</f>
        <v/>
      </c>
      <c r="BF50" s="607">
        <f>IF($BI$3="４週",SUM(AA50:BB50),IF($BI$3="暦月",SUM(AA50:BE50),""))</f>
        <v>0</v>
      </c>
      <c r="BG50" s="608"/>
      <c r="BH50" s="609">
        <f>IF($BI$3="４週",BF50/4,IF($BI$3="暦月",(BF50/($BI$8/7)),""))</f>
        <v>0</v>
      </c>
      <c r="BI50" s="608"/>
      <c r="BJ50" s="604"/>
      <c r="BK50" s="605"/>
      <c r="BL50" s="605"/>
      <c r="BM50" s="605"/>
      <c r="BN50" s="606"/>
    </row>
    <row r="51" spans="2:66" ht="20.25" customHeight="1" x14ac:dyDescent="0.45">
      <c r="B51" s="574">
        <f>B49+1</f>
        <v>18</v>
      </c>
      <c r="C51" s="684"/>
      <c r="D51" s="686"/>
      <c r="E51" s="658"/>
      <c r="F51" s="687"/>
      <c r="G51" s="576"/>
      <c r="H51" s="577"/>
      <c r="I51" s="359"/>
      <c r="J51" s="360"/>
      <c r="K51" s="359"/>
      <c r="L51" s="360"/>
      <c r="M51" s="580"/>
      <c r="N51" s="581"/>
      <c r="O51" s="584"/>
      <c r="P51" s="585"/>
      <c r="Q51" s="585"/>
      <c r="R51" s="577"/>
      <c r="S51" s="588"/>
      <c r="T51" s="589"/>
      <c r="U51" s="589"/>
      <c r="V51" s="589"/>
      <c r="W51" s="590"/>
      <c r="X51" s="379" t="s">
        <v>260</v>
      </c>
      <c r="Y51" s="380"/>
      <c r="Z51" s="381"/>
      <c r="AA51" s="372"/>
      <c r="AB51" s="373"/>
      <c r="AC51" s="373"/>
      <c r="AD51" s="373"/>
      <c r="AE51" s="373"/>
      <c r="AF51" s="373"/>
      <c r="AG51" s="374"/>
      <c r="AH51" s="372"/>
      <c r="AI51" s="373"/>
      <c r="AJ51" s="373"/>
      <c r="AK51" s="373"/>
      <c r="AL51" s="373"/>
      <c r="AM51" s="373"/>
      <c r="AN51" s="374"/>
      <c r="AO51" s="372"/>
      <c r="AP51" s="373"/>
      <c r="AQ51" s="373"/>
      <c r="AR51" s="373"/>
      <c r="AS51" s="373"/>
      <c r="AT51" s="373"/>
      <c r="AU51" s="374"/>
      <c r="AV51" s="372"/>
      <c r="AW51" s="373"/>
      <c r="AX51" s="373"/>
      <c r="AY51" s="373"/>
      <c r="AZ51" s="373"/>
      <c r="BA51" s="373"/>
      <c r="BB51" s="374"/>
      <c r="BC51" s="372"/>
      <c r="BD51" s="373"/>
      <c r="BE51" s="375"/>
      <c r="BF51" s="594"/>
      <c r="BG51" s="595"/>
      <c r="BH51" s="556"/>
      <c r="BI51" s="557"/>
      <c r="BJ51" s="558"/>
      <c r="BK51" s="559"/>
      <c r="BL51" s="559"/>
      <c r="BM51" s="559"/>
      <c r="BN51" s="560"/>
    </row>
    <row r="52" spans="2:66" ht="20.25" customHeight="1" x14ac:dyDescent="0.45">
      <c r="B52" s="597"/>
      <c r="C52" s="691"/>
      <c r="D52" s="692"/>
      <c r="E52" s="658"/>
      <c r="F52" s="687"/>
      <c r="G52" s="610"/>
      <c r="H52" s="611"/>
      <c r="I52" s="359"/>
      <c r="J52" s="360">
        <f>G51</f>
        <v>0</v>
      </c>
      <c r="K52" s="359"/>
      <c r="L52" s="360">
        <f>M51</f>
        <v>0</v>
      </c>
      <c r="M52" s="612"/>
      <c r="N52" s="613"/>
      <c r="O52" s="614"/>
      <c r="P52" s="615"/>
      <c r="Q52" s="615"/>
      <c r="R52" s="611"/>
      <c r="S52" s="588"/>
      <c r="T52" s="589"/>
      <c r="U52" s="589"/>
      <c r="V52" s="589"/>
      <c r="W52" s="590"/>
      <c r="X52" s="376" t="s">
        <v>261</v>
      </c>
      <c r="Y52" s="377"/>
      <c r="Z52" s="378"/>
      <c r="AA52" s="364" t="str">
        <f>IF(AA51="","",VLOOKUP(AA51,'[1]シフト記号表（従来型・ユニット型共通）'!$C$6:$L$47,10,FALSE))</f>
        <v/>
      </c>
      <c r="AB52" s="365" t="str">
        <f>IF(AB51="","",VLOOKUP(AB51,'[1]シフト記号表（従来型・ユニット型共通）'!$C$6:$L$47,10,FALSE))</f>
        <v/>
      </c>
      <c r="AC52" s="365" t="str">
        <f>IF(AC51="","",VLOOKUP(AC51,'[1]シフト記号表（従来型・ユニット型共通）'!$C$6:$L$47,10,FALSE))</f>
        <v/>
      </c>
      <c r="AD52" s="365" t="str">
        <f>IF(AD51="","",VLOOKUP(AD51,'[1]シフト記号表（従来型・ユニット型共通）'!$C$6:$L$47,10,FALSE))</f>
        <v/>
      </c>
      <c r="AE52" s="365" t="str">
        <f>IF(AE51="","",VLOOKUP(AE51,'[1]シフト記号表（従来型・ユニット型共通）'!$C$6:$L$47,10,FALSE))</f>
        <v/>
      </c>
      <c r="AF52" s="365" t="str">
        <f>IF(AF51="","",VLOOKUP(AF51,'[1]シフト記号表（従来型・ユニット型共通）'!$C$6:$L$47,10,FALSE))</f>
        <v/>
      </c>
      <c r="AG52" s="366" t="str">
        <f>IF(AG51="","",VLOOKUP(AG51,'[1]シフト記号表（従来型・ユニット型共通）'!$C$6:$L$47,10,FALSE))</f>
        <v/>
      </c>
      <c r="AH52" s="364" t="str">
        <f>IF(AH51="","",VLOOKUP(AH51,'[1]シフト記号表（従来型・ユニット型共通）'!$C$6:$L$47,10,FALSE))</f>
        <v/>
      </c>
      <c r="AI52" s="365" t="str">
        <f>IF(AI51="","",VLOOKUP(AI51,'[1]シフト記号表（従来型・ユニット型共通）'!$C$6:$L$47,10,FALSE))</f>
        <v/>
      </c>
      <c r="AJ52" s="365" t="str">
        <f>IF(AJ51="","",VLOOKUP(AJ51,'[1]シフト記号表（従来型・ユニット型共通）'!$C$6:$L$47,10,FALSE))</f>
        <v/>
      </c>
      <c r="AK52" s="365" t="str">
        <f>IF(AK51="","",VLOOKUP(AK51,'[1]シフト記号表（従来型・ユニット型共通）'!$C$6:$L$47,10,FALSE))</f>
        <v/>
      </c>
      <c r="AL52" s="365" t="str">
        <f>IF(AL51="","",VLOOKUP(AL51,'[1]シフト記号表（従来型・ユニット型共通）'!$C$6:$L$47,10,FALSE))</f>
        <v/>
      </c>
      <c r="AM52" s="365" t="str">
        <f>IF(AM51="","",VLOOKUP(AM51,'[1]シフト記号表（従来型・ユニット型共通）'!$C$6:$L$47,10,FALSE))</f>
        <v/>
      </c>
      <c r="AN52" s="366" t="str">
        <f>IF(AN51="","",VLOOKUP(AN51,'[1]シフト記号表（従来型・ユニット型共通）'!$C$6:$L$47,10,FALSE))</f>
        <v/>
      </c>
      <c r="AO52" s="364" t="str">
        <f>IF(AO51="","",VLOOKUP(AO51,'[1]シフト記号表（従来型・ユニット型共通）'!$C$6:$L$47,10,FALSE))</f>
        <v/>
      </c>
      <c r="AP52" s="365" t="str">
        <f>IF(AP51="","",VLOOKUP(AP51,'[1]シフト記号表（従来型・ユニット型共通）'!$C$6:$L$47,10,FALSE))</f>
        <v/>
      </c>
      <c r="AQ52" s="365" t="str">
        <f>IF(AQ51="","",VLOOKUP(AQ51,'[1]シフト記号表（従来型・ユニット型共通）'!$C$6:$L$47,10,FALSE))</f>
        <v/>
      </c>
      <c r="AR52" s="365" t="str">
        <f>IF(AR51="","",VLOOKUP(AR51,'[1]シフト記号表（従来型・ユニット型共通）'!$C$6:$L$47,10,FALSE))</f>
        <v/>
      </c>
      <c r="AS52" s="365" t="str">
        <f>IF(AS51="","",VLOOKUP(AS51,'[1]シフト記号表（従来型・ユニット型共通）'!$C$6:$L$47,10,FALSE))</f>
        <v/>
      </c>
      <c r="AT52" s="365" t="str">
        <f>IF(AT51="","",VLOOKUP(AT51,'[1]シフト記号表（従来型・ユニット型共通）'!$C$6:$L$47,10,FALSE))</f>
        <v/>
      </c>
      <c r="AU52" s="366" t="str">
        <f>IF(AU51="","",VLOOKUP(AU51,'[1]シフト記号表（従来型・ユニット型共通）'!$C$6:$L$47,10,FALSE))</f>
        <v/>
      </c>
      <c r="AV52" s="364" t="str">
        <f>IF(AV51="","",VLOOKUP(AV51,'[1]シフト記号表（従来型・ユニット型共通）'!$C$6:$L$47,10,FALSE))</f>
        <v/>
      </c>
      <c r="AW52" s="365" t="str">
        <f>IF(AW51="","",VLOOKUP(AW51,'[1]シフト記号表（従来型・ユニット型共通）'!$C$6:$L$47,10,FALSE))</f>
        <v/>
      </c>
      <c r="AX52" s="365" t="str">
        <f>IF(AX51="","",VLOOKUP(AX51,'[1]シフト記号表（従来型・ユニット型共通）'!$C$6:$L$47,10,FALSE))</f>
        <v/>
      </c>
      <c r="AY52" s="365" t="str">
        <f>IF(AY51="","",VLOOKUP(AY51,'[1]シフト記号表（従来型・ユニット型共通）'!$C$6:$L$47,10,FALSE))</f>
        <v/>
      </c>
      <c r="AZ52" s="365" t="str">
        <f>IF(AZ51="","",VLOOKUP(AZ51,'[1]シフト記号表（従来型・ユニット型共通）'!$C$6:$L$47,10,FALSE))</f>
        <v/>
      </c>
      <c r="BA52" s="365" t="str">
        <f>IF(BA51="","",VLOOKUP(BA51,'[1]シフト記号表（従来型・ユニット型共通）'!$C$6:$L$47,10,FALSE))</f>
        <v/>
      </c>
      <c r="BB52" s="366" t="str">
        <f>IF(BB51="","",VLOOKUP(BB51,'[1]シフト記号表（従来型・ユニット型共通）'!$C$6:$L$47,10,FALSE))</f>
        <v/>
      </c>
      <c r="BC52" s="364" t="str">
        <f>IF(BC51="","",VLOOKUP(BC51,'[1]シフト記号表（従来型・ユニット型共通）'!$C$6:$L$47,10,FALSE))</f>
        <v/>
      </c>
      <c r="BD52" s="365" t="str">
        <f>IF(BD51="","",VLOOKUP(BD51,'[1]シフト記号表（従来型・ユニット型共通）'!$C$6:$L$47,10,FALSE))</f>
        <v/>
      </c>
      <c r="BE52" s="365" t="str">
        <f>IF(BE51="","",VLOOKUP(BE51,'[1]シフト記号表（従来型・ユニット型共通）'!$C$6:$L$47,10,FALSE))</f>
        <v/>
      </c>
      <c r="BF52" s="607">
        <f>IF($BI$3="４週",SUM(AA52:BB52),IF($BI$3="暦月",SUM(AA52:BE52),""))</f>
        <v>0</v>
      </c>
      <c r="BG52" s="608"/>
      <c r="BH52" s="609">
        <f>IF($BI$3="４週",BF52/4,IF($BI$3="暦月",(BF52/($BI$8/7)),""))</f>
        <v>0</v>
      </c>
      <c r="BI52" s="608"/>
      <c r="BJ52" s="604"/>
      <c r="BK52" s="605"/>
      <c r="BL52" s="605"/>
      <c r="BM52" s="605"/>
      <c r="BN52" s="606"/>
    </row>
    <row r="53" spans="2:66" ht="20.25" customHeight="1" x14ac:dyDescent="0.45">
      <c r="B53" s="574">
        <f>B51+1</f>
        <v>19</v>
      </c>
      <c r="C53" s="684"/>
      <c r="D53" s="686"/>
      <c r="E53" s="658"/>
      <c r="F53" s="687"/>
      <c r="G53" s="576"/>
      <c r="H53" s="577"/>
      <c r="I53" s="367"/>
      <c r="J53" s="368"/>
      <c r="K53" s="367"/>
      <c r="L53" s="368"/>
      <c r="M53" s="580"/>
      <c r="N53" s="581"/>
      <c r="O53" s="584"/>
      <c r="P53" s="585"/>
      <c r="Q53" s="585"/>
      <c r="R53" s="577"/>
      <c r="S53" s="588"/>
      <c r="T53" s="589"/>
      <c r="U53" s="589"/>
      <c r="V53" s="589"/>
      <c r="W53" s="590"/>
      <c r="X53" s="369" t="s">
        <v>260</v>
      </c>
      <c r="Y53" s="370"/>
      <c r="Z53" s="371"/>
      <c r="AA53" s="372"/>
      <c r="AB53" s="373"/>
      <c r="AC53" s="373"/>
      <c r="AD53" s="373"/>
      <c r="AE53" s="373"/>
      <c r="AF53" s="373"/>
      <c r="AG53" s="374"/>
      <c r="AH53" s="372"/>
      <c r="AI53" s="373"/>
      <c r="AJ53" s="373"/>
      <c r="AK53" s="373"/>
      <c r="AL53" s="373"/>
      <c r="AM53" s="373"/>
      <c r="AN53" s="374"/>
      <c r="AO53" s="372"/>
      <c r="AP53" s="373"/>
      <c r="AQ53" s="373"/>
      <c r="AR53" s="373"/>
      <c r="AS53" s="373"/>
      <c r="AT53" s="373"/>
      <c r="AU53" s="374"/>
      <c r="AV53" s="372"/>
      <c r="AW53" s="373"/>
      <c r="AX53" s="373"/>
      <c r="AY53" s="373"/>
      <c r="AZ53" s="373"/>
      <c r="BA53" s="373"/>
      <c r="BB53" s="374"/>
      <c r="BC53" s="372"/>
      <c r="BD53" s="373"/>
      <c r="BE53" s="375"/>
      <c r="BF53" s="594"/>
      <c r="BG53" s="595"/>
      <c r="BH53" s="556"/>
      <c r="BI53" s="557"/>
      <c r="BJ53" s="558"/>
      <c r="BK53" s="559"/>
      <c r="BL53" s="559"/>
      <c r="BM53" s="559"/>
      <c r="BN53" s="560"/>
    </row>
    <row r="54" spans="2:66" ht="20.25" customHeight="1" x14ac:dyDescent="0.45">
      <c r="B54" s="597"/>
      <c r="C54" s="691"/>
      <c r="D54" s="692"/>
      <c r="E54" s="658"/>
      <c r="F54" s="687"/>
      <c r="G54" s="610"/>
      <c r="H54" s="611"/>
      <c r="I54" s="359"/>
      <c r="J54" s="360">
        <f>G53</f>
        <v>0</v>
      </c>
      <c r="K54" s="359"/>
      <c r="L54" s="360">
        <f>M53</f>
        <v>0</v>
      </c>
      <c r="M54" s="612"/>
      <c r="N54" s="613"/>
      <c r="O54" s="614"/>
      <c r="P54" s="615"/>
      <c r="Q54" s="615"/>
      <c r="R54" s="611"/>
      <c r="S54" s="588"/>
      <c r="T54" s="589"/>
      <c r="U54" s="589"/>
      <c r="V54" s="589"/>
      <c r="W54" s="590"/>
      <c r="X54" s="376" t="s">
        <v>261</v>
      </c>
      <c r="Y54" s="362"/>
      <c r="Z54" s="363"/>
      <c r="AA54" s="364" t="str">
        <f>IF(AA53="","",VLOOKUP(AA53,'[1]シフト記号表（従来型・ユニット型共通）'!$C$6:$L$47,10,FALSE))</f>
        <v/>
      </c>
      <c r="AB54" s="365" t="str">
        <f>IF(AB53="","",VLOOKUP(AB53,'[1]シフト記号表（従来型・ユニット型共通）'!$C$6:$L$47,10,FALSE))</f>
        <v/>
      </c>
      <c r="AC54" s="365" t="str">
        <f>IF(AC53="","",VLOOKUP(AC53,'[1]シフト記号表（従来型・ユニット型共通）'!$C$6:$L$47,10,FALSE))</f>
        <v/>
      </c>
      <c r="AD54" s="365" t="str">
        <f>IF(AD53="","",VLOOKUP(AD53,'[1]シフト記号表（従来型・ユニット型共通）'!$C$6:$L$47,10,FALSE))</f>
        <v/>
      </c>
      <c r="AE54" s="365" t="str">
        <f>IF(AE53="","",VLOOKUP(AE53,'[1]シフト記号表（従来型・ユニット型共通）'!$C$6:$L$47,10,FALSE))</f>
        <v/>
      </c>
      <c r="AF54" s="365" t="str">
        <f>IF(AF53="","",VLOOKUP(AF53,'[1]シフト記号表（従来型・ユニット型共通）'!$C$6:$L$47,10,FALSE))</f>
        <v/>
      </c>
      <c r="AG54" s="366" t="str">
        <f>IF(AG53="","",VLOOKUP(AG53,'[1]シフト記号表（従来型・ユニット型共通）'!$C$6:$L$47,10,FALSE))</f>
        <v/>
      </c>
      <c r="AH54" s="364" t="str">
        <f>IF(AH53="","",VLOOKUP(AH53,'[1]シフト記号表（従来型・ユニット型共通）'!$C$6:$L$47,10,FALSE))</f>
        <v/>
      </c>
      <c r="AI54" s="365" t="str">
        <f>IF(AI53="","",VLOOKUP(AI53,'[1]シフト記号表（従来型・ユニット型共通）'!$C$6:$L$47,10,FALSE))</f>
        <v/>
      </c>
      <c r="AJ54" s="365" t="str">
        <f>IF(AJ53="","",VLOOKUP(AJ53,'[1]シフト記号表（従来型・ユニット型共通）'!$C$6:$L$47,10,FALSE))</f>
        <v/>
      </c>
      <c r="AK54" s="365" t="str">
        <f>IF(AK53="","",VLOOKUP(AK53,'[1]シフト記号表（従来型・ユニット型共通）'!$C$6:$L$47,10,FALSE))</f>
        <v/>
      </c>
      <c r="AL54" s="365" t="str">
        <f>IF(AL53="","",VLOOKUP(AL53,'[1]シフト記号表（従来型・ユニット型共通）'!$C$6:$L$47,10,FALSE))</f>
        <v/>
      </c>
      <c r="AM54" s="365" t="str">
        <f>IF(AM53="","",VLOOKUP(AM53,'[1]シフト記号表（従来型・ユニット型共通）'!$C$6:$L$47,10,FALSE))</f>
        <v/>
      </c>
      <c r="AN54" s="366" t="str">
        <f>IF(AN53="","",VLOOKUP(AN53,'[1]シフト記号表（従来型・ユニット型共通）'!$C$6:$L$47,10,FALSE))</f>
        <v/>
      </c>
      <c r="AO54" s="364" t="str">
        <f>IF(AO53="","",VLOOKUP(AO53,'[1]シフト記号表（従来型・ユニット型共通）'!$C$6:$L$47,10,FALSE))</f>
        <v/>
      </c>
      <c r="AP54" s="365" t="str">
        <f>IF(AP53="","",VLOOKUP(AP53,'[1]シフト記号表（従来型・ユニット型共通）'!$C$6:$L$47,10,FALSE))</f>
        <v/>
      </c>
      <c r="AQ54" s="365" t="str">
        <f>IF(AQ53="","",VLOOKUP(AQ53,'[1]シフト記号表（従来型・ユニット型共通）'!$C$6:$L$47,10,FALSE))</f>
        <v/>
      </c>
      <c r="AR54" s="365" t="str">
        <f>IF(AR53="","",VLOOKUP(AR53,'[1]シフト記号表（従来型・ユニット型共通）'!$C$6:$L$47,10,FALSE))</f>
        <v/>
      </c>
      <c r="AS54" s="365" t="str">
        <f>IF(AS53="","",VLOOKUP(AS53,'[1]シフト記号表（従来型・ユニット型共通）'!$C$6:$L$47,10,FALSE))</f>
        <v/>
      </c>
      <c r="AT54" s="365" t="str">
        <f>IF(AT53="","",VLOOKUP(AT53,'[1]シフト記号表（従来型・ユニット型共通）'!$C$6:$L$47,10,FALSE))</f>
        <v/>
      </c>
      <c r="AU54" s="366" t="str">
        <f>IF(AU53="","",VLOOKUP(AU53,'[1]シフト記号表（従来型・ユニット型共通）'!$C$6:$L$47,10,FALSE))</f>
        <v/>
      </c>
      <c r="AV54" s="364" t="str">
        <f>IF(AV53="","",VLOOKUP(AV53,'[1]シフト記号表（従来型・ユニット型共通）'!$C$6:$L$47,10,FALSE))</f>
        <v/>
      </c>
      <c r="AW54" s="365" t="str">
        <f>IF(AW53="","",VLOOKUP(AW53,'[1]シフト記号表（従来型・ユニット型共通）'!$C$6:$L$47,10,FALSE))</f>
        <v/>
      </c>
      <c r="AX54" s="365" t="str">
        <f>IF(AX53="","",VLOOKUP(AX53,'[1]シフト記号表（従来型・ユニット型共通）'!$C$6:$L$47,10,FALSE))</f>
        <v/>
      </c>
      <c r="AY54" s="365" t="str">
        <f>IF(AY53="","",VLOOKUP(AY53,'[1]シフト記号表（従来型・ユニット型共通）'!$C$6:$L$47,10,FALSE))</f>
        <v/>
      </c>
      <c r="AZ54" s="365" t="str">
        <f>IF(AZ53="","",VLOOKUP(AZ53,'[1]シフト記号表（従来型・ユニット型共通）'!$C$6:$L$47,10,FALSE))</f>
        <v/>
      </c>
      <c r="BA54" s="365" t="str">
        <f>IF(BA53="","",VLOOKUP(BA53,'[1]シフト記号表（従来型・ユニット型共通）'!$C$6:$L$47,10,FALSE))</f>
        <v/>
      </c>
      <c r="BB54" s="366" t="str">
        <f>IF(BB53="","",VLOOKUP(BB53,'[1]シフト記号表（従来型・ユニット型共通）'!$C$6:$L$47,10,FALSE))</f>
        <v/>
      </c>
      <c r="BC54" s="364" t="str">
        <f>IF(BC53="","",VLOOKUP(BC53,'[1]シフト記号表（従来型・ユニット型共通）'!$C$6:$L$47,10,FALSE))</f>
        <v/>
      </c>
      <c r="BD54" s="365" t="str">
        <f>IF(BD53="","",VLOOKUP(BD53,'[1]シフト記号表（従来型・ユニット型共通）'!$C$6:$L$47,10,FALSE))</f>
        <v/>
      </c>
      <c r="BE54" s="365" t="str">
        <f>IF(BE53="","",VLOOKUP(BE53,'[1]シフト記号表（従来型・ユニット型共通）'!$C$6:$L$47,10,FALSE))</f>
        <v/>
      </c>
      <c r="BF54" s="607">
        <f>IF($BI$3="４週",SUM(AA54:BB54),IF($BI$3="暦月",SUM(AA54:BE54),""))</f>
        <v>0</v>
      </c>
      <c r="BG54" s="608"/>
      <c r="BH54" s="609">
        <f>IF($BI$3="４週",BF54/4,IF($BI$3="暦月",(BF54/($BI$8/7)),""))</f>
        <v>0</v>
      </c>
      <c r="BI54" s="608"/>
      <c r="BJ54" s="604"/>
      <c r="BK54" s="605"/>
      <c r="BL54" s="605"/>
      <c r="BM54" s="605"/>
      <c r="BN54" s="606"/>
    </row>
    <row r="55" spans="2:66" ht="20.25" customHeight="1" x14ac:dyDescent="0.45">
      <c r="B55" s="574">
        <f>B53+1</f>
        <v>20</v>
      </c>
      <c r="C55" s="684"/>
      <c r="D55" s="686"/>
      <c r="E55" s="658"/>
      <c r="F55" s="687"/>
      <c r="G55" s="576"/>
      <c r="H55" s="577"/>
      <c r="I55" s="367"/>
      <c r="J55" s="368"/>
      <c r="K55" s="367"/>
      <c r="L55" s="368"/>
      <c r="M55" s="580"/>
      <c r="N55" s="581"/>
      <c r="O55" s="584"/>
      <c r="P55" s="585"/>
      <c r="Q55" s="585"/>
      <c r="R55" s="577"/>
      <c r="S55" s="588"/>
      <c r="T55" s="589"/>
      <c r="U55" s="589"/>
      <c r="V55" s="589"/>
      <c r="W55" s="590"/>
      <c r="X55" s="369" t="s">
        <v>260</v>
      </c>
      <c r="Y55" s="370"/>
      <c r="Z55" s="371"/>
      <c r="AA55" s="372"/>
      <c r="AB55" s="373"/>
      <c r="AC55" s="373"/>
      <c r="AD55" s="373"/>
      <c r="AE55" s="373"/>
      <c r="AF55" s="373"/>
      <c r="AG55" s="374"/>
      <c r="AH55" s="372"/>
      <c r="AI55" s="373"/>
      <c r="AJ55" s="373"/>
      <c r="AK55" s="373"/>
      <c r="AL55" s="373"/>
      <c r="AM55" s="373"/>
      <c r="AN55" s="374"/>
      <c r="AO55" s="372"/>
      <c r="AP55" s="373"/>
      <c r="AQ55" s="373"/>
      <c r="AR55" s="373"/>
      <c r="AS55" s="373"/>
      <c r="AT55" s="373"/>
      <c r="AU55" s="374"/>
      <c r="AV55" s="372"/>
      <c r="AW55" s="373"/>
      <c r="AX55" s="373"/>
      <c r="AY55" s="373"/>
      <c r="AZ55" s="373"/>
      <c r="BA55" s="373"/>
      <c r="BB55" s="374"/>
      <c r="BC55" s="372"/>
      <c r="BD55" s="373"/>
      <c r="BE55" s="375"/>
      <c r="BF55" s="594"/>
      <c r="BG55" s="595"/>
      <c r="BH55" s="556"/>
      <c r="BI55" s="557"/>
      <c r="BJ55" s="558"/>
      <c r="BK55" s="559"/>
      <c r="BL55" s="559"/>
      <c r="BM55" s="559"/>
      <c r="BN55" s="560"/>
    </row>
    <row r="56" spans="2:66" ht="20.25" customHeight="1" x14ac:dyDescent="0.45">
      <c r="B56" s="597"/>
      <c r="C56" s="691"/>
      <c r="D56" s="692"/>
      <c r="E56" s="658"/>
      <c r="F56" s="687"/>
      <c r="G56" s="610"/>
      <c r="H56" s="611"/>
      <c r="I56" s="359"/>
      <c r="J56" s="360">
        <f>G55</f>
        <v>0</v>
      </c>
      <c r="K56" s="359"/>
      <c r="L56" s="360">
        <f>M55</f>
        <v>0</v>
      </c>
      <c r="M56" s="612"/>
      <c r="N56" s="613"/>
      <c r="O56" s="614"/>
      <c r="P56" s="615"/>
      <c r="Q56" s="615"/>
      <c r="R56" s="611"/>
      <c r="S56" s="588"/>
      <c r="T56" s="589"/>
      <c r="U56" s="589"/>
      <c r="V56" s="589"/>
      <c r="W56" s="590"/>
      <c r="X56" s="376" t="s">
        <v>261</v>
      </c>
      <c r="Y56" s="377"/>
      <c r="Z56" s="378"/>
      <c r="AA56" s="364" t="str">
        <f>IF(AA55="","",VLOOKUP(AA55,'[1]シフト記号表（従来型・ユニット型共通）'!$C$6:$L$47,10,FALSE))</f>
        <v/>
      </c>
      <c r="AB56" s="365" t="str">
        <f>IF(AB55="","",VLOOKUP(AB55,'[1]シフト記号表（従来型・ユニット型共通）'!$C$6:$L$47,10,FALSE))</f>
        <v/>
      </c>
      <c r="AC56" s="365" t="str">
        <f>IF(AC55="","",VLOOKUP(AC55,'[1]シフト記号表（従来型・ユニット型共通）'!$C$6:$L$47,10,FALSE))</f>
        <v/>
      </c>
      <c r="AD56" s="365" t="str">
        <f>IF(AD55="","",VLOOKUP(AD55,'[1]シフト記号表（従来型・ユニット型共通）'!$C$6:$L$47,10,FALSE))</f>
        <v/>
      </c>
      <c r="AE56" s="365" t="str">
        <f>IF(AE55="","",VLOOKUP(AE55,'[1]シフト記号表（従来型・ユニット型共通）'!$C$6:$L$47,10,FALSE))</f>
        <v/>
      </c>
      <c r="AF56" s="365" t="str">
        <f>IF(AF55="","",VLOOKUP(AF55,'[1]シフト記号表（従来型・ユニット型共通）'!$C$6:$L$47,10,FALSE))</f>
        <v/>
      </c>
      <c r="AG56" s="366" t="str">
        <f>IF(AG55="","",VLOOKUP(AG55,'[1]シフト記号表（従来型・ユニット型共通）'!$C$6:$L$47,10,FALSE))</f>
        <v/>
      </c>
      <c r="AH56" s="364" t="str">
        <f>IF(AH55="","",VLOOKUP(AH55,'[1]シフト記号表（従来型・ユニット型共通）'!$C$6:$L$47,10,FALSE))</f>
        <v/>
      </c>
      <c r="AI56" s="365" t="str">
        <f>IF(AI55="","",VLOOKUP(AI55,'[1]シフト記号表（従来型・ユニット型共通）'!$C$6:$L$47,10,FALSE))</f>
        <v/>
      </c>
      <c r="AJ56" s="365" t="str">
        <f>IF(AJ55="","",VLOOKUP(AJ55,'[1]シフト記号表（従来型・ユニット型共通）'!$C$6:$L$47,10,FALSE))</f>
        <v/>
      </c>
      <c r="AK56" s="365" t="str">
        <f>IF(AK55="","",VLOOKUP(AK55,'[1]シフト記号表（従来型・ユニット型共通）'!$C$6:$L$47,10,FALSE))</f>
        <v/>
      </c>
      <c r="AL56" s="365" t="str">
        <f>IF(AL55="","",VLOOKUP(AL55,'[1]シフト記号表（従来型・ユニット型共通）'!$C$6:$L$47,10,FALSE))</f>
        <v/>
      </c>
      <c r="AM56" s="365" t="str">
        <f>IF(AM55="","",VLOOKUP(AM55,'[1]シフト記号表（従来型・ユニット型共通）'!$C$6:$L$47,10,FALSE))</f>
        <v/>
      </c>
      <c r="AN56" s="366" t="str">
        <f>IF(AN55="","",VLOOKUP(AN55,'[1]シフト記号表（従来型・ユニット型共通）'!$C$6:$L$47,10,FALSE))</f>
        <v/>
      </c>
      <c r="AO56" s="364" t="str">
        <f>IF(AO55="","",VLOOKUP(AO55,'[1]シフト記号表（従来型・ユニット型共通）'!$C$6:$L$47,10,FALSE))</f>
        <v/>
      </c>
      <c r="AP56" s="365" t="str">
        <f>IF(AP55="","",VLOOKUP(AP55,'[1]シフト記号表（従来型・ユニット型共通）'!$C$6:$L$47,10,FALSE))</f>
        <v/>
      </c>
      <c r="AQ56" s="365" t="str">
        <f>IF(AQ55="","",VLOOKUP(AQ55,'[1]シフト記号表（従来型・ユニット型共通）'!$C$6:$L$47,10,FALSE))</f>
        <v/>
      </c>
      <c r="AR56" s="365" t="str">
        <f>IF(AR55="","",VLOOKUP(AR55,'[1]シフト記号表（従来型・ユニット型共通）'!$C$6:$L$47,10,FALSE))</f>
        <v/>
      </c>
      <c r="AS56" s="365" t="str">
        <f>IF(AS55="","",VLOOKUP(AS55,'[1]シフト記号表（従来型・ユニット型共通）'!$C$6:$L$47,10,FALSE))</f>
        <v/>
      </c>
      <c r="AT56" s="365" t="str">
        <f>IF(AT55="","",VLOOKUP(AT55,'[1]シフト記号表（従来型・ユニット型共通）'!$C$6:$L$47,10,FALSE))</f>
        <v/>
      </c>
      <c r="AU56" s="366" t="str">
        <f>IF(AU55="","",VLOOKUP(AU55,'[1]シフト記号表（従来型・ユニット型共通）'!$C$6:$L$47,10,FALSE))</f>
        <v/>
      </c>
      <c r="AV56" s="364" t="str">
        <f>IF(AV55="","",VLOOKUP(AV55,'[1]シフト記号表（従来型・ユニット型共通）'!$C$6:$L$47,10,FALSE))</f>
        <v/>
      </c>
      <c r="AW56" s="365" t="str">
        <f>IF(AW55="","",VLOOKUP(AW55,'[1]シフト記号表（従来型・ユニット型共通）'!$C$6:$L$47,10,FALSE))</f>
        <v/>
      </c>
      <c r="AX56" s="365" t="str">
        <f>IF(AX55="","",VLOOKUP(AX55,'[1]シフト記号表（従来型・ユニット型共通）'!$C$6:$L$47,10,FALSE))</f>
        <v/>
      </c>
      <c r="AY56" s="365" t="str">
        <f>IF(AY55="","",VLOOKUP(AY55,'[1]シフト記号表（従来型・ユニット型共通）'!$C$6:$L$47,10,FALSE))</f>
        <v/>
      </c>
      <c r="AZ56" s="365" t="str">
        <f>IF(AZ55="","",VLOOKUP(AZ55,'[1]シフト記号表（従来型・ユニット型共通）'!$C$6:$L$47,10,FALSE))</f>
        <v/>
      </c>
      <c r="BA56" s="365" t="str">
        <f>IF(BA55="","",VLOOKUP(BA55,'[1]シフト記号表（従来型・ユニット型共通）'!$C$6:$L$47,10,FALSE))</f>
        <v/>
      </c>
      <c r="BB56" s="366" t="str">
        <f>IF(BB55="","",VLOOKUP(BB55,'[1]シフト記号表（従来型・ユニット型共通）'!$C$6:$L$47,10,FALSE))</f>
        <v/>
      </c>
      <c r="BC56" s="364" t="str">
        <f>IF(BC55="","",VLOOKUP(BC55,'[1]シフト記号表（従来型・ユニット型共通）'!$C$6:$L$47,10,FALSE))</f>
        <v/>
      </c>
      <c r="BD56" s="365" t="str">
        <f>IF(BD55="","",VLOOKUP(BD55,'[1]シフト記号表（従来型・ユニット型共通）'!$C$6:$L$47,10,FALSE))</f>
        <v/>
      </c>
      <c r="BE56" s="365" t="str">
        <f>IF(BE55="","",VLOOKUP(BE55,'[1]シフト記号表（従来型・ユニット型共通）'!$C$6:$L$47,10,FALSE))</f>
        <v/>
      </c>
      <c r="BF56" s="607">
        <f>IF($BI$3="４週",SUM(AA56:BB56),IF($BI$3="暦月",SUM(AA56:BE56),""))</f>
        <v>0</v>
      </c>
      <c r="BG56" s="608"/>
      <c r="BH56" s="609">
        <f>IF($BI$3="４週",BF56/4,IF($BI$3="暦月",(BF56/($BI$8/7)),""))</f>
        <v>0</v>
      </c>
      <c r="BI56" s="608"/>
      <c r="BJ56" s="604"/>
      <c r="BK56" s="605"/>
      <c r="BL56" s="605"/>
      <c r="BM56" s="605"/>
      <c r="BN56" s="606"/>
    </row>
    <row r="57" spans="2:66" ht="20.25" customHeight="1" x14ac:dyDescent="0.45">
      <c r="B57" s="574">
        <f>B55+1</f>
        <v>21</v>
      </c>
      <c r="C57" s="684"/>
      <c r="D57" s="686"/>
      <c r="E57" s="658"/>
      <c r="F57" s="687"/>
      <c r="G57" s="576"/>
      <c r="H57" s="577"/>
      <c r="I57" s="359"/>
      <c r="J57" s="360"/>
      <c r="K57" s="359"/>
      <c r="L57" s="360"/>
      <c r="M57" s="580"/>
      <c r="N57" s="581"/>
      <c r="O57" s="584"/>
      <c r="P57" s="585"/>
      <c r="Q57" s="585"/>
      <c r="R57" s="577"/>
      <c r="S57" s="588"/>
      <c r="T57" s="589"/>
      <c r="U57" s="589"/>
      <c r="V57" s="589"/>
      <c r="W57" s="590"/>
      <c r="X57" s="379" t="s">
        <v>260</v>
      </c>
      <c r="Y57" s="380"/>
      <c r="Z57" s="381"/>
      <c r="AA57" s="372"/>
      <c r="AB57" s="373"/>
      <c r="AC57" s="373"/>
      <c r="AD57" s="373"/>
      <c r="AE57" s="373"/>
      <c r="AF57" s="373"/>
      <c r="AG57" s="374"/>
      <c r="AH57" s="372"/>
      <c r="AI57" s="373"/>
      <c r="AJ57" s="373"/>
      <c r="AK57" s="373"/>
      <c r="AL57" s="373"/>
      <c r="AM57" s="373"/>
      <c r="AN57" s="374"/>
      <c r="AO57" s="372"/>
      <c r="AP57" s="373"/>
      <c r="AQ57" s="373"/>
      <c r="AR57" s="373"/>
      <c r="AS57" s="373"/>
      <c r="AT57" s="373"/>
      <c r="AU57" s="374"/>
      <c r="AV57" s="372"/>
      <c r="AW57" s="373"/>
      <c r="AX57" s="373"/>
      <c r="AY57" s="373"/>
      <c r="AZ57" s="373"/>
      <c r="BA57" s="373"/>
      <c r="BB57" s="374"/>
      <c r="BC57" s="372"/>
      <c r="BD57" s="373"/>
      <c r="BE57" s="375"/>
      <c r="BF57" s="594"/>
      <c r="BG57" s="595"/>
      <c r="BH57" s="556"/>
      <c r="BI57" s="557"/>
      <c r="BJ57" s="558"/>
      <c r="BK57" s="559"/>
      <c r="BL57" s="559"/>
      <c r="BM57" s="559"/>
      <c r="BN57" s="560"/>
    </row>
    <row r="58" spans="2:66" ht="20.25" customHeight="1" x14ac:dyDescent="0.45">
      <c r="B58" s="597"/>
      <c r="C58" s="691"/>
      <c r="D58" s="692"/>
      <c r="E58" s="658"/>
      <c r="F58" s="687"/>
      <c r="G58" s="610"/>
      <c r="H58" s="611"/>
      <c r="I58" s="359"/>
      <c r="J58" s="360">
        <f>G57</f>
        <v>0</v>
      </c>
      <c r="K58" s="359"/>
      <c r="L58" s="360">
        <f>M57</f>
        <v>0</v>
      </c>
      <c r="M58" s="612"/>
      <c r="N58" s="613"/>
      <c r="O58" s="614"/>
      <c r="P58" s="615"/>
      <c r="Q58" s="615"/>
      <c r="R58" s="611"/>
      <c r="S58" s="588"/>
      <c r="T58" s="589"/>
      <c r="U58" s="589"/>
      <c r="V58" s="589"/>
      <c r="W58" s="590"/>
      <c r="X58" s="376" t="s">
        <v>261</v>
      </c>
      <c r="Y58" s="377"/>
      <c r="Z58" s="378"/>
      <c r="AA58" s="364" t="str">
        <f>IF(AA57="","",VLOOKUP(AA57,'[1]シフト記号表（従来型・ユニット型共通）'!$C$6:$L$47,10,FALSE))</f>
        <v/>
      </c>
      <c r="AB58" s="365" t="str">
        <f>IF(AB57="","",VLOOKUP(AB57,'[1]シフト記号表（従来型・ユニット型共通）'!$C$6:$L$47,10,FALSE))</f>
        <v/>
      </c>
      <c r="AC58" s="365" t="str">
        <f>IF(AC57="","",VLOOKUP(AC57,'[1]シフト記号表（従来型・ユニット型共通）'!$C$6:$L$47,10,FALSE))</f>
        <v/>
      </c>
      <c r="AD58" s="365" t="str">
        <f>IF(AD57="","",VLOOKUP(AD57,'[1]シフト記号表（従来型・ユニット型共通）'!$C$6:$L$47,10,FALSE))</f>
        <v/>
      </c>
      <c r="AE58" s="365" t="str">
        <f>IF(AE57="","",VLOOKUP(AE57,'[1]シフト記号表（従来型・ユニット型共通）'!$C$6:$L$47,10,FALSE))</f>
        <v/>
      </c>
      <c r="AF58" s="365" t="str">
        <f>IF(AF57="","",VLOOKUP(AF57,'[1]シフト記号表（従来型・ユニット型共通）'!$C$6:$L$47,10,FALSE))</f>
        <v/>
      </c>
      <c r="AG58" s="366" t="str">
        <f>IF(AG57="","",VLOOKUP(AG57,'[1]シフト記号表（従来型・ユニット型共通）'!$C$6:$L$47,10,FALSE))</f>
        <v/>
      </c>
      <c r="AH58" s="364" t="str">
        <f>IF(AH57="","",VLOOKUP(AH57,'[1]シフト記号表（従来型・ユニット型共通）'!$C$6:$L$47,10,FALSE))</f>
        <v/>
      </c>
      <c r="AI58" s="365" t="str">
        <f>IF(AI57="","",VLOOKUP(AI57,'[1]シフト記号表（従来型・ユニット型共通）'!$C$6:$L$47,10,FALSE))</f>
        <v/>
      </c>
      <c r="AJ58" s="365" t="str">
        <f>IF(AJ57="","",VLOOKUP(AJ57,'[1]シフト記号表（従来型・ユニット型共通）'!$C$6:$L$47,10,FALSE))</f>
        <v/>
      </c>
      <c r="AK58" s="365" t="str">
        <f>IF(AK57="","",VLOOKUP(AK57,'[1]シフト記号表（従来型・ユニット型共通）'!$C$6:$L$47,10,FALSE))</f>
        <v/>
      </c>
      <c r="AL58" s="365" t="str">
        <f>IF(AL57="","",VLOOKUP(AL57,'[1]シフト記号表（従来型・ユニット型共通）'!$C$6:$L$47,10,FALSE))</f>
        <v/>
      </c>
      <c r="AM58" s="365" t="str">
        <f>IF(AM57="","",VLOOKUP(AM57,'[1]シフト記号表（従来型・ユニット型共通）'!$C$6:$L$47,10,FALSE))</f>
        <v/>
      </c>
      <c r="AN58" s="366" t="str">
        <f>IF(AN57="","",VLOOKUP(AN57,'[1]シフト記号表（従来型・ユニット型共通）'!$C$6:$L$47,10,FALSE))</f>
        <v/>
      </c>
      <c r="AO58" s="364" t="str">
        <f>IF(AO57="","",VLOOKUP(AO57,'[1]シフト記号表（従来型・ユニット型共通）'!$C$6:$L$47,10,FALSE))</f>
        <v/>
      </c>
      <c r="AP58" s="365" t="str">
        <f>IF(AP57="","",VLOOKUP(AP57,'[1]シフト記号表（従来型・ユニット型共通）'!$C$6:$L$47,10,FALSE))</f>
        <v/>
      </c>
      <c r="AQ58" s="365" t="str">
        <f>IF(AQ57="","",VLOOKUP(AQ57,'[1]シフト記号表（従来型・ユニット型共通）'!$C$6:$L$47,10,FALSE))</f>
        <v/>
      </c>
      <c r="AR58" s="365" t="str">
        <f>IF(AR57="","",VLOOKUP(AR57,'[1]シフト記号表（従来型・ユニット型共通）'!$C$6:$L$47,10,FALSE))</f>
        <v/>
      </c>
      <c r="AS58" s="365" t="str">
        <f>IF(AS57="","",VLOOKUP(AS57,'[1]シフト記号表（従来型・ユニット型共通）'!$C$6:$L$47,10,FALSE))</f>
        <v/>
      </c>
      <c r="AT58" s="365" t="str">
        <f>IF(AT57="","",VLOOKUP(AT57,'[1]シフト記号表（従来型・ユニット型共通）'!$C$6:$L$47,10,FALSE))</f>
        <v/>
      </c>
      <c r="AU58" s="366" t="str">
        <f>IF(AU57="","",VLOOKUP(AU57,'[1]シフト記号表（従来型・ユニット型共通）'!$C$6:$L$47,10,FALSE))</f>
        <v/>
      </c>
      <c r="AV58" s="364" t="str">
        <f>IF(AV57="","",VLOOKUP(AV57,'[1]シフト記号表（従来型・ユニット型共通）'!$C$6:$L$47,10,FALSE))</f>
        <v/>
      </c>
      <c r="AW58" s="365" t="str">
        <f>IF(AW57="","",VLOOKUP(AW57,'[1]シフト記号表（従来型・ユニット型共通）'!$C$6:$L$47,10,FALSE))</f>
        <v/>
      </c>
      <c r="AX58" s="365" t="str">
        <f>IF(AX57="","",VLOOKUP(AX57,'[1]シフト記号表（従来型・ユニット型共通）'!$C$6:$L$47,10,FALSE))</f>
        <v/>
      </c>
      <c r="AY58" s="365" t="str">
        <f>IF(AY57="","",VLOOKUP(AY57,'[1]シフト記号表（従来型・ユニット型共通）'!$C$6:$L$47,10,FALSE))</f>
        <v/>
      </c>
      <c r="AZ58" s="365" t="str">
        <f>IF(AZ57="","",VLOOKUP(AZ57,'[1]シフト記号表（従来型・ユニット型共通）'!$C$6:$L$47,10,FALSE))</f>
        <v/>
      </c>
      <c r="BA58" s="365" t="str">
        <f>IF(BA57="","",VLOOKUP(BA57,'[1]シフト記号表（従来型・ユニット型共通）'!$C$6:$L$47,10,FALSE))</f>
        <v/>
      </c>
      <c r="BB58" s="366" t="str">
        <f>IF(BB57="","",VLOOKUP(BB57,'[1]シフト記号表（従来型・ユニット型共通）'!$C$6:$L$47,10,FALSE))</f>
        <v/>
      </c>
      <c r="BC58" s="364" t="str">
        <f>IF(BC57="","",VLOOKUP(BC57,'[1]シフト記号表（従来型・ユニット型共通）'!$C$6:$L$47,10,FALSE))</f>
        <v/>
      </c>
      <c r="BD58" s="365" t="str">
        <f>IF(BD57="","",VLOOKUP(BD57,'[1]シフト記号表（従来型・ユニット型共通）'!$C$6:$L$47,10,FALSE))</f>
        <v/>
      </c>
      <c r="BE58" s="365" t="str">
        <f>IF(BE57="","",VLOOKUP(BE57,'[1]シフト記号表（従来型・ユニット型共通）'!$C$6:$L$47,10,FALSE))</f>
        <v/>
      </c>
      <c r="BF58" s="607">
        <f>IF($BI$3="４週",SUM(AA58:BB58),IF($BI$3="暦月",SUM(AA58:BE58),""))</f>
        <v>0</v>
      </c>
      <c r="BG58" s="608"/>
      <c r="BH58" s="609">
        <f>IF($BI$3="４週",BF58/4,IF($BI$3="暦月",(BF58/($BI$8/7)),""))</f>
        <v>0</v>
      </c>
      <c r="BI58" s="608"/>
      <c r="BJ58" s="604"/>
      <c r="BK58" s="605"/>
      <c r="BL58" s="605"/>
      <c r="BM58" s="605"/>
      <c r="BN58" s="606"/>
    </row>
    <row r="59" spans="2:66" ht="20.25" customHeight="1" x14ac:dyDescent="0.45">
      <c r="B59" s="574">
        <f>B57+1</f>
        <v>22</v>
      </c>
      <c r="C59" s="684"/>
      <c r="D59" s="686"/>
      <c r="E59" s="658"/>
      <c r="F59" s="687"/>
      <c r="G59" s="576"/>
      <c r="H59" s="577"/>
      <c r="I59" s="359"/>
      <c r="J59" s="360"/>
      <c r="K59" s="359"/>
      <c r="L59" s="360"/>
      <c r="M59" s="580"/>
      <c r="N59" s="581"/>
      <c r="O59" s="584"/>
      <c r="P59" s="585"/>
      <c r="Q59" s="585"/>
      <c r="R59" s="577"/>
      <c r="S59" s="588"/>
      <c r="T59" s="589"/>
      <c r="U59" s="589"/>
      <c r="V59" s="589"/>
      <c r="W59" s="590"/>
      <c r="X59" s="379" t="s">
        <v>260</v>
      </c>
      <c r="Y59" s="380"/>
      <c r="Z59" s="381"/>
      <c r="AA59" s="372"/>
      <c r="AB59" s="373"/>
      <c r="AC59" s="373"/>
      <c r="AD59" s="373"/>
      <c r="AE59" s="373"/>
      <c r="AF59" s="373"/>
      <c r="AG59" s="374"/>
      <c r="AH59" s="372"/>
      <c r="AI59" s="373"/>
      <c r="AJ59" s="373"/>
      <c r="AK59" s="373"/>
      <c r="AL59" s="373"/>
      <c r="AM59" s="373"/>
      <c r="AN59" s="374"/>
      <c r="AO59" s="372"/>
      <c r="AP59" s="373"/>
      <c r="AQ59" s="373"/>
      <c r="AR59" s="373"/>
      <c r="AS59" s="373"/>
      <c r="AT59" s="373"/>
      <c r="AU59" s="374"/>
      <c r="AV59" s="372"/>
      <c r="AW59" s="373"/>
      <c r="AX59" s="373"/>
      <c r="AY59" s="373"/>
      <c r="AZ59" s="373"/>
      <c r="BA59" s="373"/>
      <c r="BB59" s="374"/>
      <c r="BC59" s="372"/>
      <c r="BD59" s="373"/>
      <c r="BE59" s="375"/>
      <c r="BF59" s="594"/>
      <c r="BG59" s="595"/>
      <c r="BH59" s="556"/>
      <c r="BI59" s="557"/>
      <c r="BJ59" s="558"/>
      <c r="BK59" s="559"/>
      <c r="BL59" s="559"/>
      <c r="BM59" s="559"/>
      <c r="BN59" s="560"/>
    </row>
    <row r="60" spans="2:66" ht="20.25" customHeight="1" x14ac:dyDescent="0.45">
      <c r="B60" s="597"/>
      <c r="C60" s="691"/>
      <c r="D60" s="692"/>
      <c r="E60" s="658"/>
      <c r="F60" s="687"/>
      <c r="G60" s="610"/>
      <c r="H60" s="611"/>
      <c r="I60" s="359"/>
      <c r="J60" s="360">
        <f>G59</f>
        <v>0</v>
      </c>
      <c r="K60" s="359"/>
      <c r="L60" s="360">
        <f>M59</f>
        <v>0</v>
      </c>
      <c r="M60" s="612"/>
      <c r="N60" s="613"/>
      <c r="O60" s="614"/>
      <c r="P60" s="615"/>
      <c r="Q60" s="615"/>
      <c r="R60" s="611"/>
      <c r="S60" s="588"/>
      <c r="T60" s="589"/>
      <c r="U60" s="589"/>
      <c r="V60" s="589"/>
      <c r="W60" s="590"/>
      <c r="X60" s="376" t="s">
        <v>261</v>
      </c>
      <c r="Y60" s="377"/>
      <c r="Z60" s="378"/>
      <c r="AA60" s="364" t="str">
        <f>IF(AA59="","",VLOOKUP(AA59,'[1]シフト記号表（従来型・ユニット型共通）'!$C$6:$L$47,10,FALSE))</f>
        <v/>
      </c>
      <c r="AB60" s="365" t="str">
        <f>IF(AB59="","",VLOOKUP(AB59,'[1]シフト記号表（従来型・ユニット型共通）'!$C$6:$L$47,10,FALSE))</f>
        <v/>
      </c>
      <c r="AC60" s="365" t="str">
        <f>IF(AC59="","",VLOOKUP(AC59,'[1]シフト記号表（従来型・ユニット型共通）'!$C$6:$L$47,10,FALSE))</f>
        <v/>
      </c>
      <c r="AD60" s="365" t="str">
        <f>IF(AD59="","",VLOOKUP(AD59,'[1]シフト記号表（従来型・ユニット型共通）'!$C$6:$L$47,10,FALSE))</f>
        <v/>
      </c>
      <c r="AE60" s="365" t="str">
        <f>IF(AE59="","",VLOOKUP(AE59,'[1]シフト記号表（従来型・ユニット型共通）'!$C$6:$L$47,10,FALSE))</f>
        <v/>
      </c>
      <c r="AF60" s="365" t="str">
        <f>IF(AF59="","",VLOOKUP(AF59,'[1]シフト記号表（従来型・ユニット型共通）'!$C$6:$L$47,10,FALSE))</f>
        <v/>
      </c>
      <c r="AG60" s="366" t="str">
        <f>IF(AG59="","",VLOOKUP(AG59,'[1]シフト記号表（従来型・ユニット型共通）'!$C$6:$L$47,10,FALSE))</f>
        <v/>
      </c>
      <c r="AH60" s="364" t="str">
        <f>IF(AH59="","",VLOOKUP(AH59,'[1]シフト記号表（従来型・ユニット型共通）'!$C$6:$L$47,10,FALSE))</f>
        <v/>
      </c>
      <c r="AI60" s="365" t="str">
        <f>IF(AI59="","",VLOOKUP(AI59,'[1]シフト記号表（従来型・ユニット型共通）'!$C$6:$L$47,10,FALSE))</f>
        <v/>
      </c>
      <c r="AJ60" s="365" t="str">
        <f>IF(AJ59="","",VLOOKUP(AJ59,'[1]シフト記号表（従来型・ユニット型共通）'!$C$6:$L$47,10,FALSE))</f>
        <v/>
      </c>
      <c r="AK60" s="365" t="str">
        <f>IF(AK59="","",VLOOKUP(AK59,'[1]シフト記号表（従来型・ユニット型共通）'!$C$6:$L$47,10,FALSE))</f>
        <v/>
      </c>
      <c r="AL60" s="365" t="str">
        <f>IF(AL59="","",VLOOKUP(AL59,'[1]シフト記号表（従来型・ユニット型共通）'!$C$6:$L$47,10,FALSE))</f>
        <v/>
      </c>
      <c r="AM60" s="365" t="str">
        <f>IF(AM59="","",VLOOKUP(AM59,'[1]シフト記号表（従来型・ユニット型共通）'!$C$6:$L$47,10,FALSE))</f>
        <v/>
      </c>
      <c r="AN60" s="366" t="str">
        <f>IF(AN59="","",VLOOKUP(AN59,'[1]シフト記号表（従来型・ユニット型共通）'!$C$6:$L$47,10,FALSE))</f>
        <v/>
      </c>
      <c r="AO60" s="364" t="str">
        <f>IF(AO59="","",VLOOKUP(AO59,'[1]シフト記号表（従来型・ユニット型共通）'!$C$6:$L$47,10,FALSE))</f>
        <v/>
      </c>
      <c r="AP60" s="365" t="str">
        <f>IF(AP59="","",VLOOKUP(AP59,'[1]シフト記号表（従来型・ユニット型共通）'!$C$6:$L$47,10,FALSE))</f>
        <v/>
      </c>
      <c r="AQ60" s="365" t="str">
        <f>IF(AQ59="","",VLOOKUP(AQ59,'[1]シフト記号表（従来型・ユニット型共通）'!$C$6:$L$47,10,FALSE))</f>
        <v/>
      </c>
      <c r="AR60" s="365" t="str">
        <f>IF(AR59="","",VLOOKUP(AR59,'[1]シフト記号表（従来型・ユニット型共通）'!$C$6:$L$47,10,FALSE))</f>
        <v/>
      </c>
      <c r="AS60" s="365" t="str">
        <f>IF(AS59="","",VLOOKUP(AS59,'[1]シフト記号表（従来型・ユニット型共通）'!$C$6:$L$47,10,FALSE))</f>
        <v/>
      </c>
      <c r="AT60" s="365" t="str">
        <f>IF(AT59="","",VLOOKUP(AT59,'[1]シフト記号表（従来型・ユニット型共通）'!$C$6:$L$47,10,FALSE))</f>
        <v/>
      </c>
      <c r="AU60" s="366" t="str">
        <f>IF(AU59="","",VLOOKUP(AU59,'[1]シフト記号表（従来型・ユニット型共通）'!$C$6:$L$47,10,FALSE))</f>
        <v/>
      </c>
      <c r="AV60" s="364" t="str">
        <f>IF(AV59="","",VLOOKUP(AV59,'[1]シフト記号表（従来型・ユニット型共通）'!$C$6:$L$47,10,FALSE))</f>
        <v/>
      </c>
      <c r="AW60" s="365" t="str">
        <f>IF(AW59="","",VLOOKUP(AW59,'[1]シフト記号表（従来型・ユニット型共通）'!$C$6:$L$47,10,FALSE))</f>
        <v/>
      </c>
      <c r="AX60" s="365" t="str">
        <f>IF(AX59="","",VLOOKUP(AX59,'[1]シフト記号表（従来型・ユニット型共通）'!$C$6:$L$47,10,FALSE))</f>
        <v/>
      </c>
      <c r="AY60" s="365" t="str">
        <f>IF(AY59="","",VLOOKUP(AY59,'[1]シフト記号表（従来型・ユニット型共通）'!$C$6:$L$47,10,FALSE))</f>
        <v/>
      </c>
      <c r="AZ60" s="365" t="str">
        <f>IF(AZ59="","",VLOOKUP(AZ59,'[1]シフト記号表（従来型・ユニット型共通）'!$C$6:$L$47,10,FALSE))</f>
        <v/>
      </c>
      <c r="BA60" s="365" t="str">
        <f>IF(BA59="","",VLOOKUP(BA59,'[1]シフト記号表（従来型・ユニット型共通）'!$C$6:$L$47,10,FALSE))</f>
        <v/>
      </c>
      <c r="BB60" s="366" t="str">
        <f>IF(BB59="","",VLOOKUP(BB59,'[1]シフト記号表（従来型・ユニット型共通）'!$C$6:$L$47,10,FALSE))</f>
        <v/>
      </c>
      <c r="BC60" s="364" t="str">
        <f>IF(BC59="","",VLOOKUP(BC59,'[1]シフト記号表（従来型・ユニット型共通）'!$C$6:$L$47,10,FALSE))</f>
        <v/>
      </c>
      <c r="BD60" s="365" t="str">
        <f>IF(BD59="","",VLOOKUP(BD59,'[1]シフト記号表（従来型・ユニット型共通）'!$C$6:$L$47,10,FALSE))</f>
        <v/>
      </c>
      <c r="BE60" s="365" t="str">
        <f>IF(BE59="","",VLOOKUP(BE59,'[1]シフト記号表（従来型・ユニット型共通）'!$C$6:$L$47,10,FALSE))</f>
        <v/>
      </c>
      <c r="BF60" s="607">
        <f>IF($BI$3="４週",SUM(AA60:BB60),IF($BI$3="暦月",SUM(AA60:BE60),""))</f>
        <v>0</v>
      </c>
      <c r="BG60" s="608"/>
      <c r="BH60" s="609">
        <f>IF($BI$3="４週",BF60/4,IF($BI$3="暦月",(BF60/($BI$8/7)),""))</f>
        <v>0</v>
      </c>
      <c r="BI60" s="608"/>
      <c r="BJ60" s="604"/>
      <c r="BK60" s="605"/>
      <c r="BL60" s="605"/>
      <c r="BM60" s="605"/>
      <c r="BN60" s="606"/>
    </row>
    <row r="61" spans="2:66" ht="20.25" customHeight="1" x14ac:dyDescent="0.45">
      <c r="B61" s="574">
        <f>B59+1</f>
        <v>23</v>
      </c>
      <c r="C61" s="684"/>
      <c r="D61" s="686"/>
      <c r="E61" s="658"/>
      <c r="F61" s="687"/>
      <c r="G61" s="576"/>
      <c r="H61" s="577"/>
      <c r="I61" s="359"/>
      <c r="J61" s="360"/>
      <c r="K61" s="359"/>
      <c r="L61" s="360"/>
      <c r="M61" s="580"/>
      <c r="N61" s="581"/>
      <c r="O61" s="584"/>
      <c r="P61" s="585"/>
      <c r="Q61" s="585"/>
      <c r="R61" s="577"/>
      <c r="S61" s="588"/>
      <c r="T61" s="589"/>
      <c r="U61" s="589"/>
      <c r="V61" s="589"/>
      <c r="W61" s="590"/>
      <c r="X61" s="379" t="s">
        <v>260</v>
      </c>
      <c r="Y61" s="380"/>
      <c r="Z61" s="381"/>
      <c r="AA61" s="372"/>
      <c r="AB61" s="373"/>
      <c r="AC61" s="373"/>
      <c r="AD61" s="373"/>
      <c r="AE61" s="373"/>
      <c r="AF61" s="373"/>
      <c r="AG61" s="374"/>
      <c r="AH61" s="372"/>
      <c r="AI61" s="373"/>
      <c r="AJ61" s="373"/>
      <c r="AK61" s="373"/>
      <c r="AL61" s="373"/>
      <c r="AM61" s="373"/>
      <c r="AN61" s="374"/>
      <c r="AO61" s="372"/>
      <c r="AP61" s="373"/>
      <c r="AQ61" s="373"/>
      <c r="AR61" s="373"/>
      <c r="AS61" s="373"/>
      <c r="AT61" s="373"/>
      <c r="AU61" s="374"/>
      <c r="AV61" s="372"/>
      <c r="AW61" s="373"/>
      <c r="AX61" s="373"/>
      <c r="AY61" s="373"/>
      <c r="AZ61" s="373"/>
      <c r="BA61" s="373"/>
      <c r="BB61" s="374"/>
      <c r="BC61" s="372"/>
      <c r="BD61" s="373"/>
      <c r="BE61" s="375"/>
      <c r="BF61" s="594"/>
      <c r="BG61" s="595"/>
      <c r="BH61" s="556"/>
      <c r="BI61" s="557"/>
      <c r="BJ61" s="558"/>
      <c r="BK61" s="559"/>
      <c r="BL61" s="559"/>
      <c r="BM61" s="559"/>
      <c r="BN61" s="560"/>
    </row>
    <row r="62" spans="2:66" ht="20.25" customHeight="1" x14ac:dyDescent="0.45">
      <c r="B62" s="597"/>
      <c r="C62" s="691"/>
      <c r="D62" s="692"/>
      <c r="E62" s="658"/>
      <c r="F62" s="687"/>
      <c r="G62" s="610"/>
      <c r="H62" s="611"/>
      <c r="I62" s="359"/>
      <c r="J62" s="360">
        <f>G61</f>
        <v>0</v>
      </c>
      <c r="K62" s="359"/>
      <c r="L62" s="360">
        <f>M61</f>
        <v>0</v>
      </c>
      <c r="M62" s="612"/>
      <c r="N62" s="613"/>
      <c r="O62" s="614"/>
      <c r="P62" s="615"/>
      <c r="Q62" s="615"/>
      <c r="R62" s="611"/>
      <c r="S62" s="588"/>
      <c r="T62" s="589"/>
      <c r="U62" s="589"/>
      <c r="V62" s="589"/>
      <c r="W62" s="590"/>
      <c r="X62" s="376" t="s">
        <v>261</v>
      </c>
      <c r="Y62" s="377"/>
      <c r="Z62" s="378"/>
      <c r="AA62" s="364" t="str">
        <f>IF(AA61="","",VLOOKUP(AA61,'[1]シフト記号表（従来型・ユニット型共通）'!$C$6:$L$47,10,FALSE))</f>
        <v/>
      </c>
      <c r="AB62" s="365" t="str">
        <f>IF(AB61="","",VLOOKUP(AB61,'[1]シフト記号表（従来型・ユニット型共通）'!$C$6:$L$47,10,FALSE))</f>
        <v/>
      </c>
      <c r="AC62" s="365" t="str">
        <f>IF(AC61="","",VLOOKUP(AC61,'[1]シフト記号表（従来型・ユニット型共通）'!$C$6:$L$47,10,FALSE))</f>
        <v/>
      </c>
      <c r="AD62" s="365" t="str">
        <f>IF(AD61="","",VLOOKUP(AD61,'[1]シフト記号表（従来型・ユニット型共通）'!$C$6:$L$47,10,FALSE))</f>
        <v/>
      </c>
      <c r="AE62" s="365" t="str">
        <f>IF(AE61="","",VLOOKUP(AE61,'[1]シフト記号表（従来型・ユニット型共通）'!$C$6:$L$47,10,FALSE))</f>
        <v/>
      </c>
      <c r="AF62" s="365" t="str">
        <f>IF(AF61="","",VLOOKUP(AF61,'[1]シフト記号表（従来型・ユニット型共通）'!$C$6:$L$47,10,FALSE))</f>
        <v/>
      </c>
      <c r="AG62" s="366" t="str">
        <f>IF(AG61="","",VLOOKUP(AG61,'[1]シフト記号表（従来型・ユニット型共通）'!$C$6:$L$47,10,FALSE))</f>
        <v/>
      </c>
      <c r="AH62" s="364" t="str">
        <f>IF(AH61="","",VLOOKUP(AH61,'[1]シフト記号表（従来型・ユニット型共通）'!$C$6:$L$47,10,FALSE))</f>
        <v/>
      </c>
      <c r="AI62" s="365" t="str">
        <f>IF(AI61="","",VLOOKUP(AI61,'[1]シフト記号表（従来型・ユニット型共通）'!$C$6:$L$47,10,FALSE))</f>
        <v/>
      </c>
      <c r="AJ62" s="365" t="str">
        <f>IF(AJ61="","",VLOOKUP(AJ61,'[1]シフト記号表（従来型・ユニット型共通）'!$C$6:$L$47,10,FALSE))</f>
        <v/>
      </c>
      <c r="AK62" s="365" t="str">
        <f>IF(AK61="","",VLOOKUP(AK61,'[1]シフト記号表（従来型・ユニット型共通）'!$C$6:$L$47,10,FALSE))</f>
        <v/>
      </c>
      <c r="AL62" s="365" t="str">
        <f>IF(AL61="","",VLOOKUP(AL61,'[1]シフト記号表（従来型・ユニット型共通）'!$C$6:$L$47,10,FALSE))</f>
        <v/>
      </c>
      <c r="AM62" s="365" t="str">
        <f>IF(AM61="","",VLOOKUP(AM61,'[1]シフト記号表（従来型・ユニット型共通）'!$C$6:$L$47,10,FALSE))</f>
        <v/>
      </c>
      <c r="AN62" s="366" t="str">
        <f>IF(AN61="","",VLOOKUP(AN61,'[1]シフト記号表（従来型・ユニット型共通）'!$C$6:$L$47,10,FALSE))</f>
        <v/>
      </c>
      <c r="AO62" s="364" t="str">
        <f>IF(AO61="","",VLOOKUP(AO61,'[1]シフト記号表（従来型・ユニット型共通）'!$C$6:$L$47,10,FALSE))</f>
        <v/>
      </c>
      <c r="AP62" s="365" t="str">
        <f>IF(AP61="","",VLOOKUP(AP61,'[1]シフト記号表（従来型・ユニット型共通）'!$C$6:$L$47,10,FALSE))</f>
        <v/>
      </c>
      <c r="AQ62" s="365" t="str">
        <f>IF(AQ61="","",VLOOKUP(AQ61,'[1]シフト記号表（従来型・ユニット型共通）'!$C$6:$L$47,10,FALSE))</f>
        <v/>
      </c>
      <c r="AR62" s="365" t="str">
        <f>IF(AR61="","",VLOOKUP(AR61,'[1]シフト記号表（従来型・ユニット型共通）'!$C$6:$L$47,10,FALSE))</f>
        <v/>
      </c>
      <c r="AS62" s="365" t="str">
        <f>IF(AS61="","",VLOOKUP(AS61,'[1]シフト記号表（従来型・ユニット型共通）'!$C$6:$L$47,10,FALSE))</f>
        <v/>
      </c>
      <c r="AT62" s="365" t="str">
        <f>IF(AT61="","",VLOOKUP(AT61,'[1]シフト記号表（従来型・ユニット型共通）'!$C$6:$L$47,10,FALSE))</f>
        <v/>
      </c>
      <c r="AU62" s="366" t="str">
        <f>IF(AU61="","",VLOOKUP(AU61,'[1]シフト記号表（従来型・ユニット型共通）'!$C$6:$L$47,10,FALSE))</f>
        <v/>
      </c>
      <c r="AV62" s="364" t="str">
        <f>IF(AV61="","",VLOOKUP(AV61,'[1]シフト記号表（従来型・ユニット型共通）'!$C$6:$L$47,10,FALSE))</f>
        <v/>
      </c>
      <c r="AW62" s="365" t="str">
        <f>IF(AW61="","",VLOOKUP(AW61,'[1]シフト記号表（従来型・ユニット型共通）'!$C$6:$L$47,10,FALSE))</f>
        <v/>
      </c>
      <c r="AX62" s="365" t="str">
        <f>IF(AX61="","",VLOOKUP(AX61,'[1]シフト記号表（従来型・ユニット型共通）'!$C$6:$L$47,10,FALSE))</f>
        <v/>
      </c>
      <c r="AY62" s="365" t="str">
        <f>IF(AY61="","",VLOOKUP(AY61,'[1]シフト記号表（従来型・ユニット型共通）'!$C$6:$L$47,10,FALSE))</f>
        <v/>
      </c>
      <c r="AZ62" s="365" t="str">
        <f>IF(AZ61="","",VLOOKUP(AZ61,'[1]シフト記号表（従来型・ユニット型共通）'!$C$6:$L$47,10,FALSE))</f>
        <v/>
      </c>
      <c r="BA62" s="365" t="str">
        <f>IF(BA61="","",VLOOKUP(BA61,'[1]シフト記号表（従来型・ユニット型共通）'!$C$6:$L$47,10,FALSE))</f>
        <v/>
      </c>
      <c r="BB62" s="366" t="str">
        <f>IF(BB61="","",VLOOKUP(BB61,'[1]シフト記号表（従来型・ユニット型共通）'!$C$6:$L$47,10,FALSE))</f>
        <v/>
      </c>
      <c r="BC62" s="364" t="str">
        <f>IF(BC61="","",VLOOKUP(BC61,'[1]シフト記号表（従来型・ユニット型共通）'!$C$6:$L$47,10,FALSE))</f>
        <v/>
      </c>
      <c r="BD62" s="365" t="str">
        <f>IF(BD61="","",VLOOKUP(BD61,'[1]シフト記号表（従来型・ユニット型共通）'!$C$6:$L$47,10,FALSE))</f>
        <v/>
      </c>
      <c r="BE62" s="365" t="str">
        <f>IF(BE61="","",VLOOKUP(BE61,'[1]シフト記号表（従来型・ユニット型共通）'!$C$6:$L$47,10,FALSE))</f>
        <v/>
      </c>
      <c r="BF62" s="607">
        <f>IF($BI$3="４週",SUM(AA62:BB62),IF($BI$3="暦月",SUM(AA62:BE62),""))</f>
        <v>0</v>
      </c>
      <c r="BG62" s="608"/>
      <c r="BH62" s="609">
        <f>IF($BI$3="４週",BF62/4,IF($BI$3="暦月",(BF62/($BI$8/7)),""))</f>
        <v>0</v>
      </c>
      <c r="BI62" s="608"/>
      <c r="BJ62" s="604"/>
      <c r="BK62" s="605"/>
      <c r="BL62" s="605"/>
      <c r="BM62" s="605"/>
      <c r="BN62" s="606"/>
    </row>
    <row r="63" spans="2:66" ht="20.25" customHeight="1" x14ac:dyDescent="0.45">
      <c r="B63" s="574">
        <f>B61+1</f>
        <v>24</v>
      </c>
      <c r="C63" s="684"/>
      <c r="D63" s="686"/>
      <c r="E63" s="658"/>
      <c r="F63" s="687"/>
      <c r="G63" s="576"/>
      <c r="H63" s="577"/>
      <c r="I63" s="359"/>
      <c r="J63" s="360"/>
      <c r="K63" s="359"/>
      <c r="L63" s="360"/>
      <c r="M63" s="580"/>
      <c r="N63" s="581"/>
      <c r="O63" s="584"/>
      <c r="P63" s="585"/>
      <c r="Q63" s="585"/>
      <c r="R63" s="577"/>
      <c r="S63" s="588"/>
      <c r="T63" s="589"/>
      <c r="U63" s="589"/>
      <c r="V63" s="589"/>
      <c r="W63" s="590"/>
      <c r="X63" s="379" t="s">
        <v>260</v>
      </c>
      <c r="Y63" s="380"/>
      <c r="Z63" s="381"/>
      <c r="AA63" s="372"/>
      <c r="AB63" s="373"/>
      <c r="AC63" s="373"/>
      <c r="AD63" s="373"/>
      <c r="AE63" s="373"/>
      <c r="AF63" s="373"/>
      <c r="AG63" s="374"/>
      <c r="AH63" s="372"/>
      <c r="AI63" s="373"/>
      <c r="AJ63" s="373"/>
      <c r="AK63" s="373"/>
      <c r="AL63" s="373"/>
      <c r="AM63" s="373"/>
      <c r="AN63" s="374"/>
      <c r="AO63" s="372"/>
      <c r="AP63" s="373"/>
      <c r="AQ63" s="373"/>
      <c r="AR63" s="373"/>
      <c r="AS63" s="373"/>
      <c r="AT63" s="373"/>
      <c r="AU63" s="374"/>
      <c r="AV63" s="372"/>
      <c r="AW63" s="373"/>
      <c r="AX63" s="373"/>
      <c r="AY63" s="373"/>
      <c r="AZ63" s="373"/>
      <c r="BA63" s="373"/>
      <c r="BB63" s="374"/>
      <c r="BC63" s="372"/>
      <c r="BD63" s="373"/>
      <c r="BE63" s="375"/>
      <c r="BF63" s="594"/>
      <c r="BG63" s="595"/>
      <c r="BH63" s="556"/>
      <c r="BI63" s="557"/>
      <c r="BJ63" s="558"/>
      <c r="BK63" s="559"/>
      <c r="BL63" s="559"/>
      <c r="BM63" s="559"/>
      <c r="BN63" s="560"/>
    </row>
    <row r="64" spans="2:66" ht="20.25" customHeight="1" x14ac:dyDescent="0.45">
      <c r="B64" s="597"/>
      <c r="C64" s="691"/>
      <c r="D64" s="692"/>
      <c r="E64" s="658"/>
      <c r="F64" s="687"/>
      <c r="G64" s="610"/>
      <c r="H64" s="611"/>
      <c r="I64" s="359"/>
      <c r="J64" s="360">
        <f>G63</f>
        <v>0</v>
      </c>
      <c r="K64" s="359"/>
      <c r="L64" s="360">
        <f>M63</f>
        <v>0</v>
      </c>
      <c r="M64" s="612"/>
      <c r="N64" s="613"/>
      <c r="O64" s="614"/>
      <c r="P64" s="615"/>
      <c r="Q64" s="615"/>
      <c r="R64" s="611"/>
      <c r="S64" s="588"/>
      <c r="T64" s="589"/>
      <c r="U64" s="589"/>
      <c r="V64" s="589"/>
      <c r="W64" s="590"/>
      <c r="X64" s="376" t="s">
        <v>261</v>
      </c>
      <c r="Y64" s="377"/>
      <c r="Z64" s="378"/>
      <c r="AA64" s="364" t="str">
        <f>IF(AA63="","",VLOOKUP(AA63,'[1]シフト記号表（従来型・ユニット型共通）'!$C$6:$L$47,10,FALSE))</f>
        <v/>
      </c>
      <c r="AB64" s="365" t="str">
        <f>IF(AB63="","",VLOOKUP(AB63,'[1]シフト記号表（従来型・ユニット型共通）'!$C$6:$L$47,10,FALSE))</f>
        <v/>
      </c>
      <c r="AC64" s="365" t="str">
        <f>IF(AC63="","",VLOOKUP(AC63,'[1]シフト記号表（従来型・ユニット型共通）'!$C$6:$L$47,10,FALSE))</f>
        <v/>
      </c>
      <c r="AD64" s="365" t="str">
        <f>IF(AD63="","",VLOOKUP(AD63,'[1]シフト記号表（従来型・ユニット型共通）'!$C$6:$L$47,10,FALSE))</f>
        <v/>
      </c>
      <c r="AE64" s="365" t="str">
        <f>IF(AE63="","",VLOOKUP(AE63,'[1]シフト記号表（従来型・ユニット型共通）'!$C$6:$L$47,10,FALSE))</f>
        <v/>
      </c>
      <c r="AF64" s="365" t="str">
        <f>IF(AF63="","",VLOOKUP(AF63,'[1]シフト記号表（従来型・ユニット型共通）'!$C$6:$L$47,10,FALSE))</f>
        <v/>
      </c>
      <c r="AG64" s="366" t="str">
        <f>IF(AG63="","",VLOOKUP(AG63,'[1]シフト記号表（従来型・ユニット型共通）'!$C$6:$L$47,10,FALSE))</f>
        <v/>
      </c>
      <c r="AH64" s="364" t="str">
        <f>IF(AH63="","",VLOOKUP(AH63,'[1]シフト記号表（従来型・ユニット型共通）'!$C$6:$L$47,10,FALSE))</f>
        <v/>
      </c>
      <c r="AI64" s="365" t="str">
        <f>IF(AI63="","",VLOOKUP(AI63,'[1]シフト記号表（従来型・ユニット型共通）'!$C$6:$L$47,10,FALSE))</f>
        <v/>
      </c>
      <c r="AJ64" s="365" t="str">
        <f>IF(AJ63="","",VLOOKUP(AJ63,'[1]シフト記号表（従来型・ユニット型共通）'!$C$6:$L$47,10,FALSE))</f>
        <v/>
      </c>
      <c r="AK64" s="365" t="str">
        <f>IF(AK63="","",VLOOKUP(AK63,'[1]シフト記号表（従来型・ユニット型共通）'!$C$6:$L$47,10,FALSE))</f>
        <v/>
      </c>
      <c r="AL64" s="365" t="str">
        <f>IF(AL63="","",VLOOKUP(AL63,'[1]シフト記号表（従来型・ユニット型共通）'!$C$6:$L$47,10,FALSE))</f>
        <v/>
      </c>
      <c r="AM64" s="365" t="str">
        <f>IF(AM63="","",VLOOKUP(AM63,'[1]シフト記号表（従来型・ユニット型共通）'!$C$6:$L$47,10,FALSE))</f>
        <v/>
      </c>
      <c r="AN64" s="366" t="str">
        <f>IF(AN63="","",VLOOKUP(AN63,'[1]シフト記号表（従来型・ユニット型共通）'!$C$6:$L$47,10,FALSE))</f>
        <v/>
      </c>
      <c r="AO64" s="364" t="str">
        <f>IF(AO63="","",VLOOKUP(AO63,'[1]シフト記号表（従来型・ユニット型共通）'!$C$6:$L$47,10,FALSE))</f>
        <v/>
      </c>
      <c r="AP64" s="365" t="str">
        <f>IF(AP63="","",VLOOKUP(AP63,'[1]シフト記号表（従来型・ユニット型共通）'!$C$6:$L$47,10,FALSE))</f>
        <v/>
      </c>
      <c r="AQ64" s="365" t="str">
        <f>IF(AQ63="","",VLOOKUP(AQ63,'[1]シフト記号表（従来型・ユニット型共通）'!$C$6:$L$47,10,FALSE))</f>
        <v/>
      </c>
      <c r="AR64" s="365" t="str">
        <f>IF(AR63="","",VLOOKUP(AR63,'[1]シフト記号表（従来型・ユニット型共通）'!$C$6:$L$47,10,FALSE))</f>
        <v/>
      </c>
      <c r="AS64" s="365" t="str">
        <f>IF(AS63="","",VLOOKUP(AS63,'[1]シフト記号表（従来型・ユニット型共通）'!$C$6:$L$47,10,FALSE))</f>
        <v/>
      </c>
      <c r="AT64" s="365" t="str">
        <f>IF(AT63="","",VLOOKUP(AT63,'[1]シフト記号表（従来型・ユニット型共通）'!$C$6:$L$47,10,FALSE))</f>
        <v/>
      </c>
      <c r="AU64" s="366" t="str">
        <f>IF(AU63="","",VLOOKUP(AU63,'[1]シフト記号表（従来型・ユニット型共通）'!$C$6:$L$47,10,FALSE))</f>
        <v/>
      </c>
      <c r="AV64" s="364" t="str">
        <f>IF(AV63="","",VLOOKUP(AV63,'[1]シフト記号表（従来型・ユニット型共通）'!$C$6:$L$47,10,FALSE))</f>
        <v/>
      </c>
      <c r="AW64" s="365" t="str">
        <f>IF(AW63="","",VLOOKUP(AW63,'[1]シフト記号表（従来型・ユニット型共通）'!$C$6:$L$47,10,FALSE))</f>
        <v/>
      </c>
      <c r="AX64" s="365" t="str">
        <f>IF(AX63="","",VLOOKUP(AX63,'[1]シフト記号表（従来型・ユニット型共通）'!$C$6:$L$47,10,FALSE))</f>
        <v/>
      </c>
      <c r="AY64" s="365" t="str">
        <f>IF(AY63="","",VLOOKUP(AY63,'[1]シフト記号表（従来型・ユニット型共通）'!$C$6:$L$47,10,FALSE))</f>
        <v/>
      </c>
      <c r="AZ64" s="365" t="str">
        <f>IF(AZ63="","",VLOOKUP(AZ63,'[1]シフト記号表（従来型・ユニット型共通）'!$C$6:$L$47,10,FALSE))</f>
        <v/>
      </c>
      <c r="BA64" s="365" t="str">
        <f>IF(BA63="","",VLOOKUP(BA63,'[1]シフト記号表（従来型・ユニット型共通）'!$C$6:$L$47,10,FALSE))</f>
        <v/>
      </c>
      <c r="BB64" s="366" t="str">
        <f>IF(BB63="","",VLOOKUP(BB63,'[1]シフト記号表（従来型・ユニット型共通）'!$C$6:$L$47,10,FALSE))</f>
        <v/>
      </c>
      <c r="BC64" s="364" t="str">
        <f>IF(BC63="","",VLOOKUP(BC63,'[1]シフト記号表（従来型・ユニット型共通）'!$C$6:$L$47,10,FALSE))</f>
        <v/>
      </c>
      <c r="BD64" s="365" t="str">
        <f>IF(BD63="","",VLOOKUP(BD63,'[1]シフト記号表（従来型・ユニット型共通）'!$C$6:$L$47,10,FALSE))</f>
        <v/>
      </c>
      <c r="BE64" s="365" t="str">
        <f>IF(BE63="","",VLOOKUP(BE63,'[1]シフト記号表（従来型・ユニット型共通）'!$C$6:$L$47,10,FALSE))</f>
        <v/>
      </c>
      <c r="BF64" s="607">
        <f>IF($BI$3="４週",SUM(AA64:BB64),IF($BI$3="暦月",SUM(AA64:BE64),""))</f>
        <v>0</v>
      </c>
      <c r="BG64" s="608"/>
      <c r="BH64" s="609">
        <f>IF($BI$3="４週",BF64/4,IF($BI$3="暦月",(BF64/($BI$8/7)),""))</f>
        <v>0</v>
      </c>
      <c r="BI64" s="608"/>
      <c r="BJ64" s="604"/>
      <c r="BK64" s="605"/>
      <c r="BL64" s="605"/>
      <c r="BM64" s="605"/>
      <c r="BN64" s="606"/>
    </row>
    <row r="65" spans="2:66" ht="20.25" customHeight="1" x14ac:dyDescent="0.45">
      <c r="B65" s="574">
        <f>B63+1</f>
        <v>25</v>
      </c>
      <c r="C65" s="684"/>
      <c r="D65" s="686"/>
      <c r="E65" s="658"/>
      <c r="F65" s="687"/>
      <c r="G65" s="576"/>
      <c r="H65" s="577"/>
      <c r="I65" s="359"/>
      <c r="J65" s="360"/>
      <c r="K65" s="359"/>
      <c r="L65" s="360"/>
      <c r="M65" s="580"/>
      <c r="N65" s="581"/>
      <c r="O65" s="584"/>
      <c r="P65" s="585"/>
      <c r="Q65" s="585"/>
      <c r="R65" s="577"/>
      <c r="S65" s="588"/>
      <c r="T65" s="589"/>
      <c r="U65" s="589"/>
      <c r="V65" s="589"/>
      <c r="W65" s="590"/>
      <c r="X65" s="379" t="s">
        <v>260</v>
      </c>
      <c r="Y65" s="380"/>
      <c r="Z65" s="381"/>
      <c r="AA65" s="372"/>
      <c r="AB65" s="373"/>
      <c r="AC65" s="373"/>
      <c r="AD65" s="373"/>
      <c r="AE65" s="373"/>
      <c r="AF65" s="373"/>
      <c r="AG65" s="374"/>
      <c r="AH65" s="372"/>
      <c r="AI65" s="373"/>
      <c r="AJ65" s="373"/>
      <c r="AK65" s="373"/>
      <c r="AL65" s="373"/>
      <c r="AM65" s="373"/>
      <c r="AN65" s="374"/>
      <c r="AO65" s="372"/>
      <c r="AP65" s="373"/>
      <c r="AQ65" s="373"/>
      <c r="AR65" s="373"/>
      <c r="AS65" s="373"/>
      <c r="AT65" s="373"/>
      <c r="AU65" s="374"/>
      <c r="AV65" s="372"/>
      <c r="AW65" s="373"/>
      <c r="AX65" s="373"/>
      <c r="AY65" s="373"/>
      <c r="AZ65" s="373"/>
      <c r="BA65" s="373"/>
      <c r="BB65" s="374"/>
      <c r="BC65" s="372"/>
      <c r="BD65" s="373"/>
      <c r="BE65" s="375"/>
      <c r="BF65" s="594"/>
      <c r="BG65" s="595"/>
      <c r="BH65" s="556"/>
      <c r="BI65" s="557"/>
      <c r="BJ65" s="558"/>
      <c r="BK65" s="559"/>
      <c r="BL65" s="559"/>
      <c r="BM65" s="559"/>
      <c r="BN65" s="560"/>
    </row>
    <row r="66" spans="2:66" ht="20.25" customHeight="1" x14ac:dyDescent="0.45">
      <c r="B66" s="597"/>
      <c r="C66" s="691"/>
      <c r="D66" s="692"/>
      <c r="E66" s="658"/>
      <c r="F66" s="687"/>
      <c r="G66" s="610"/>
      <c r="H66" s="611"/>
      <c r="I66" s="359"/>
      <c r="J66" s="360">
        <f>G65</f>
        <v>0</v>
      </c>
      <c r="K66" s="359"/>
      <c r="L66" s="360">
        <f>M65</f>
        <v>0</v>
      </c>
      <c r="M66" s="612"/>
      <c r="N66" s="613"/>
      <c r="O66" s="614"/>
      <c r="P66" s="615"/>
      <c r="Q66" s="615"/>
      <c r="R66" s="611"/>
      <c r="S66" s="588"/>
      <c r="T66" s="589"/>
      <c r="U66" s="589"/>
      <c r="V66" s="589"/>
      <c r="W66" s="590"/>
      <c r="X66" s="376" t="s">
        <v>261</v>
      </c>
      <c r="Y66" s="377"/>
      <c r="Z66" s="378"/>
      <c r="AA66" s="364" t="str">
        <f>IF(AA65="","",VLOOKUP(AA65,'[1]シフト記号表（従来型・ユニット型共通）'!$C$6:$L$47,10,FALSE))</f>
        <v/>
      </c>
      <c r="AB66" s="365" t="str">
        <f>IF(AB65="","",VLOOKUP(AB65,'[1]シフト記号表（従来型・ユニット型共通）'!$C$6:$L$47,10,FALSE))</f>
        <v/>
      </c>
      <c r="AC66" s="365" t="str">
        <f>IF(AC65="","",VLOOKUP(AC65,'[1]シフト記号表（従来型・ユニット型共通）'!$C$6:$L$47,10,FALSE))</f>
        <v/>
      </c>
      <c r="AD66" s="365" t="str">
        <f>IF(AD65="","",VLOOKUP(AD65,'[1]シフト記号表（従来型・ユニット型共通）'!$C$6:$L$47,10,FALSE))</f>
        <v/>
      </c>
      <c r="AE66" s="365" t="str">
        <f>IF(AE65="","",VLOOKUP(AE65,'[1]シフト記号表（従来型・ユニット型共通）'!$C$6:$L$47,10,FALSE))</f>
        <v/>
      </c>
      <c r="AF66" s="365" t="str">
        <f>IF(AF65="","",VLOOKUP(AF65,'[1]シフト記号表（従来型・ユニット型共通）'!$C$6:$L$47,10,FALSE))</f>
        <v/>
      </c>
      <c r="AG66" s="366" t="str">
        <f>IF(AG65="","",VLOOKUP(AG65,'[1]シフト記号表（従来型・ユニット型共通）'!$C$6:$L$47,10,FALSE))</f>
        <v/>
      </c>
      <c r="AH66" s="364" t="str">
        <f>IF(AH65="","",VLOOKUP(AH65,'[1]シフト記号表（従来型・ユニット型共通）'!$C$6:$L$47,10,FALSE))</f>
        <v/>
      </c>
      <c r="AI66" s="365" t="str">
        <f>IF(AI65="","",VLOOKUP(AI65,'[1]シフト記号表（従来型・ユニット型共通）'!$C$6:$L$47,10,FALSE))</f>
        <v/>
      </c>
      <c r="AJ66" s="365" t="str">
        <f>IF(AJ65="","",VLOOKUP(AJ65,'[1]シフト記号表（従来型・ユニット型共通）'!$C$6:$L$47,10,FALSE))</f>
        <v/>
      </c>
      <c r="AK66" s="365" t="str">
        <f>IF(AK65="","",VLOOKUP(AK65,'[1]シフト記号表（従来型・ユニット型共通）'!$C$6:$L$47,10,FALSE))</f>
        <v/>
      </c>
      <c r="AL66" s="365" t="str">
        <f>IF(AL65="","",VLOOKUP(AL65,'[1]シフト記号表（従来型・ユニット型共通）'!$C$6:$L$47,10,FALSE))</f>
        <v/>
      </c>
      <c r="AM66" s="365" t="str">
        <f>IF(AM65="","",VLOOKUP(AM65,'[1]シフト記号表（従来型・ユニット型共通）'!$C$6:$L$47,10,FALSE))</f>
        <v/>
      </c>
      <c r="AN66" s="366" t="str">
        <f>IF(AN65="","",VLOOKUP(AN65,'[1]シフト記号表（従来型・ユニット型共通）'!$C$6:$L$47,10,FALSE))</f>
        <v/>
      </c>
      <c r="AO66" s="364" t="str">
        <f>IF(AO65="","",VLOOKUP(AO65,'[1]シフト記号表（従来型・ユニット型共通）'!$C$6:$L$47,10,FALSE))</f>
        <v/>
      </c>
      <c r="AP66" s="365" t="str">
        <f>IF(AP65="","",VLOOKUP(AP65,'[1]シフト記号表（従来型・ユニット型共通）'!$C$6:$L$47,10,FALSE))</f>
        <v/>
      </c>
      <c r="AQ66" s="365" t="str">
        <f>IF(AQ65="","",VLOOKUP(AQ65,'[1]シフト記号表（従来型・ユニット型共通）'!$C$6:$L$47,10,FALSE))</f>
        <v/>
      </c>
      <c r="AR66" s="365" t="str">
        <f>IF(AR65="","",VLOOKUP(AR65,'[1]シフト記号表（従来型・ユニット型共通）'!$C$6:$L$47,10,FALSE))</f>
        <v/>
      </c>
      <c r="AS66" s="365" t="str">
        <f>IF(AS65="","",VLOOKUP(AS65,'[1]シフト記号表（従来型・ユニット型共通）'!$C$6:$L$47,10,FALSE))</f>
        <v/>
      </c>
      <c r="AT66" s="365" t="str">
        <f>IF(AT65="","",VLOOKUP(AT65,'[1]シフト記号表（従来型・ユニット型共通）'!$C$6:$L$47,10,FALSE))</f>
        <v/>
      </c>
      <c r="AU66" s="366" t="str">
        <f>IF(AU65="","",VLOOKUP(AU65,'[1]シフト記号表（従来型・ユニット型共通）'!$C$6:$L$47,10,FALSE))</f>
        <v/>
      </c>
      <c r="AV66" s="364" t="str">
        <f>IF(AV65="","",VLOOKUP(AV65,'[1]シフト記号表（従来型・ユニット型共通）'!$C$6:$L$47,10,FALSE))</f>
        <v/>
      </c>
      <c r="AW66" s="365" t="str">
        <f>IF(AW65="","",VLOOKUP(AW65,'[1]シフト記号表（従来型・ユニット型共通）'!$C$6:$L$47,10,FALSE))</f>
        <v/>
      </c>
      <c r="AX66" s="365" t="str">
        <f>IF(AX65="","",VLOOKUP(AX65,'[1]シフト記号表（従来型・ユニット型共通）'!$C$6:$L$47,10,FALSE))</f>
        <v/>
      </c>
      <c r="AY66" s="365" t="str">
        <f>IF(AY65="","",VLOOKUP(AY65,'[1]シフト記号表（従来型・ユニット型共通）'!$C$6:$L$47,10,FALSE))</f>
        <v/>
      </c>
      <c r="AZ66" s="365" t="str">
        <f>IF(AZ65="","",VLOOKUP(AZ65,'[1]シフト記号表（従来型・ユニット型共通）'!$C$6:$L$47,10,FALSE))</f>
        <v/>
      </c>
      <c r="BA66" s="365" t="str">
        <f>IF(BA65="","",VLOOKUP(BA65,'[1]シフト記号表（従来型・ユニット型共通）'!$C$6:$L$47,10,FALSE))</f>
        <v/>
      </c>
      <c r="BB66" s="366" t="str">
        <f>IF(BB65="","",VLOOKUP(BB65,'[1]シフト記号表（従来型・ユニット型共通）'!$C$6:$L$47,10,FALSE))</f>
        <v/>
      </c>
      <c r="BC66" s="364" t="str">
        <f>IF(BC65="","",VLOOKUP(BC65,'[1]シフト記号表（従来型・ユニット型共通）'!$C$6:$L$47,10,FALSE))</f>
        <v/>
      </c>
      <c r="BD66" s="365" t="str">
        <f>IF(BD65="","",VLOOKUP(BD65,'[1]シフト記号表（従来型・ユニット型共通）'!$C$6:$L$47,10,FALSE))</f>
        <v/>
      </c>
      <c r="BE66" s="365" t="str">
        <f>IF(BE65="","",VLOOKUP(BE65,'[1]シフト記号表（従来型・ユニット型共通）'!$C$6:$L$47,10,FALSE))</f>
        <v/>
      </c>
      <c r="BF66" s="607">
        <f>IF($BI$3="４週",SUM(AA66:BB66),IF($BI$3="暦月",SUM(AA66:BE66),""))</f>
        <v>0</v>
      </c>
      <c r="BG66" s="608"/>
      <c r="BH66" s="609">
        <f>IF($BI$3="４週",BF66/4,IF($BI$3="暦月",(BF66/($BI$8/7)),""))</f>
        <v>0</v>
      </c>
      <c r="BI66" s="608"/>
      <c r="BJ66" s="604"/>
      <c r="BK66" s="605"/>
      <c r="BL66" s="605"/>
      <c r="BM66" s="605"/>
      <c r="BN66" s="606"/>
    </row>
    <row r="67" spans="2:66" ht="20.25" customHeight="1" x14ac:dyDescent="0.45">
      <c r="B67" s="574">
        <f>B65+1</f>
        <v>26</v>
      </c>
      <c r="C67" s="684"/>
      <c r="D67" s="686"/>
      <c r="E67" s="658"/>
      <c r="F67" s="687"/>
      <c r="G67" s="576"/>
      <c r="H67" s="577"/>
      <c r="I67" s="359"/>
      <c r="J67" s="360"/>
      <c r="K67" s="359"/>
      <c r="L67" s="360"/>
      <c r="M67" s="580"/>
      <c r="N67" s="581"/>
      <c r="O67" s="584"/>
      <c r="P67" s="585"/>
      <c r="Q67" s="585"/>
      <c r="R67" s="577"/>
      <c r="S67" s="588"/>
      <c r="T67" s="589"/>
      <c r="U67" s="589"/>
      <c r="V67" s="589"/>
      <c r="W67" s="590"/>
      <c r="X67" s="379" t="s">
        <v>260</v>
      </c>
      <c r="Y67" s="380"/>
      <c r="Z67" s="381"/>
      <c r="AA67" s="372"/>
      <c r="AB67" s="373"/>
      <c r="AC67" s="373"/>
      <c r="AD67" s="373"/>
      <c r="AE67" s="373"/>
      <c r="AF67" s="373"/>
      <c r="AG67" s="374"/>
      <c r="AH67" s="372"/>
      <c r="AI67" s="373"/>
      <c r="AJ67" s="373"/>
      <c r="AK67" s="373"/>
      <c r="AL67" s="373"/>
      <c r="AM67" s="373"/>
      <c r="AN67" s="374"/>
      <c r="AO67" s="372"/>
      <c r="AP67" s="373"/>
      <c r="AQ67" s="373"/>
      <c r="AR67" s="373"/>
      <c r="AS67" s="373"/>
      <c r="AT67" s="373"/>
      <c r="AU67" s="374"/>
      <c r="AV67" s="372"/>
      <c r="AW67" s="373"/>
      <c r="AX67" s="373"/>
      <c r="AY67" s="373"/>
      <c r="AZ67" s="373"/>
      <c r="BA67" s="373"/>
      <c r="BB67" s="374"/>
      <c r="BC67" s="372"/>
      <c r="BD67" s="373"/>
      <c r="BE67" s="375"/>
      <c r="BF67" s="594"/>
      <c r="BG67" s="595"/>
      <c r="BH67" s="556"/>
      <c r="BI67" s="557"/>
      <c r="BJ67" s="558"/>
      <c r="BK67" s="559"/>
      <c r="BL67" s="559"/>
      <c r="BM67" s="559"/>
      <c r="BN67" s="560"/>
    </row>
    <row r="68" spans="2:66" ht="20.25" customHeight="1" x14ac:dyDescent="0.45">
      <c r="B68" s="597"/>
      <c r="C68" s="691"/>
      <c r="D68" s="692"/>
      <c r="E68" s="658"/>
      <c r="F68" s="687"/>
      <c r="G68" s="610"/>
      <c r="H68" s="611"/>
      <c r="I68" s="359"/>
      <c r="J68" s="360">
        <f>G67</f>
        <v>0</v>
      </c>
      <c r="K68" s="359"/>
      <c r="L68" s="360">
        <f>M67</f>
        <v>0</v>
      </c>
      <c r="M68" s="612"/>
      <c r="N68" s="613"/>
      <c r="O68" s="614"/>
      <c r="P68" s="615"/>
      <c r="Q68" s="615"/>
      <c r="R68" s="611"/>
      <c r="S68" s="588"/>
      <c r="T68" s="589"/>
      <c r="U68" s="589"/>
      <c r="V68" s="589"/>
      <c r="W68" s="590"/>
      <c r="X68" s="376" t="s">
        <v>261</v>
      </c>
      <c r="Y68" s="377"/>
      <c r="Z68" s="378"/>
      <c r="AA68" s="364" t="str">
        <f>IF(AA67="","",VLOOKUP(AA67,'[1]シフト記号表（従来型・ユニット型共通）'!$C$6:$L$47,10,FALSE))</f>
        <v/>
      </c>
      <c r="AB68" s="365" t="str">
        <f>IF(AB67="","",VLOOKUP(AB67,'[1]シフト記号表（従来型・ユニット型共通）'!$C$6:$L$47,10,FALSE))</f>
        <v/>
      </c>
      <c r="AC68" s="365" t="str">
        <f>IF(AC67="","",VLOOKUP(AC67,'[1]シフト記号表（従来型・ユニット型共通）'!$C$6:$L$47,10,FALSE))</f>
        <v/>
      </c>
      <c r="AD68" s="365" t="str">
        <f>IF(AD67="","",VLOOKUP(AD67,'[1]シフト記号表（従来型・ユニット型共通）'!$C$6:$L$47,10,FALSE))</f>
        <v/>
      </c>
      <c r="AE68" s="365" t="str">
        <f>IF(AE67="","",VLOOKUP(AE67,'[1]シフト記号表（従来型・ユニット型共通）'!$C$6:$L$47,10,FALSE))</f>
        <v/>
      </c>
      <c r="AF68" s="365" t="str">
        <f>IF(AF67="","",VLOOKUP(AF67,'[1]シフト記号表（従来型・ユニット型共通）'!$C$6:$L$47,10,FALSE))</f>
        <v/>
      </c>
      <c r="AG68" s="366" t="str">
        <f>IF(AG67="","",VLOOKUP(AG67,'[1]シフト記号表（従来型・ユニット型共通）'!$C$6:$L$47,10,FALSE))</f>
        <v/>
      </c>
      <c r="AH68" s="364" t="str">
        <f>IF(AH67="","",VLOOKUP(AH67,'[1]シフト記号表（従来型・ユニット型共通）'!$C$6:$L$47,10,FALSE))</f>
        <v/>
      </c>
      <c r="AI68" s="365" t="str">
        <f>IF(AI67="","",VLOOKUP(AI67,'[1]シフト記号表（従来型・ユニット型共通）'!$C$6:$L$47,10,FALSE))</f>
        <v/>
      </c>
      <c r="AJ68" s="365" t="str">
        <f>IF(AJ67="","",VLOOKUP(AJ67,'[1]シフト記号表（従来型・ユニット型共通）'!$C$6:$L$47,10,FALSE))</f>
        <v/>
      </c>
      <c r="AK68" s="365" t="str">
        <f>IF(AK67="","",VLOOKUP(AK67,'[1]シフト記号表（従来型・ユニット型共通）'!$C$6:$L$47,10,FALSE))</f>
        <v/>
      </c>
      <c r="AL68" s="365" t="str">
        <f>IF(AL67="","",VLOOKUP(AL67,'[1]シフト記号表（従来型・ユニット型共通）'!$C$6:$L$47,10,FALSE))</f>
        <v/>
      </c>
      <c r="AM68" s="365" t="str">
        <f>IF(AM67="","",VLOOKUP(AM67,'[1]シフト記号表（従来型・ユニット型共通）'!$C$6:$L$47,10,FALSE))</f>
        <v/>
      </c>
      <c r="AN68" s="366" t="str">
        <f>IF(AN67="","",VLOOKUP(AN67,'[1]シフト記号表（従来型・ユニット型共通）'!$C$6:$L$47,10,FALSE))</f>
        <v/>
      </c>
      <c r="AO68" s="364" t="str">
        <f>IF(AO67="","",VLOOKUP(AO67,'[1]シフト記号表（従来型・ユニット型共通）'!$C$6:$L$47,10,FALSE))</f>
        <v/>
      </c>
      <c r="AP68" s="365" t="str">
        <f>IF(AP67="","",VLOOKUP(AP67,'[1]シフト記号表（従来型・ユニット型共通）'!$C$6:$L$47,10,FALSE))</f>
        <v/>
      </c>
      <c r="AQ68" s="365" t="str">
        <f>IF(AQ67="","",VLOOKUP(AQ67,'[1]シフト記号表（従来型・ユニット型共通）'!$C$6:$L$47,10,FALSE))</f>
        <v/>
      </c>
      <c r="AR68" s="365" t="str">
        <f>IF(AR67="","",VLOOKUP(AR67,'[1]シフト記号表（従来型・ユニット型共通）'!$C$6:$L$47,10,FALSE))</f>
        <v/>
      </c>
      <c r="AS68" s="365" t="str">
        <f>IF(AS67="","",VLOOKUP(AS67,'[1]シフト記号表（従来型・ユニット型共通）'!$C$6:$L$47,10,FALSE))</f>
        <v/>
      </c>
      <c r="AT68" s="365" t="str">
        <f>IF(AT67="","",VLOOKUP(AT67,'[1]シフト記号表（従来型・ユニット型共通）'!$C$6:$L$47,10,FALSE))</f>
        <v/>
      </c>
      <c r="AU68" s="366" t="str">
        <f>IF(AU67="","",VLOOKUP(AU67,'[1]シフト記号表（従来型・ユニット型共通）'!$C$6:$L$47,10,FALSE))</f>
        <v/>
      </c>
      <c r="AV68" s="364" t="str">
        <f>IF(AV67="","",VLOOKUP(AV67,'[1]シフト記号表（従来型・ユニット型共通）'!$C$6:$L$47,10,FALSE))</f>
        <v/>
      </c>
      <c r="AW68" s="365" t="str">
        <f>IF(AW67="","",VLOOKUP(AW67,'[1]シフト記号表（従来型・ユニット型共通）'!$C$6:$L$47,10,FALSE))</f>
        <v/>
      </c>
      <c r="AX68" s="365" t="str">
        <f>IF(AX67="","",VLOOKUP(AX67,'[1]シフト記号表（従来型・ユニット型共通）'!$C$6:$L$47,10,FALSE))</f>
        <v/>
      </c>
      <c r="AY68" s="365" t="str">
        <f>IF(AY67="","",VLOOKUP(AY67,'[1]シフト記号表（従来型・ユニット型共通）'!$C$6:$L$47,10,FALSE))</f>
        <v/>
      </c>
      <c r="AZ68" s="365" t="str">
        <f>IF(AZ67="","",VLOOKUP(AZ67,'[1]シフト記号表（従来型・ユニット型共通）'!$C$6:$L$47,10,FALSE))</f>
        <v/>
      </c>
      <c r="BA68" s="365" t="str">
        <f>IF(BA67="","",VLOOKUP(BA67,'[1]シフト記号表（従来型・ユニット型共通）'!$C$6:$L$47,10,FALSE))</f>
        <v/>
      </c>
      <c r="BB68" s="366" t="str">
        <f>IF(BB67="","",VLOOKUP(BB67,'[1]シフト記号表（従来型・ユニット型共通）'!$C$6:$L$47,10,FALSE))</f>
        <v/>
      </c>
      <c r="BC68" s="364" t="str">
        <f>IF(BC67="","",VLOOKUP(BC67,'[1]シフト記号表（従来型・ユニット型共通）'!$C$6:$L$47,10,FALSE))</f>
        <v/>
      </c>
      <c r="BD68" s="365" t="str">
        <f>IF(BD67="","",VLOOKUP(BD67,'[1]シフト記号表（従来型・ユニット型共通）'!$C$6:$L$47,10,FALSE))</f>
        <v/>
      </c>
      <c r="BE68" s="365" t="str">
        <f>IF(BE67="","",VLOOKUP(BE67,'[1]シフト記号表（従来型・ユニット型共通）'!$C$6:$L$47,10,FALSE))</f>
        <v/>
      </c>
      <c r="BF68" s="607">
        <f>IF($BI$3="４週",SUM(AA68:BB68),IF($BI$3="暦月",SUM(AA68:BE68),""))</f>
        <v>0</v>
      </c>
      <c r="BG68" s="608"/>
      <c r="BH68" s="609">
        <f>IF($BI$3="４週",BF68/4,IF($BI$3="暦月",(BF68/($BI$8/7)),""))</f>
        <v>0</v>
      </c>
      <c r="BI68" s="608"/>
      <c r="BJ68" s="604"/>
      <c r="BK68" s="605"/>
      <c r="BL68" s="605"/>
      <c r="BM68" s="605"/>
      <c r="BN68" s="606"/>
    </row>
    <row r="69" spans="2:66" ht="20.25" customHeight="1" x14ac:dyDescent="0.45">
      <c r="B69" s="574">
        <f>B67+1</f>
        <v>27</v>
      </c>
      <c r="C69" s="684"/>
      <c r="D69" s="686"/>
      <c r="E69" s="658"/>
      <c r="F69" s="687"/>
      <c r="G69" s="576"/>
      <c r="H69" s="577"/>
      <c r="I69" s="359"/>
      <c r="J69" s="360"/>
      <c r="K69" s="359"/>
      <c r="L69" s="360"/>
      <c r="M69" s="580"/>
      <c r="N69" s="581"/>
      <c r="O69" s="584"/>
      <c r="P69" s="585"/>
      <c r="Q69" s="585"/>
      <c r="R69" s="577"/>
      <c r="S69" s="588"/>
      <c r="T69" s="589"/>
      <c r="U69" s="589"/>
      <c r="V69" s="589"/>
      <c r="W69" s="590"/>
      <c r="X69" s="379" t="s">
        <v>260</v>
      </c>
      <c r="Y69" s="380"/>
      <c r="Z69" s="381"/>
      <c r="AA69" s="372"/>
      <c r="AB69" s="373"/>
      <c r="AC69" s="373"/>
      <c r="AD69" s="373"/>
      <c r="AE69" s="373"/>
      <c r="AF69" s="373"/>
      <c r="AG69" s="374"/>
      <c r="AH69" s="372"/>
      <c r="AI69" s="373"/>
      <c r="AJ69" s="373"/>
      <c r="AK69" s="373"/>
      <c r="AL69" s="373"/>
      <c r="AM69" s="373"/>
      <c r="AN69" s="374"/>
      <c r="AO69" s="372"/>
      <c r="AP69" s="373"/>
      <c r="AQ69" s="373"/>
      <c r="AR69" s="373"/>
      <c r="AS69" s="373"/>
      <c r="AT69" s="373"/>
      <c r="AU69" s="374"/>
      <c r="AV69" s="372"/>
      <c r="AW69" s="373"/>
      <c r="AX69" s="373"/>
      <c r="AY69" s="373"/>
      <c r="AZ69" s="373"/>
      <c r="BA69" s="373"/>
      <c r="BB69" s="374"/>
      <c r="BC69" s="372"/>
      <c r="BD69" s="373"/>
      <c r="BE69" s="375"/>
      <c r="BF69" s="594"/>
      <c r="BG69" s="595"/>
      <c r="BH69" s="556"/>
      <c r="BI69" s="557"/>
      <c r="BJ69" s="558"/>
      <c r="BK69" s="559"/>
      <c r="BL69" s="559"/>
      <c r="BM69" s="559"/>
      <c r="BN69" s="560"/>
    </row>
    <row r="70" spans="2:66" ht="20.25" customHeight="1" x14ac:dyDescent="0.45">
      <c r="B70" s="597"/>
      <c r="C70" s="691"/>
      <c r="D70" s="692"/>
      <c r="E70" s="658"/>
      <c r="F70" s="687"/>
      <c r="G70" s="610"/>
      <c r="H70" s="611"/>
      <c r="I70" s="359"/>
      <c r="J70" s="360">
        <f>G69</f>
        <v>0</v>
      </c>
      <c r="K70" s="359"/>
      <c r="L70" s="360">
        <f>M69</f>
        <v>0</v>
      </c>
      <c r="M70" s="612"/>
      <c r="N70" s="613"/>
      <c r="O70" s="614"/>
      <c r="P70" s="615"/>
      <c r="Q70" s="615"/>
      <c r="R70" s="611"/>
      <c r="S70" s="588"/>
      <c r="T70" s="589"/>
      <c r="U70" s="589"/>
      <c r="V70" s="589"/>
      <c r="W70" s="590"/>
      <c r="X70" s="376" t="s">
        <v>261</v>
      </c>
      <c r="Y70" s="377"/>
      <c r="Z70" s="378"/>
      <c r="AA70" s="364" t="str">
        <f>IF(AA69="","",VLOOKUP(AA69,'[1]シフト記号表（従来型・ユニット型共通）'!$C$6:$L$47,10,FALSE))</f>
        <v/>
      </c>
      <c r="AB70" s="365" t="str">
        <f>IF(AB69="","",VLOOKUP(AB69,'[1]シフト記号表（従来型・ユニット型共通）'!$C$6:$L$47,10,FALSE))</f>
        <v/>
      </c>
      <c r="AC70" s="365" t="str">
        <f>IF(AC69="","",VLOOKUP(AC69,'[1]シフト記号表（従来型・ユニット型共通）'!$C$6:$L$47,10,FALSE))</f>
        <v/>
      </c>
      <c r="AD70" s="365" t="str">
        <f>IF(AD69="","",VLOOKUP(AD69,'[1]シフト記号表（従来型・ユニット型共通）'!$C$6:$L$47,10,FALSE))</f>
        <v/>
      </c>
      <c r="AE70" s="365" t="str">
        <f>IF(AE69="","",VLOOKUP(AE69,'[1]シフト記号表（従来型・ユニット型共通）'!$C$6:$L$47,10,FALSE))</f>
        <v/>
      </c>
      <c r="AF70" s="365" t="str">
        <f>IF(AF69="","",VLOOKUP(AF69,'[1]シフト記号表（従来型・ユニット型共通）'!$C$6:$L$47,10,FALSE))</f>
        <v/>
      </c>
      <c r="AG70" s="366" t="str">
        <f>IF(AG69="","",VLOOKUP(AG69,'[1]シフト記号表（従来型・ユニット型共通）'!$C$6:$L$47,10,FALSE))</f>
        <v/>
      </c>
      <c r="AH70" s="364" t="str">
        <f>IF(AH69="","",VLOOKUP(AH69,'[1]シフト記号表（従来型・ユニット型共通）'!$C$6:$L$47,10,FALSE))</f>
        <v/>
      </c>
      <c r="AI70" s="365" t="str">
        <f>IF(AI69="","",VLOOKUP(AI69,'[1]シフト記号表（従来型・ユニット型共通）'!$C$6:$L$47,10,FALSE))</f>
        <v/>
      </c>
      <c r="AJ70" s="365" t="str">
        <f>IF(AJ69="","",VLOOKUP(AJ69,'[1]シフト記号表（従来型・ユニット型共通）'!$C$6:$L$47,10,FALSE))</f>
        <v/>
      </c>
      <c r="AK70" s="365" t="str">
        <f>IF(AK69="","",VLOOKUP(AK69,'[1]シフト記号表（従来型・ユニット型共通）'!$C$6:$L$47,10,FALSE))</f>
        <v/>
      </c>
      <c r="AL70" s="365" t="str">
        <f>IF(AL69="","",VLOOKUP(AL69,'[1]シフト記号表（従来型・ユニット型共通）'!$C$6:$L$47,10,FALSE))</f>
        <v/>
      </c>
      <c r="AM70" s="365" t="str">
        <f>IF(AM69="","",VLOOKUP(AM69,'[1]シフト記号表（従来型・ユニット型共通）'!$C$6:$L$47,10,FALSE))</f>
        <v/>
      </c>
      <c r="AN70" s="366" t="str">
        <f>IF(AN69="","",VLOOKUP(AN69,'[1]シフト記号表（従来型・ユニット型共通）'!$C$6:$L$47,10,FALSE))</f>
        <v/>
      </c>
      <c r="AO70" s="364" t="str">
        <f>IF(AO69="","",VLOOKUP(AO69,'[1]シフト記号表（従来型・ユニット型共通）'!$C$6:$L$47,10,FALSE))</f>
        <v/>
      </c>
      <c r="AP70" s="365" t="str">
        <f>IF(AP69="","",VLOOKUP(AP69,'[1]シフト記号表（従来型・ユニット型共通）'!$C$6:$L$47,10,FALSE))</f>
        <v/>
      </c>
      <c r="AQ70" s="365" t="str">
        <f>IF(AQ69="","",VLOOKUP(AQ69,'[1]シフト記号表（従来型・ユニット型共通）'!$C$6:$L$47,10,FALSE))</f>
        <v/>
      </c>
      <c r="AR70" s="365" t="str">
        <f>IF(AR69="","",VLOOKUP(AR69,'[1]シフト記号表（従来型・ユニット型共通）'!$C$6:$L$47,10,FALSE))</f>
        <v/>
      </c>
      <c r="AS70" s="365" t="str">
        <f>IF(AS69="","",VLOOKUP(AS69,'[1]シフト記号表（従来型・ユニット型共通）'!$C$6:$L$47,10,FALSE))</f>
        <v/>
      </c>
      <c r="AT70" s="365" t="str">
        <f>IF(AT69="","",VLOOKUP(AT69,'[1]シフト記号表（従来型・ユニット型共通）'!$C$6:$L$47,10,FALSE))</f>
        <v/>
      </c>
      <c r="AU70" s="366" t="str">
        <f>IF(AU69="","",VLOOKUP(AU69,'[1]シフト記号表（従来型・ユニット型共通）'!$C$6:$L$47,10,FALSE))</f>
        <v/>
      </c>
      <c r="AV70" s="364" t="str">
        <f>IF(AV69="","",VLOOKUP(AV69,'[1]シフト記号表（従来型・ユニット型共通）'!$C$6:$L$47,10,FALSE))</f>
        <v/>
      </c>
      <c r="AW70" s="365" t="str">
        <f>IF(AW69="","",VLOOKUP(AW69,'[1]シフト記号表（従来型・ユニット型共通）'!$C$6:$L$47,10,FALSE))</f>
        <v/>
      </c>
      <c r="AX70" s="365" t="str">
        <f>IF(AX69="","",VLOOKUP(AX69,'[1]シフト記号表（従来型・ユニット型共通）'!$C$6:$L$47,10,FALSE))</f>
        <v/>
      </c>
      <c r="AY70" s="365" t="str">
        <f>IF(AY69="","",VLOOKUP(AY69,'[1]シフト記号表（従来型・ユニット型共通）'!$C$6:$L$47,10,FALSE))</f>
        <v/>
      </c>
      <c r="AZ70" s="365" t="str">
        <f>IF(AZ69="","",VLOOKUP(AZ69,'[1]シフト記号表（従来型・ユニット型共通）'!$C$6:$L$47,10,FALSE))</f>
        <v/>
      </c>
      <c r="BA70" s="365" t="str">
        <f>IF(BA69="","",VLOOKUP(BA69,'[1]シフト記号表（従来型・ユニット型共通）'!$C$6:$L$47,10,FALSE))</f>
        <v/>
      </c>
      <c r="BB70" s="366" t="str">
        <f>IF(BB69="","",VLOOKUP(BB69,'[1]シフト記号表（従来型・ユニット型共通）'!$C$6:$L$47,10,FALSE))</f>
        <v/>
      </c>
      <c r="BC70" s="364" t="str">
        <f>IF(BC69="","",VLOOKUP(BC69,'[1]シフト記号表（従来型・ユニット型共通）'!$C$6:$L$47,10,FALSE))</f>
        <v/>
      </c>
      <c r="BD70" s="365" t="str">
        <f>IF(BD69="","",VLOOKUP(BD69,'[1]シフト記号表（従来型・ユニット型共通）'!$C$6:$L$47,10,FALSE))</f>
        <v/>
      </c>
      <c r="BE70" s="365" t="str">
        <f>IF(BE69="","",VLOOKUP(BE69,'[1]シフト記号表（従来型・ユニット型共通）'!$C$6:$L$47,10,FALSE))</f>
        <v/>
      </c>
      <c r="BF70" s="607">
        <f>IF($BI$3="４週",SUM(AA70:BB70),IF($BI$3="暦月",SUM(AA70:BE70),""))</f>
        <v>0</v>
      </c>
      <c r="BG70" s="608"/>
      <c r="BH70" s="609">
        <f>IF($BI$3="４週",BF70/4,IF($BI$3="暦月",(BF70/($BI$8/7)),""))</f>
        <v>0</v>
      </c>
      <c r="BI70" s="608"/>
      <c r="BJ70" s="604"/>
      <c r="BK70" s="605"/>
      <c r="BL70" s="605"/>
      <c r="BM70" s="605"/>
      <c r="BN70" s="606"/>
    </row>
    <row r="71" spans="2:66" ht="20.25" customHeight="1" x14ac:dyDescent="0.45">
      <c r="B71" s="574">
        <f>B69+1</f>
        <v>28</v>
      </c>
      <c r="C71" s="684"/>
      <c r="D71" s="686"/>
      <c r="E71" s="658"/>
      <c r="F71" s="687"/>
      <c r="G71" s="576"/>
      <c r="H71" s="577"/>
      <c r="I71" s="359"/>
      <c r="J71" s="360"/>
      <c r="K71" s="359"/>
      <c r="L71" s="360"/>
      <c r="M71" s="580"/>
      <c r="N71" s="581"/>
      <c r="O71" s="584"/>
      <c r="P71" s="585"/>
      <c r="Q71" s="585"/>
      <c r="R71" s="577"/>
      <c r="S71" s="588"/>
      <c r="T71" s="589"/>
      <c r="U71" s="589"/>
      <c r="V71" s="589"/>
      <c r="W71" s="590"/>
      <c r="X71" s="379" t="s">
        <v>260</v>
      </c>
      <c r="Y71" s="380"/>
      <c r="Z71" s="381"/>
      <c r="AA71" s="372"/>
      <c r="AB71" s="373"/>
      <c r="AC71" s="373"/>
      <c r="AD71" s="373"/>
      <c r="AE71" s="373"/>
      <c r="AF71" s="373"/>
      <c r="AG71" s="374"/>
      <c r="AH71" s="372"/>
      <c r="AI71" s="373"/>
      <c r="AJ71" s="373"/>
      <c r="AK71" s="373"/>
      <c r="AL71" s="373"/>
      <c r="AM71" s="373"/>
      <c r="AN71" s="374"/>
      <c r="AO71" s="372"/>
      <c r="AP71" s="373"/>
      <c r="AQ71" s="373"/>
      <c r="AR71" s="373"/>
      <c r="AS71" s="373"/>
      <c r="AT71" s="373"/>
      <c r="AU71" s="374"/>
      <c r="AV71" s="372"/>
      <c r="AW71" s="373"/>
      <c r="AX71" s="373"/>
      <c r="AY71" s="373"/>
      <c r="AZ71" s="373"/>
      <c r="BA71" s="373"/>
      <c r="BB71" s="374"/>
      <c r="BC71" s="372"/>
      <c r="BD71" s="373"/>
      <c r="BE71" s="375"/>
      <c r="BF71" s="594"/>
      <c r="BG71" s="595"/>
      <c r="BH71" s="556"/>
      <c r="BI71" s="557"/>
      <c r="BJ71" s="558"/>
      <c r="BK71" s="559"/>
      <c r="BL71" s="559"/>
      <c r="BM71" s="559"/>
      <c r="BN71" s="560"/>
    </row>
    <row r="72" spans="2:66" ht="20.25" customHeight="1" x14ac:dyDescent="0.45">
      <c r="B72" s="597"/>
      <c r="C72" s="691"/>
      <c r="D72" s="692"/>
      <c r="E72" s="658"/>
      <c r="F72" s="687"/>
      <c r="G72" s="610"/>
      <c r="H72" s="611"/>
      <c r="I72" s="359"/>
      <c r="J72" s="360">
        <f>G71</f>
        <v>0</v>
      </c>
      <c r="K72" s="359"/>
      <c r="L72" s="360">
        <f>M71</f>
        <v>0</v>
      </c>
      <c r="M72" s="612"/>
      <c r="N72" s="613"/>
      <c r="O72" s="614"/>
      <c r="P72" s="615"/>
      <c r="Q72" s="615"/>
      <c r="R72" s="611"/>
      <c r="S72" s="588"/>
      <c r="T72" s="589"/>
      <c r="U72" s="589"/>
      <c r="V72" s="589"/>
      <c r="W72" s="590"/>
      <c r="X72" s="376" t="s">
        <v>261</v>
      </c>
      <c r="Y72" s="377"/>
      <c r="Z72" s="378"/>
      <c r="AA72" s="364" t="str">
        <f>IF(AA71="","",VLOOKUP(AA71,'[1]シフト記号表（従来型・ユニット型共通）'!$C$6:$L$47,10,FALSE))</f>
        <v/>
      </c>
      <c r="AB72" s="365" t="str">
        <f>IF(AB71="","",VLOOKUP(AB71,'[1]シフト記号表（従来型・ユニット型共通）'!$C$6:$L$47,10,FALSE))</f>
        <v/>
      </c>
      <c r="AC72" s="365" t="str">
        <f>IF(AC71="","",VLOOKUP(AC71,'[1]シフト記号表（従来型・ユニット型共通）'!$C$6:$L$47,10,FALSE))</f>
        <v/>
      </c>
      <c r="AD72" s="365" t="str">
        <f>IF(AD71="","",VLOOKUP(AD71,'[1]シフト記号表（従来型・ユニット型共通）'!$C$6:$L$47,10,FALSE))</f>
        <v/>
      </c>
      <c r="AE72" s="365" t="str">
        <f>IF(AE71="","",VLOOKUP(AE71,'[1]シフト記号表（従来型・ユニット型共通）'!$C$6:$L$47,10,FALSE))</f>
        <v/>
      </c>
      <c r="AF72" s="365" t="str">
        <f>IF(AF71="","",VLOOKUP(AF71,'[1]シフト記号表（従来型・ユニット型共通）'!$C$6:$L$47,10,FALSE))</f>
        <v/>
      </c>
      <c r="AG72" s="366" t="str">
        <f>IF(AG71="","",VLOOKUP(AG71,'[1]シフト記号表（従来型・ユニット型共通）'!$C$6:$L$47,10,FALSE))</f>
        <v/>
      </c>
      <c r="AH72" s="364" t="str">
        <f>IF(AH71="","",VLOOKUP(AH71,'[1]シフト記号表（従来型・ユニット型共通）'!$C$6:$L$47,10,FALSE))</f>
        <v/>
      </c>
      <c r="AI72" s="365" t="str">
        <f>IF(AI71="","",VLOOKUP(AI71,'[1]シフト記号表（従来型・ユニット型共通）'!$C$6:$L$47,10,FALSE))</f>
        <v/>
      </c>
      <c r="AJ72" s="365" t="str">
        <f>IF(AJ71="","",VLOOKUP(AJ71,'[1]シフト記号表（従来型・ユニット型共通）'!$C$6:$L$47,10,FALSE))</f>
        <v/>
      </c>
      <c r="AK72" s="365" t="str">
        <f>IF(AK71="","",VLOOKUP(AK71,'[1]シフト記号表（従来型・ユニット型共通）'!$C$6:$L$47,10,FALSE))</f>
        <v/>
      </c>
      <c r="AL72" s="365" t="str">
        <f>IF(AL71="","",VLOOKUP(AL71,'[1]シフト記号表（従来型・ユニット型共通）'!$C$6:$L$47,10,FALSE))</f>
        <v/>
      </c>
      <c r="AM72" s="365" t="str">
        <f>IF(AM71="","",VLOOKUP(AM71,'[1]シフト記号表（従来型・ユニット型共通）'!$C$6:$L$47,10,FALSE))</f>
        <v/>
      </c>
      <c r="AN72" s="366" t="str">
        <f>IF(AN71="","",VLOOKUP(AN71,'[1]シフト記号表（従来型・ユニット型共通）'!$C$6:$L$47,10,FALSE))</f>
        <v/>
      </c>
      <c r="AO72" s="364" t="str">
        <f>IF(AO71="","",VLOOKUP(AO71,'[1]シフト記号表（従来型・ユニット型共通）'!$C$6:$L$47,10,FALSE))</f>
        <v/>
      </c>
      <c r="AP72" s="365" t="str">
        <f>IF(AP71="","",VLOOKUP(AP71,'[1]シフト記号表（従来型・ユニット型共通）'!$C$6:$L$47,10,FALSE))</f>
        <v/>
      </c>
      <c r="AQ72" s="365" t="str">
        <f>IF(AQ71="","",VLOOKUP(AQ71,'[1]シフト記号表（従来型・ユニット型共通）'!$C$6:$L$47,10,FALSE))</f>
        <v/>
      </c>
      <c r="AR72" s="365" t="str">
        <f>IF(AR71="","",VLOOKUP(AR71,'[1]シフト記号表（従来型・ユニット型共通）'!$C$6:$L$47,10,FALSE))</f>
        <v/>
      </c>
      <c r="AS72" s="365" t="str">
        <f>IF(AS71="","",VLOOKUP(AS71,'[1]シフト記号表（従来型・ユニット型共通）'!$C$6:$L$47,10,FALSE))</f>
        <v/>
      </c>
      <c r="AT72" s="365" t="str">
        <f>IF(AT71="","",VLOOKUP(AT71,'[1]シフト記号表（従来型・ユニット型共通）'!$C$6:$L$47,10,FALSE))</f>
        <v/>
      </c>
      <c r="AU72" s="366" t="str">
        <f>IF(AU71="","",VLOOKUP(AU71,'[1]シフト記号表（従来型・ユニット型共通）'!$C$6:$L$47,10,FALSE))</f>
        <v/>
      </c>
      <c r="AV72" s="364" t="str">
        <f>IF(AV71="","",VLOOKUP(AV71,'[1]シフト記号表（従来型・ユニット型共通）'!$C$6:$L$47,10,FALSE))</f>
        <v/>
      </c>
      <c r="AW72" s="365" t="str">
        <f>IF(AW71="","",VLOOKUP(AW71,'[1]シフト記号表（従来型・ユニット型共通）'!$C$6:$L$47,10,FALSE))</f>
        <v/>
      </c>
      <c r="AX72" s="365" t="str">
        <f>IF(AX71="","",VLOOKUP(AX71,'[1]シフト記号表（従来型・ユニット型共通）'!$C$6:$L$47,10,FALSE))</f>
        <v/>
      </c>
      <c r="AY72" s="365" t="str">
        <f>IF(AY71="","",VLOOKUP(AY71,'[1]シフト記号表（従来型・ユニット型共通）'!$C$6:$L$47,10,FALSE))</f>
        <v/>
      </c>
      <c r="AZ72" s="365" t="str">
        <f>IF(AZ71="","",VLOOKUP(AZ71,'[1]シフト記号表（従来型・ユニット型共通）'!$C$6:$L$47,10,FALSE))</f>
        <v/>
      </c>
      <c r="BA72" s="365" t="str">
        <f>IF(BA71="","",VLOOKUP(BA71,'[1]シフト記号表（従来型・ユニット型共通）'!$C$6:$L$47,10,FALSE))</f>
        <v/>
      </c>
      <c r="BB72" s="366" t="str">
        <f>IF(BB71="","",VLOOKUP(BB71,'[1]シフト記号表（従来型・ユニット型共通）'!$C$6:$L$47,10,FALSE))</f>
        <v/>
      </c>
      <c r="BC72" s="364" t="str">
        <f>IF(BC71="","",VLOOKUP(BC71,'[1]シフト記号表（従来型・ユニット型共通）'!$C$6:$L$47,10,FALSE))</f>
        <v/>
      </c>
      <c r="BD72" s="365" t="str">
        <f>IF(BD71="","",VLOOKUP(BD71,'[1]シフト記号表（従来型・ユニット型共通）'!$C$6:$L$47,10,FALSE))</f>
        <v/>
      </c>
      <c r="BE72" s="365" t="str">
        <f>IF(BE71="","",VLOOKUP(BE71,'[1]シフト記号表（従来型・ユニット型共通）'!$C$6:$L$47,10,FALSE))</f>
        <v/>
      </c>
      <c r="BF72" s="607">
        <f>IF($BI$3="４週",SUM(AA72:BB72),IF($BI$3="暦月",SUM(AA72:BE72),""))</f>
        <v>0</v>
      </c>
      <c r="BG72" s="608"/>
      <c r="BH72" s="609">
        <f>IF($BI$3="４週",BF72/4,IF($BI$3="暦月",(BF72/($BI$8/7)),""))</f>
        <v>0</v>
      </c>
      <c r="BI72" s="608"/>
      <c r="BJ72" s="604"/>
      <c r="BK72" s="605"/>
      <c r="BL72" s="605"/>
      <c r="BM72" s="605"/>
      <c r="BN72" s="606"/>
    </row>
    <row r="73" spans="2:66" ht="20.25" customHeight="1" x14ac:dyDescent="0.45">
      <c r="B73" s="574">
        <f>B71+1</f>
        <v>29</v>
      </c>
      <c r="C73" s="684"/>
      <c r="D73" s="686"/>
      <c r="E73" s="658"/>
      <c r="F73" s="687"/>
      <c r="G73" s="576"/>
      <c r="H73" s="577"/>
      <c r="I73" s="359"/>
      <c r="J73" s="360"/>
      <c r="K73" s="359"/>
      <c r="L73" s="360"/>
      <c r="M73" s="580"/>
      <c r="N73" s="581"/>
      <c r="O73" s="584"/>
      <c r="P73" s="585"/>
      <c r="Q73" s="585"/>
      <c r="R73" s="577"/>
      <c r="S73" s="588"/>
      <c r="T73" s="589"/>
      <c r="U73" s="589"/>
      <c r="V73" s="589"/>
      <c r="W73" s="590"/>
      <c r="X73" s="379" t="s">
        <v>260</v>
      </c>
      <c r="Y73" s="380"/>
      <c r="Z73" s="381"/>
      <c r="AA73" s="372"/>
      <c r="AB73" s="373"/>
      <c r="AC73" s="373"/>
      <c r="AD73" s="373"/>
      <c r="AE73" s="373"/>
      <c r="AF73" s="373"/>
      <c r="AG73" s="374"/>
      <c r="AH73" s="372"/>
      <c r="AI73" s="373"/>
      <c r="AJ73" s="373"/>
      <c r="AK73" s="373"/>
      <c r="AL73" s="373"/>
      <c r="AM73" s="373"/>
      <c r="AN73" s="374"/>
      <c r="AO73" s="372"/>
      <c r="AP73" s="373"/>
      <c r="AQ73" s="373"/>
      <c r="AR73" s="373"/>
      <c r="AS73" s="373"/>
      <c r="AT73" s="373"/>
      <c r="AU73" s="374"/>
      <c r="AV73" s="372"/>
      <c r="AW73" s="373"/>
      <c r="AX73" s="373"/>
      <c r="AY73" s="373"/>
      <c r="AZ73" s="373"/>
      <c r="BA73" s="373"/>
      <c r="BB73" s="374"/>
      <c r="BC73" s="372"/>
      <c r="BD73" s="373"/>
      <c r="BE73" s="375"/>
      <c r="BF73" s="594"/>
      <c r="BG73" s="595"/>
      <c r="BH73" s="556"/>
      <c r="BI73" s="557"/>
      <c r="BJ73" s="558"/>
      <c r="BK73" s="559"/>
      <c r="BL73" s="559"/>
      <c r="BM73" s="559"/>
      <c r="BN73" s="560"/>
    </row>
    <row r="74" spans="2:66" ht="20.25" customHeight="1" x14ac:dyDescent="0.45">
      <c r="B74" s="597"/>
      <c r="C74" s="691"/>
      <c r="D74" s="692"/>
      <c r="E74" s="658"/>
      <c r="F74" s="687"/>
      <c r="G74" s="598"/>
      <c r="H74" s="599"/>
      <c r="I74" s="382"/>
      <c r="J74" s="383">
        <f>G73</f>
        <v>0</v>
      </c>
      <c r="K74" s="382"/>
      <c r="L74" s="383">
        <f>M73</f>
        <v>0</v>
      </c>
      <c r="M74" s="600"/>
      <c r="N74" s="601"/>
      <c r="O74" s="602"/>
      <c r="P74" s="603"/>
      <c r="Q74" s="603"/>
      <c r="R74" s="599"/>
      <c r="S74" s="588"/>
      <c r="T74" s="589"/>
      <c r="U74" s="589"/>
      <c r="V74" s="589"/>
      <c r="W74" s="590"/>
      <c r="X74" s="376" t="s">
        <v>261</v>
      </c>
      <c r="Y74" s="377"/>
      <c r="Z74" s="378"/>
      <c r="AA74" s="364" t="str">
        <f>IF(AA73="","",VLOOKUP(AA73,'[1]シフト記号表（従来型・ユニット型共通）'!$C$6:$L$47,10,FALSE))</f>
        <v/>
      </c>
      <c r="AB74" s="365" t="str">
        <f>IF(AB73="","",VLOOKUP(AB73,'[1]シフト記号表（従来型・ユニット型共通）'!$C$6:$L$47,10,FALSE))</f>
        <v/>
      </c>
      <c r="AC74" s="365" t="str">
        <f>IF(AC73="","",VLOOKUP(AC73,'[1]シフト記号表（従来型・ユニット型共通）'!$C$6:$L$47,10,FALSE))</f>
        <v/>
      </c>
      <c r="AD74" s="365" t="str">
        <f>IF(AD73="","",VLOOKUP(AD73,'[1]シフト記号表（従来型・ユニット型共通）'!$C$6:$L$47,10,FALSE))</f>
        <v/>
      </c>
      <c r="AE74" s="365" t="str">
        <f>IF(AE73="","",VLOOKUP(AE73,'[1]シフト記号表（従来型・ユニット型共通）'!$C$6:$L$47,10,FALSE))</f>
        <v/>
      </c>
      <c r="AF74" s="365" t="str">
        <f>IF(AF73="","",VLOOKUP(AF73,'[1]シフト記号表（従来型・ユニット型共通）'!$C$6:$L$47,10,FALSE))</f>
        <v/>
      </c>
      <c r="AG74" s="366" t="str">
        <f>IF(AG73="","",VLOOKUP(AG73,'[1]シフト記号表（従来型・ユニット型共通）'!$C$6:$L$47,10,FALSE))</f>
        <v/>
      </c>
      <c r="AH74" s="364" t="str">
        <f>IF(AH73="","",VLOOKUP(AH73,'[1]シフト記号表（従来型・ユニット型共通）'!$C$6:$L$47,10,FALSE))</f>
        <v/>
      </c>
      <c r="AI74" s="365" t="str">
        <f>IF(AI73="","",VLOOKUP(AI73,'[1]シフト記号表（従来型・ユニット型共通）'!$C$6:$L$47,10,FALSE))</f>
        <v/>
      </c>
      <c r="AJ74" s="365" t="str">
        <f>IF(AJ73="","",VLOOKUP(AJ73,'[1]シフト記号表（従来型・ユニット型共通）'!$C$6:$L$47,10,FALSE))</f>
        <v/>
      </c>
      <c r="AK74" s="365" t="str">
        <f>IF(AK73="","",VLOOKUP(AK73,'[1]シフト記号表（従来型・ユニット型共通）'!$C$6:$L$47,10,FALSE))</f>
        <v/>
      </c>
      <c r="AL74" s="365" t="str">
        <f>IF(AL73="","",VLOOKUP(AL73,'[1]シフト記号表（従来型・ユニット型共通）'!$C$6:$L$47,10,FALSE))</f>
        <v/>
      </c>
      <c r="AM74" s="365" t="str">
        <f>IF(AM73="","",VLOOKUP(AM73,'[1]シフト記号表（従来型・ユニット型共通）'!$C$6:$L$47,10,FALSE))</f>
        <v/>
      </c>
      <c r="AN74" s="366" t="str">
        <f>IF(AN73="","",VLOOKUP(AN73,'[1]シフト記号表（従来型・ユニット型共通）'!$C$6:$L$47,10,FALSE))</f>
        <v/>
      </c>
      <c r="AO74" s="364" t="str">
        <f>IF(AO73="","",VLOOKUP(AO73,'[1]シフト記号表（従来型・ユニット型共通）'!$C$6:$L$47,10,FALSE))</f>
        <v/>
      </c>
      <c r="AP74" s="365" t="str">
        <f>IF(AP73="","",VLOOKUP(AP73,'[1]シフト記号表（従来型・ユニット型共通）'!$C$6:$L$47,10,FALSE))</f>
        <v/>
      </c>
      <c r="AQ74" s="365" t="str">
        <f>IF(AQ73="","",VLOOKUP(AQ73,'[1]シフト記号表（従来型・ユニット型共通）'!$C$6:$L$47,10,FALSE))</f>
        <v/>
      </c>
      <c r="AR74" s="365" t="str">
        <f>IF(AR73="","",VLOOKUP(AR73,'[1]シフト記号表（従来型・ユニット型共通）'!$C$6:$L$47,10,FALSE))</f>
        <v/>
      </c>
      <c r="AS74" s="365" t="str">
        <f>IF(AS73="","",VLOOKUP(AS73,'[1]シフト記号表（従来型・ユニット型共通）'!$C$6:$L$47,10,FALSE))</f>
        <v/>
      </c>
      <c r="AT74" s="365" t="str">
        <f>IF(AT73="","",VLOOKUP(AT73,'[1]シフト記号表（従来型・ユニット型共通）'!$C$6:$L$47,10,FALSE))</f>
        <v/>
      </c>
      <c r="AU74" s="366" t="str">
        <f>IF(AU73="","",VLOOKUP(AU73,'[1]シフト記号表（従来型・ユニット型共通）'!$C$6:$L$47,10,FALSE))</f>
        <v/>
      </c>
      <c r="AV74" s="364" t="str">
        <f>IF(AV73="","",VLOOKUP(AV73,'[1]シフト記号表（従来型・ユニット型共通）'!$C$6:$L$47,10,FALSE))</f>
        <v/>
      </c>
      <c r="AW74" s="365" t="str">
        <f>IF(AW73="","",VLOOKUP(AW73,'[1]シフト記号表（従来型・ユニット型共通）'!$C$6:$L$47,10,FALSE))</f>
        <v/>
      </c>
      <c r="AX74" s="365" t="str">
        <f>IF(AX73="","",VLOOKUP(AX73,'[1]シフト記号表（従来型・ユニット型共通）'!$C$6:$L$47,10,FALSE))</f>
        <v/>
      </c>
      <c r="AY74" s="365" t="str">
        <f>IF(AY73="","",VLOOKUP(AY73,'[1]シフト記号表（従来型・ユニット型共通）'!$C$6:$L$47,10,FALSE))</f>
        <v/>
      </c>
      <c r="AZ74" s="365" t="str">
        <f>IF(AZ73="","",VLOOKUP(AZ73,'[1]シフト記号表（従来型・ユニット型共通）'!$C$6:$L$47,10,FALSE))</f>
        <v/>
      </c>
      <c r="BA74" s="365" t="str">
        <f>IF(BA73="","",VLOOKUP(BA73,'[1]シフト記号表（従来型・ユニット型共通）'!$C$6:$L$47,10,FALSE))</f>
        <v/>
      </c>
      <c r="BB74" s="366" t="str">
        <f>IF(BB73="","",VLOOKUP(BB73,'[1]シフト記号表（従来型・ユニット型共通）'!$C$6:$L$47,10,FALSE))</f>
        <v/>
      </c>
      <c r="BC74" s="364" t="str">
        <f>IF(BC73="","",VLOOKUP(BC73,'[1]シフト記号表（従来型・ユニット型共通）'!$C$6:$L$47,10,FALSE))</f>
        <v/>
      </c>
      <c r="BD74" s="365" t="str">
        <f>IF(BD73="","",VLOOKUP(BD73,'[1]シフト記号表（従来型・ユニット型共通）'!$C$6:$L$47,10,FALSE))</f>
        <v/>
      </c>
      <c r="BE74" s="365" t="str">
        <f>IF(BE73="","",VLOOKUP(BE73,'[1]シフト記号表（従来型・ユニット型共通）'!$C$6:$L$47,10,FALSE))</f>
        <v/>
      </c>
      <c r="BF74" s="571">
        <f>IF($BI$3="４週",SUM(AA74:BB74),IF($BI$3="暦月",SUM(AA74:BE74),""))</f>
        <v>0</v>
      </c>
      <c r="BG74" s="572"/>
      <c r="BH74" s="573">
        <f>IF($BI$3="４週",BF74/4,IF($BI$3="暦月",(BF74/($BI$8/7)),""))</f>
        <v>0</v>
      </c>
      <c r="BI74" s="572"/>
      <c r="BJ74" s="568"/>
      <c r="BK74" s="569"/>
      <c r="BL74" s="569"/>
      <c r="BM74" s="569"/>
      <c r="BN74" s="570"/>
    </row>
    <row r="75" spans="2:66" ht="20.25" customHeight="1" x14ac:dyDescent="0.45">
      <c r="B75" s="574">
        <f>B73+1</f>
        <v>30</v>
      </c>
      <c r="C75" s="684"/>
      <c r="D75" s="686"/>
      <c r="E75" s="658"/>
      <c r="F75" s="687"/>
      <c r="G75" s="576"/>
      <c r="H75" s="577"/>
      <c r="I75" s="359"/>
      <c r="J75" s="360"/>
      <c r="K75" s="359"/>
      <c r="L75" s="360"/>
      <c r="M75" s="580"/>
      <c r="N75" s="581"/>
      <c r="O75" s="584"/>
      <c r="P75" s="585"/>
      <c r="Q75" s="585"/>
      <c r="R75" s="577"/>
      <c r="S75" s="588"/>
      <c r="T75" s="589"/>
      <c r="U75" s="589"/>
      <c r="V75" s="589"/>
      <c r="W75" s="590"/>
      <c r="X75" s="379" t="s">
        <v>260</v>
      </c>
      <c r="Y75" s="380"/>
      <c r="Z75" s="381"/>
      <c r="AA75" s="372"/>
      <c r="AB75" s="373"/>
      <c r="AC75" s="373"/>
      <c r="AD75" s="373"/>
      <c r="AE75" s="373"/>
      <c r="AF75" s="373"/>
      <c r="AG75" s="374"/>
      <c r="AH75" s="372"/>
      <c r="AI75" s="373"/>
      <c r="AJ75" s="373"/>
      <c r="AK75" s="373"/>
      <c r="AL75" s="373"/>
      <c r="AM75" s="373"/>
      <c r="AN75" s="374"/>
      <c r="AO75" s="372"/>
      <c r="AP75" s="373"/>
      <c r="AQ75" s="373"/>
      <c r="AR75" s="373"/>
      <c r="AS75" s="373"/>
      <c r="AT75" s="373"/>
      <c r="AU75" s="374"/>
      <c r="AV75" s="372"/>
      <c r="AW75" s="373"/>
      <c r="AX75" s="373"/>
      <c r="AY75" s="373"/>
      <c r="AZ75" s="373"/>
      <c r="BA75" s="373"/>
      <c r="BB75" s="374"/>
      <c r="BC75" s="372"/>
      <c r="BD75" s="373"/>
      <c r="BE75" s="375"/>
      <c r="BF75" s="594"/>
      <c r="BG75" s="595"/>
      <c r="BH75" s="556"/>
      <c r="BI75" s="557"/>
      <c r="BJ75" s="558"/>
      <c r="BK75" s="559"/>
      <c r="BL75" s="559"/>
      <c r="BM75" s="559"/>
      <c r="BN75" s="560"/>
    </row>
    <row r="76" spans="2:66" ht="20.25" customHeight="1" x14ac:dyDescent="0.45">
      <c r="B76" s="597"/>
      <c r="C76" s="691"/>
      <c r="D76" s="692"/>
      <c r="E76" s="658"/>
      <c r="F76" s="687"/>
      <c r="G76" s="598"/>
      <c r="H76" s="599"/>
      <c r="I76" s="382"/>
      <c r="J76" s="383">
        <f>G75</f>
        <v>0</v>
      </c>
      <c r="K76" s="382"/>
      <c r="L76" s="383">
        <f>M75</f>
        <v>0</v>
      </c>
      <c r="M76" s="600"/>
      <c r="N76" s="601"/>
      <c r="O76" s="602"/>
      <c r="P76" s="603"/>
      <c r="Q76" s="603"/>
      <c r="R76" s="599"/>
      <c r="S76" s="588"/>
      <c r="T76" s="589"/>
      <c r="U76" s="589"/>
      <c r="V76" s="589"/>
      <c r="W76" s="590"/>
      <c r="X76" s="376" t="s">
        <v>261</v>
      </c>
      <c r="Y76" s="377"/>
      <c r="Z76" s="378"/>
      <c r="AA76" s="364" t="str">
        <f>IF(AA75="","",VLOOKUP(AA75,'[1]シフト記号表（従来型・ユニット型共通）'!$C$6:$L$47,10,FALSE))</f>
        <v/>
      </c>
      <c r="AB76" s="365" t="str">
        <f>IF(AB75="","",VLOOKUP(AB75,'[1]シフト記号表（従来型・ユニット型共通）'!$C$6:$L$47,10,FALSE))</f>
        <v/>
      </c>
      <c r="AC76" s="365" t="str">
        <f>IF(AC75="","",VLOOKUP(AC75,'[1]シフト記号表（従来型・ユニット型共通）'!$C$6:$L$47,10,FALSE))</f>
        <v/>
      </c>
      <c r="AD76" s="365" t="str">
        <f>IF(AD75="","",VLOOKUP(AD75,'[1]シフト記号表（従来型・ユニット型共通）'!$C$6:$L$47,10,FALSE))</f>
        <v/>
      </c>
      <c r="AE76" s="365" t="str">
        <f>IF(AE75="","",VLOOKUP(AE75,'[1]シフト記号表（従来型・ユニット型共通）'!$C$6:$L$47,10,FALSE))</f>
        <v/>
      </c>
      <c r="AF76" s="365" t="str">
        <f>IF(AF75="","",VLOOKUP(AF75,'[1]シフト記号表（従来型・ユニット型共通）'!$C$6:$L$47,10,FALSE))</f>
        <v/>
      </c>
      <c r="AG76" s="366" t="str">
        <f>IF(AG75="","",VLOOKUP(AG75,'[1]シフト記号表（従来型・ユニット型共通）'!$C$6:$L$47,10,FALSE))</f>
        <v/>
      </c>
      <c r="AH76" s="364" t="str">
        <f>IF(AH75="","",VLOOKUP(AH75,'[1]シフト記号表（従来型・ユニット型共通）'!$C$6:$L$47,10,FALSE))</f>
        <v/>
      </c>
      <c r="AI76" s="365" t="str">
        <f>IF(AI75="","",VLOOKUP(AI75,'[1]シフト記号表（従来型・ユニット型共通）'!$C$6:$L$47,10,FALSE))</f>
        <v/>
      </c>
      <c r="AJ76" s="365" t="str">
        <f>IF(AJ75="","",VLOOKUP(AJ75,'[1]シフト記号表（従来型・ユニット型共通）'!$C$6:$L$47,10,FALSE))</f>
        <v/>
      </c>
      <c r="AK76" s="365" t="str">
        <f>IF(AK75="","",VLOOKUP(AK75,'[1]シフト記号表（従来型・ユニット型共通）'!$C$6:$L$47,10,FALSE))</f>
        <v/>
      </c>
      <c r="AL76" s="365" t="str">
        <f>IF(AL75="","",VLOOKUP(AL75,'[1]シフト記号表（従来型・ユニット型共通）'!$C$6:$L$47,10,FALSE))</f>
        <v/>
      </c>
      <c r="AM76" s="365" t="str">
        <f>IF(AM75="","",VLOOKUP(AM75,'[1]シフト記号表（従来型・ユニット型共通）'!$C$6:$L$47,10,FALSE))</f>
        <v/>
      </c>
      <c r="AN76" s="366" t="str">
        <f>IF(AN75="","",VLOOKUP(AN75,'[1]シフト記号表（従来型・ユニット型共通）'!$C$6:$L$47,10,FALSE))</f>
        <v/>
      </c>
      <c r="AO76" s="364" t="str">
        <f>IF(AO75="","",VLOOKUP(AO75,'[1]シフト記号表（従来型・ユニット型共通）'!$C$6:$L$47,10,FALSE))</f>
        <v/>
      </c>
      <c r="AP76" s="365" t="str">
        <f>IF(AP75="","",VLOOKUP(AP75,'[1]シフト記号表（従来型・ユニット型共通）'!$C$6:$L$47,10,FALSE))</f>
        <v/>
      </c>
      <c r="AQ76" s="365" t="str">
        <f>IF(AQ75="","",VLOOKUP(AQ75,'[1]シフト記号表（従来型・ユニット型共通）'!$C$6:$L$47,10,FALSE))</f>
        <v/>
      </c>
      <c r="AR76" s="365" t="str">
        <f>IF(AR75="","",VLOOKUP(AR75,'[1]シフト記号表（従来型・ユニット型共通）'!$C$6:$L$47,10,FALSE))</f>
        <v/>
      </c>
      <c r="AS76" s="365" t="str">
        <f>IF(AS75="","",VLOOKUP(AS75,'[1]シフト記号表（従来型・ユニット型共通）'!$C$6:$L$47,10,FALSE))</f>
        <v/>
      </c>
      <c r="AT76" s="365" t="str">
        <f>IF(AT75="","",VLOOKUP(AT75,'[1]シフト記号表（従来型・ユニット型共通）'!$C$6:$L$47,10,FALSE))</f>
        <v/>
      </c>
      <c r="AU76" s="366" t="str">
        <f>IF(AU75="","",VLOOKUP(AU75,'[1]シフト記号表（従来型・ユニット型共通）'!$C$6:$L$47,10,FALSE))</f>
        <v/>
      </c>
      <c r="AV76" s="364" t="str">
        <f>IF(AV75="","",VLOOKUP(AV75,'[1]シフト記号表（従来型・ユニット型共通）'!$C$6:$L$47,10,FALSE))</f>
        <v/>
      </c>
      <c r="AW76" s="365" t="str">
        <f>IF(AW75="","",VLOOKUP(AW75,'[1]シフト記号表（従来型・ユニット型共通）'!$C$6:$L$47,10,FALSE))</f>
        <v/>
      </c>
      <c r="AX76" s="365" t="str">
        <f>IF(AX75="","",VLOOKUP(AX75,'[1]シフト記号表（従来型・ユニット型共通）'!$C$6:$L$47,10,FALSE))</f>
        <v/>
      </c>
      <c r="AY76" s="365" t="str">
        <f>IF(AY75="","",VLOOKUP(AY75,'[1]シフト記号表（従来型・ユニット型共通）'!$C$6:$L$47,10,FALSE))</f>
        <v/>
      </c>
      <c r="AZ76" s="365" t="str">
        <f>IF(AZ75="","",VLOOKUP(AZ75,'[1]シフト記号表（従来型・ユニット型共通）'!$C$6:$L$47,10,FALSE))</f>
        <v/>
      </c>
      <c r="BA76" s="365" t="str">
        <f>IF(BA75="","",VLOOKUP(BA75,'[1]シフト記号表（従来型・ユニット型共通）'!$C$6:$L$47,10,FALSE))</f>
        <v/>
      </c>
      <c r="BB76" s="366" t="str">
        <f>IF(BB75="","",VLOOKUP(BB75,'[1]シフト記号表（従来型・ユニット型共通）'!$C$6:$L$47,10,FALSE))</f>
        <v/>
      </c>
      <c r="BC76" s="364" t="str">
        <f>IF(BC75="","",VLOOKUP(BC75,'[1]シフト記号表（従来型・ユニット型共通）'!$C$6:$L$47,10,FALSE))</f>
        <v/>
      </c>
      <c r="BD76" s="365" t="str">
        <f>IF(BD75="","",VLOOKUP(BD75,'[1]シフト記号表（従来型・ユニット型共通）'!$C$6:$L$47,10,FALSE))</f>
        <v/>
      </c>
      <c r="BE76" s="365" t="str">
        <f>IF(BE75="","",VLOOKUP(BE75,'[1]シフト記号表（従来型・ユニット型共通）'!$C$6:$L$47,10,FALSE))</f>
        <v/>
      </c>
      <c r="BF76" s="571">
        <f>IF($BI$3="４週",SUM(AA76:BB76),IF($BI$3="暦月",SUM(AA76:BE76),""))</f>
        <v>0</v>
      </c>
      <c r="BG76" s="572"/>
      <c r="BH76" s="573">
        <f>IF($BI$3="４週",BF76/4,IF($BI$3="暦月",(BF76/($BI$8/7)),""))</f>
        <v>0</v>
      </c>
      <c r="BI76" s="572"/>
      <c r="BJ76" s="568"/>
      <c r="BK76" s="569"/>
      <c r="BL76" s="569"/>
      <c r="BM76" s="569"/>
      <c r="BN76" s="570"/>
    </row>
    <row r="77" spans="2:66" ht="20.25" customHeight="1" x14ac:dyDescent="0.45">
      <c r="B77" s="574">
        <f>B75+1</f>
        <v>31</v>
      </c>
      <c r="C77" s="684"/>
      <c r="D77" s="686"/>
      <c r="E77" s="658"/>
      <c r="F77" s="687"/>
      <c r="G77" s="576"/>
      <c r="H77" s="577"/>
      <c r="I77" s="359"/>
      <c r="J77" s="360"/>
      <c r="K77" s="359"/>
      <c r="L77" s="360"/>
      <c r="M77" s="580"/>
      <c r="N77" s="581"/>
      <c r="O77" s="584"/>
      <c r="P77" s="585"/>
      <c r="Q77" s="585"/>
      <c r="R77" s="577"/>
      <c r="S77" s="588"/>
      <c r="T77" s="589"/>
      <c r="U77" s="589"/>
      <c r="V77" s="589"/>
      <c r="W77" s="590"/>
      <c r="X77" s="379" t="s">
        <v>260</v>
      </c>
      <c r="Y77" s="380"/>
      <c r="Z77" s="381"/>
      <c r="AA77" s="372"/>
      <c r="AB77" s="373"/>
      <c r="AC77" s="373"/>
      <c r="AD77" s="373"/>
      <c r="AE77" s="373"/>
      <c r="AF77" s="373"/>
      <c r="AG77" s="374"/>
      <c r="AH77" s="372"/>
      <c r="AI77" s="373"/>
      <c r="AJ77" s="373"/>
      <c r="AK77" s="373"/>
      <c r="AL77" s="373"/>
      <c r="AM77" s="373"/>
      <c r="AN77" s="374"/>
      <c r="AO77" s="372"/>
      <c r="AP77" s="373"/>
      <c r="AQ77" s="373"/>
      <c r="AR77" s="373"/>
      <c r="AS77" s="373"/>
      <c r="AT77" s="373"/>
      <c r="AU77" s="374"/>
      <c r="AV77" s="372"/>
      <c r="AW77" s="373"/>
      <c r="AX77" s="373"/>
      <c r="AY77" s="373"/>
      <c r="AZ77" s="373"/>
      <c r="BA77" s="373"/>
      <c r="BB77" s="374"/>
      <c r="BC77" s="372"/>
      <c r="BD77" s="373"/>
      <c r="BE77" s="375"/>
      <c r="BF77" s="594"/>
      <c r="BG77" s="595"/>
      <c r="BH77" s="556"/>
      <c r="BI77" s="557"/>
      <c r="BJ77" s="558"/>
      <c r="BK77" s="559"/>
      <c r="BL77" s="559"/>
      <c r="BM77" s="559"/>
      <c r="BN77" s="560"/>
    </row>
    <row r="78" spans="2:66" ht="20.25" customHeight="1" x14ac:dyDescent="0.45">
      <c r="B78" s="597"/>
      <c r="C78" s="691"/>
      <c r="D78" s="692"/>
      <c r="E78" s="658"/>
      <c r="F78" s="687"/>
      <c r="G78" s="598"/>
      <c r="H78" s="599"/>
      <c r="I78" s="382"/>
      <c r="J78" s="383">
        <f>G77</f>
        <v>0</v>
      </c>
      <c r="K78" s="382"/>
      <c r="L78" s="383">
        <f>M77</f>
        <v>0</v>
      </c>
      <c r="M78" s="600"/>
      <c r="N78" s="601"/>
      <c r="O78" s="602"/>
      <c r="P78" s="603"/>
      <c r="Q78" s="603"/>
      <c r="R78" s="599"/>
      <c r="S78" s="588"/>
      <c r="T78" s="589"/>
      <c r="U78" s="589"/>
      <c r="V78" s="589"/>
      <c r="W78" s="590"/>
      <c r="X78" s="376" t="s">
        <v>261</v>
      </c>
      <c r="Y78" s="377"/>
      <c r="Z78" s="378"/>
      <c r="AA78" s="364" t="str">
        <f>IF(AA77="","",VLOOKUP(AA77,'[1]シフト記号表（従来型・ユニット型共通）'!$C$6:$L$47,10,FALSE))</f>
        <v/>
      </c>
      <c r="AB78" s="365" t="str">
        <f>IF(AB77="","",VLOOKUP(AB77,'[1]シフト記号表（従来型・ユニット型共通）'!$C$6:$L$47,10,FALSE))</f>
        <v/>
      </c>
      <c r="AC78" s="365" t="str">
        <f>IF(AC77="","",VLOOKUP(AC77,'[1]シフト記号表（従来型・ユニット型共通）'!$C$6:$L$47,10,FALSE))</f>
        <v/>
      </c>
      <c r="AD78" s="365" t="str">
        <f>IF(AD77="","",VLOOKUP(AD77,'[1]シフト記号表（従来型・ユニット型共通）'!$C$6:$L$47,10,FALSE))</f>
        <v/>
      </c>
      <c r="AE78" s="365" t="str">
        <f>IF(AE77="","",VLOOKUP(AE77,'[1]シフト記号表（従来型・ユニット型共通）'!$C$6:$L$47,10,FALSE))</f>
        <v/>
      </c>
      <c r="AF78" s="365" t="str">
        <f>IF(AF77="","",VLOOKUP(AF77,'[1]シフト記号表（従来型・ユニット型共通）'!$C$6:$L$47,10,FALSE))</f>
        <v/>
      </c>
      <c r="AG78" s="366" t="str">
        <f>IF(AG77="","",VLOOKUP(AG77,'[1]シフト記号表（従来型・ユニット型共通）'!$C$6:$L$47,10,FALSE))</f>
        <v/>
      </c>
      <c r="AH78" s="364" t="str">
        <f>IF(AH77="","",VLOOKUP(AH77,'[1]シフト記号表（従来型・ユニット型共通）'!$C$6:$L$47,10,FALSE))</f>
        <v/>
      </c>
      <c r="AI78" s="365" t="str">
        <f>IF(AI77="","",VLOOKUP(AI77,'[1]シフト記号表（従来型・ユニット型共通）'!$C$6:$L$47,10,FALSE))</f>
        <v/>
      </c>
      <c r="AJ78" s="365" t="str">
        <f>IF(AJ77="","",VLOOKUP(AJ77,'[1]シフト記号表（従来型・ユニット型共通）'!$C$6:$L$47,10,FALSE))</f>
        <v/>
      </c>
      <c r="AK78" s="365" t="str">
        <f>IF(AK77="","",VLOOKUP(AK77,'[1]シフト記号表（従来型・ユニット型共通）'!$C$6:$L$47,10,FALSE))</f>
        <v/>
      </c>
      <c r="AL78" s="365" t="str">
        <f>IF(AL77="","",VLOOKUP(AL77,'[1]シフト記号表（従来型・ユニット型共通）'!$C$6:$L$47,10,FALSE))</f>
        <v/>
      </c>
      <c r="AM78" s="365" t="str">
        <f>IF(AM77="","",VLOOKUP(AM77,'[1]シフト記号表（従来型・ユニット型共通）'!$C$6:$L$47,10,FALSE))</f>
        <v/>
      </c>
      <c r="AN78" s="366" t="str">
        <f>IF(AN77="","",VLOOKUP(AN77,'[1]シフト記号表（従来型・ユニット型共通）'!$C$6:$L$47,10,FALSE))</f>
        <v/>
      </c>
      <c r="AO78" s="364" t="str">
        <f>IF(AO77="","",VLOOKUP(AO77,'[1]シフト記号表（従来型・ユニット型共通）'!$C$6:$L$47,10,FALSE))</f>
        <v/>
      </c>
      <c r="AP78" s="365" t="str">
        <f>IF(AP77="","",VLOOKUP(AP77,'[1]シフト記号表（従来型・ユニット型共通）'!$C$6:$L$47,10,FALSE))</f>
        <v/>
      </c>
      <c r="AQ78" s="365" t="str">
        <f>IF(AQ77="","",VLOOKUP(AQ77,'[1]シフト記号表（従来型・ユニット型共通）'!$C$6:$L$47,10,FALSE))</f>
        <v/>
      </c>
      <c r="AR78" s="365" t="str">
        <f>IF(AR77="","",VLOOKUP(AR77,'[1]シフト記号表（従来型・ユニット型共通）'!$C$6:$L$47,10,FALSE))</f>
        <v/>
      </c>
      <c r="AS78" s="365" t="str">
        <f>IF(AS77="","",VLOOKUP(AS77,'[1]シフト記号表（従来型・ユニット型共通）'!$C$6:$L$47,10,FALSE))</f>
        <v/>
      </c>
      <c r="AT78" s="365" t="str">
        <f>IF(AT77="","",VLOOKUP(AT77,'[1]シフト記号表（従来型・ユニット型共通）'!$C$6:$L$47,10,FALSE))</f>
        <v/>
      </c>
      <c r="AU78" s="366" t="str">
        <f>IF(AU77="","",VLOOKUP(AU77,'[1]シフト記号表（従来型・ユニット型共通）'!$C$6:$L$47,10,FALSE))</f>
        <v/>
      </c>
      <c r="AV78" s="364" t="str">
        <f>IF(AV77="","",VLOOKUP(AV77,'[1]シフト記号表（従来型・ユニット型共通）'!$C$6:$L$47,10,FALSE))</f>
        <v/>
      </c>
      <c r="AW78" s="365" t="str">
        <f>IF(AW77="","",VLOOKUP(AW77,'[1]シフト記号表（従来型・ユニット型共通）'!$C$6:$L$47,10,FALSE))</f>
        <v/>
      </c>
      <c r="AX78" s="365" t="str">
        <f>IF(AX77="","",VLOOKUP(AX77,'[1]シフト記号表（従来型・ユニット型共通）'!$C$6:$L$47,10,FALSE))</f>
        <v/>
      </c>
      <c r="AY78" s="365" t="str">
        <f>IF(AY77="","",VLOOKUP(AY77,'[1]シフト記号表（従来型・ユニット型共通）'!$C$6:$L$47,10,FALSE))</f>
        <v/>
      </c>
      <c r="AZ78" s="365" t="str">
        <f>IF(AZ77="","",VLOOKUP(AZ77,'[1]シフト記号表（従来型・ユニット型共通）'!$C$6:$L$47,10,FALSE))</f>
        <v/>
      </c>
      <c r="BA78" s="365" t="str">
        <f>IF(BA77="","",VLOOKUP(BA77,'[1]シフト記号表（従来型・ユニット型共通）'!$C$6:$L$47,10,FALSE))</f>
        <v/>
      </c>
      <c r="BB78" s="366" t="str">
        <f>IF(BB77="","",VLOOKUP(BB77,'[1]シフト記号表（従来型・ユニット型共通）'!$C$6:$L$47,10,FALSE))</f>
        <v/>
      </c>
      <c r="BC78" s="364" t="str">
        <f>IF(BC77="","",VLOOKUP(BC77,'[1]シフト記号表（従来型・ユニット型共通）'!$C$6:$L$47,10,FALSE))</f>
        <v/>
      </c>
      <c r="BD78" s="365" t="str">
        <f>IF(BD77="","",VLOOKUP(BD77,'[1]シフト記号表（従来型・ユニット型共通）'!$C$6:$L$47,10,FALSE))</f>
        <v/>
      </c>
      <c r="BE78" s="365" t="str">
        <f>IF(BE77="","",VLOOKUP(BE77,'[1]シフト記号表（従来型・ユニット型共通）'!$C$6:$L$47,10,FALSE))</f>
        <v/>
      </c>
      <c r="BF78" s="571">
        <f>IF($BI$3="４週",SUM(AA78:BB78),IF($BI$3="暦月",SUM(AA78:BE78),""))</f>
        <v>0</v>
      </c>
      <c r="BG78" s="572"/>
      <c r="BH78" s="573">
        <f>IF($BI$3="４週",BF78/4,IF($BI$3="暦月",(BF78/($BI$8/7)),""))</f>
        <v>0</v>
      </c>
      <c r="BI78" s="572"/>
      <c r="BJ78" s="568"/>
      <c r="BK78" s="569"/>
      <c r="BL78" s="569"/>
      <c r="BM78" s="569"/>
      <c r="BN78" s="570"/>
    </row>
    <row r="79" spans="2:66" ht="20.25" customHeight="1" x14ac:dyDescent="0.45">
      <c r="B79" s="574">
        <f>B77+1</f>
        <v>32</v>
      </c>
      <c r="C79" s="684"/>
      <c r="D79" s="686"/>
      <c r="E79" s="658"/>
      <c r="F79" s="687"/>
      <c r="G79" s="576"/>
      <c r="H79" s="577"/>
      <c r="I79" s="359"/>
      <c r="J79" s="360"/>
      <c r="K79" s="359"/>
      <c r="L79" s="360"/>
      <c r="M79" s="580"/>
      <c r="N79" s="581"/>
      <c r="O79" s="584"/>
      <c r="P79" s="585"/>
      <c r="Q79" s="585"/>
      <c r="R79" s="577"/>
      <c r="S79" s="588"/>
      <c r="T79" s="589"/>
      <c r="U79" s="589"/>
      <c r="V79" s="589"/>
      <c r="W79" s="590"/>
      <c r="X79" s="379" t="s">
        <v>260</v>
      </c>
      <c r="Y79" s="380"/>
      <c r="Z79" s="381"/>
      <c r="AA79" s="372"/>
      <c r="AB79" s="373"/>
      <c r="AC79" s="373"/>
      <c r="AD79" s="373"/>
      <c r="AE79" s="373"/>
      <c r="AF79" s="373"/>
      <c r="AG79" s="374"/>
      <c r="AH79" s="372"/>
      <c r="AI79" s="373"/>
      <c r="AJ79" s="373"/>
      <c r="AK79" s="373"/>
      <c r="AL79" s="373"/>
      <c r="AM79" s="373"/>
      <c r="AN79" s="374"/>
      <c r="AO79" s="372"/>
      <c r="AP79" s="373"/>
      <c r="AQ79" s="373"/>
      <c r="AR79" s="373"/>
      <c r="AS79" s="373"/>
      <c r="AT79" s="373"/>
      <c r="AU79" s="374"/>
      <c r="AV79" s="372"/>
      <c r="AW79" s="373"/>
      <c r="AX79" s="373"/>
      <c r="AY79" s="373"/>
      <c r="AZ79" s="373"/>
      <c r="BA79" s="373"/>
      <c r="BB79" s="374"/>
      <c r="BC79" s="372"/>
      <c r="BD79" s="373"/>
      <c r="BE79" s="375"/>
      <c r="BF79" s="594"/>
      <c r="BG79" s="595"/>
      <c r="BH79" s="556"/>
      <c r="BI79" s="557"/>
      <c r="BJ79" s="558"/>
      <c r="BK79" s="559"/>
      <c r="BL79" s="559"/>
      <c r="BM79" s="559"/>
      <c r="BN79" s="560"/>
    </row>
    <row r="80" spans="2:66" ht="20.25" customHeight="1" x14ac:dyDescent="0.45">
      <c r="B80" s="597"/>
      <c r="C80" s="691"/>
      <c r="D80" s="692"/>
      <c r="E80" s="658"/>
      <c r="F80" s="687"/>
      <c r="G80" s="598"/>
      <c r="H80" s="599"/>
      <c r="I80" s="382"/>
      <c r="J80" s="383">
        <f>G79</f>
        <v>0</v>
      </c>
      <c r="K80" s="382"/>
      <c r="L80" s="383">
        <f>M79</f>
        <v>0</v>
      </c>
      <c r="M80" s="600"/>
      <c r="N80" s="601"/>
      <c r="O80" s="602"/>
      <c r="P80" s="603"/>
      <c r="Q80" s="603"/>
      <c r="R80" s="599"/>
      <c r="S80" s="588"/>
      <c r="T80" s="589"/>
      <c r="U80" s="589"/>
      <c r="V80" s="589"/>
      <c r="W80" s="590"/>
      <c r="X80" s="376" t="s">
        <v>261</v>
      </c>
      <c r="Y80" s="377"/>
      <c r="Z80" s="378"/>
      <c r="AA80" s="364" t="str">
        <f>IF(AA79="","",VLOOKUP(AA79,'[1]シフト記号表（従来型・ユニット型共通）'!$C$6:$L$47,10,FALSE))</f>
        <v/>
      </c>
      <c r="AB80" s="365" t="str">
        <f>IF(AB79="","",VLOOKUP(AB79,'[1]シフト記号表（従来型・ユニット型共通）'!$C$6:$L$47,10,FALSE))</f>
        <v/>
      </c>
      <c r="AC80" s="365" t="str">
        <f>IF(AC79="","",VLOOKUP(AC79,'[1]シフト記号表（従来型・ユニット型共通）'!$C$6:$L$47,10,FALSE))</f>
        <v/>
      </c>
      <c r="AD80" s="365" t="str">
        <f>IF(AD79="","",VLOOKUP(AD79,'[1]シフト記号表（従来型・ユニット型共通）'!$C$6:$L$47,10,FALSE))</f>
        <v/>
      </c>
      <c r="AE80" s="365" t="str">
        <f>IF(AE79="","",VLOOKUP(AE79,'[1]シフト記号表（従来型・ユニット型共通）'!$C$6:$L$47,10,FALSE))</f>
        <v/>
      </c>
      <c r="AF80" s="365" t="str">
        <f>IF(AF79="","",VLOOKUP(AF79,'[1]シフト記号表（従来型・ユニット型共通）'!$C$6:$L$47,10,FALSE))</f>
        <v/>
      </c>
      <c r="AG80" s="366" t="str">
        <f>IF(AG79="","",VLOOKUP(AG79,'[1]シフト記号表（従来型・ユニット型共通）'!$C$6:$L$47,10,FALSE))</f>
        <v/>
      </c>
      <c r="AH80" s="364" t="str">
        <f>IF(AH79="","",VLOOKUP(AH79,'[1]シフト記号表（従来型・ユニット型共通）'!$C$6:$L$47,10,FALSE))</f>
        <v/>
      </c>
      <c r="AI80" s="365" t="str">
        <f>IF(AI79="","",VLOOKUP(AI79,'[1]シフト記号表（従来型・ユニット型共通）'!$C$6:$L$47,10,FALSE))</f>
        <v/>
      </c>
      <c r="AJ80" s="365" t="str">
        <f>IF(AJ79="","",VLOOKUP(AJ79,'[1]シフト記号表（従来型・ユニット型共通）'!$C$6:$L$47,10,FALSE))</f>
        <v/>
      </c>
      <c r="AK80" s="365" t="str">
        <f>IF(AK79="","",VLOOKUP(AK79,'[1]シフト記号表（従来型・ユニット型共通）'!$C$6:$L$47,10,FALSE))</f>
        <v/>
      </c>
      <c r="AL80" s="365" t="str">
        <f>IF(AL79="","",VLOOKUP(AL79,'[1]シフト記号表（従来型・ユニット型共通）'!$C$6:$L$47,10,FALSE))</f>
        <v/>
      </c>
      <c r="AM80" s="365" t="str">
        <f>IF(AM79="","",VLOOKUP(AM79,'[1]シフト記号表（従来型・ユニット型共通）'!$C$6:$L$47,10,FALSE))</f>
        <v/>
      </c>
      <c r="AN80" s="366" t="str">
        <f>IF(AN79="","",VLOOKUP(AN79,'[1]シフト記号表（従来型・ユニット型共通）'!$C$6:$L$47,10,FALSE))</f>
        <v/>
      </c>
      <c r="AO80" s="364" t="str">
        <f>IF(AO79="","",VLOOKUP(AO79,'[1]シフト記号表（従来型・ユニット型共通）'!$C$6:$L$47,10,FALSE))</f>
        <v/>
      </c>
      <c r="AP80" s="365" t="str">
        <f>IF(AP79="","",VLOOKUP(AP79,'[1]シフト記号表（従来型・ユニット型共通）'!$C$6:$L$47,10,FALSE))</f>
        <v/>
      </c>
      <c r="AQ80" s="365" t="str">
        <f>IF(AQ79="","",VLOOKUP(AQ79,'[1]シフト記号表（従来型・ユニット型共通）'!$C$6:$L$47,10,FALSE))</f>
        <v/>
      </c>
      <c r="AR80" s="365" t="str">
        <f>IF(AR79="","",VLOOKUP(AR79,'[1]シフト記号表（従来型・ユニット型共通）'!$C$6:$L$47,10,FALSE))</f>
        <v/>
      </c>
      <c r="AS80" s="365" t="str">
        <f>IF(AS79="","",VLOOKUP(AS79,'[1]シフト記号表（従来型・ユニット型共通）'!$C$6:$L$47,10,FALSE))</f>
        <v/>
      </c>
      <c r="AT80" s="365" t="str">
        <f>IF(AT79="","",VLOOKUP(AT79,'[1]シフト記号表（従来型・ユニット型共通）'!$C$6:$L$47,10,FALSE))</f>
        <v/>
      </c>
      <c r="AU80" s="366" t="str">
        <f>IF(AU79="","",VLOOKUP(AU79,'[1]シフト記号表（従来型・ユニット型共通）'!$C$6:$L$47,10,FALSE))</f>
        <v/>
      </c>
      <c r="AV80" s="364" t="str">
        <f>IF(AV79="","",VLOOKUP(AV79,'[1]シフト記号表（従来型・ユニット型共通）'!$C$6:$L$47,10,FALSE))</f>
        <v/>
      </c>
      <c r="AW80" s="365" t="str">
        <f>IF(AW79="","",VLOOKUP(AW79,'[1]シフト記号表（従来型・ユニット型共通）'!$C$6:$L$47,10,FALSE))</f>
        <v/>
      </c>
      <c r="AX80" s="365" t="str">
        <f>IF(AX79="","",VLOOKUP(AX79,'[1]シフト記号表（従来型・ユニット型共通）'!$C$6:$L$47,10,FALSE))</f>
        <v/>
      </c>
      <c r="AY80" s="365" t="str">
        <f>IF(AY79="","",VLOOKUP(AY79,'[1]シフト記号表（従来型・ユニット型共通）'!$C$6:$L$47,10,FALSE))</f>
        <v/>
      </c>
      <c r="AZ80" s="365" t="str">
        <f>IF(AZ79="","",VLOOKUP(AZ79,'[1]シフト記号表（従来型・ユニット型共通）'!$C$6:$L$47,10,FALSE))</f>
        <v/>
      </c>
      <c r="BA80" s="365" t="str">
        <f>IF(BA79="","",VLOOKUP(BA79,'[1]シフト記号表（従来型・ユニット型共通）'!$C$6:$L$47,10,FALSE))</f>
        <v/>
      </c>
      <c r="BB80" s="366" t="str">
        <f>IF(BB79="","",VLOOKUP(BB79,'[1]シフト記号表（従来型・ユニット型共通）'!$C$6:$L$47,10,FALSE))</f>
        <v/>
      </c>
      <c r="BC80" s="364" t="str">
        <f>IF(BC79="","",VLOOKUP(BC79,'[1]シフト記号表（従来型・ユニット型共通）'!$C$6:$L$47,10,FALSE))</f>
        <v/>
      </c>
      <c r="BD80" s="365" t="str">
        <f>IF(BD79="","",VLOOKUP(BD79,'[1]シフト記号表（従来型・ユニット型共通）'!$C$6:$L$47,10,FALSE))</f>
        <v/>
      </c>
      <c r="BE80" s="365" t="str">
        <f>IF(BE79="","",VLOOKUP(BE79,'[1]シフト記号表（従来型・ユニット型共通）'!$C$6:$L$47,10,FALSE))</f>
        <v/>
      </c>
      <c r="BF80" s="571">
        <f>IF($BI$3="４週",SUM(AA80:BB80),IF($BI$3="暦月",SUM(AA80:BE80),""))</f>
        <v>0</v>
      </c>
      <c r="BG80" s="572"/>
      <c r="BH80" s="573">
        <f>IF($BI$3="４週",BF80/4,IF($BI$3="暦月",(BF80/($BI$8/7)),""))</f>
        <v>0</v>
      </c>
      <c r="BI80" s="572"/>
      <c r="BJ80" s="568"/>
      <c r="BK80" s="569"/>
      <c r="BL80" s="569"/>
      <c r="BM80" s="569"/>
      <c r="BN80" s="570"/>
    </row>
    <row r="81" spans="2:66" ht="20.25" customHeight="1" x14ac:dyDescent="0.45">
      <c r="B81" s="574">
        <f>B79+1</f>
        <v>33</v>
      </c>
      <c r="C81" s="684"/>
      <c r="D81" s="686"/>
      <c r="E81" s="658"/>
      <c r="F81" s="687"/>
      <c r="G81" s="576"/>
      <c r="H81" s="577"/>
      <c r="I81" s="359"/>
      <c r="J81" s="360"/>
      <c r="K81" s="359"/>
      <c r="L81" s="360"/>
      <c r="M81" s="580"/>
      <c r="N81" s="581"/>
      <c r="O81" s="584"/>
      <c r="P81" s="585"/>
      <c r="Q81" s="585"/>
      <c r="R81" s="577"/>
      <c r="S81" s="588"/>
      <c r="T81" s="589"/>
      <c r="U81" s="589"/>
      <c r="V81" s="589"/>
      <c r="W81" s="590"/>
      <c r="X81" s="379" t="s">
        <v>260</v>
      </c>
      <c r="Y81" s="380"/>
      <c r="Z81" s="381"/>
      <c r="AA81" s="372"/>
      <c r="AB81" s="373"/>
      <c r="AC81" s="373"/>
      <c r="AD81" s="373"/>
      <c r="AE81" s="373"/>
      <c r="AF81" s="373"/>
      <c r="AG81" s="374"/>
      <c r="AH81" s="372"/>
      <c r="AI81" s="373"/>
      <c r="AJ81" s="373"/>
      <c r="AK81" s="373"/>
      <c r="AL81" s="373"/>
      <c r="AM81" s="373"/>
      <c r="AN81" s="374"/>
      <c r="AO81" s="372"/>
      <c r="AP81" s="373"/>
      <c r="AQ81" s="373"/>
      <c r="AR81" s="373"/>
      <c r="AS81" s="373"/>
      <c r="AT81" s="373"/>
      <c r="AU81" s="374"/>
      <c r="AV81" s="372"/>
      <c r="AW81" s="373"/>
      <c r="AX81" s="373"/>
      <c r="AY81" s="373"/>
      <c r="AZ81" s="373"/>
      <c r="BA81" s="373"/>
      <c r="BB81" s="374"/>
      <c r="BC81" s="372"/>
      <c r="BD81" s="373"/>
      <c r="BE81" s="375"/>
      <c r="BF81" s="594"/>
      <c r="BG81" s="595"/>
      <c r="BH81" s="556"/>
      <c r="BI81" s="557"/>
      <c r="BJ81" s="558"/>
      <c r="BK81" s="559"/>
      <c r="BL81" s="559"/>
      <c r="BM81" s="559"/>
      <c r="BN81" s="560"/>
    </row>
    <row r="82" spans="2:66" ht="20.25" customHeight="1" x14ac:dyDescent="0.45">
      <c r="B82" s="597"/>
      <c r="C82" s="691"/>
      <c r="D82" s="692"/>
      <c r="E82" s="658"/>
      <c r="F82" s="687"/>
      <c r="G82" s="598"/>
      <c r="H82" s="599"/>
      <c r="I82" s="382"/>
      <c r="J82" s="383">
        <f>G81</f>
        <v>0</v>
      </c>
      <c r="K82" s="382"/>
      <c r="L82" s="383">
        <f>M81</f>
        <v>0</v>
      </c>
      <c r="M82" s="600"/>
      <c r="N82" s="601"/>
      <c r="O82" s="602"/>
      <c r="P82" s="603"/>
      <c r="Q82" s="603"/>
      <c r="R82" s="599"/>
      <c r="S82" s="588"/>
      <c r="T82" s="589"/>
      <c r="U82" s="589"/>
      <c r="V82" s="589"/>
      <c r="W82" s="590"/>
      <c r="X82" s="376" t="s">
        <v>261</v>
      </c>
      <c r="Y82" s="377"/>
      <c r="Z82" s="378"/>
      <c r="AA82" s="364" t="str">
        <f>IF(AA81="","",VLOOKUP(AA81,'[1]シフト記号表（従来型・ユニット型共通）'!$C$6:$L$47,10,FALSE))</f>
        <v/>
      </c>
      <c r="AB82" s="365" t="str">
        <f>IF(AB81="","",VLOOKUP(AB81,'[1]シフト記号表（従来型・ユニット型共通）'!$C$6:$L$47,10,FALSE))</f>
        <v/>
      </c>
      <c r="AC82" s="365" t="str">
        <f>IF(AC81="","",VLOOKUP(AC81,'[1]シフト記号表（従来型・ユニット型共通）'!$C$6:$L$47,10,FALSE))</f>
        <v/>
      </c>
      <c r="AD82" s="365" t="str">
        <f>IF(AD81="","",VLOOKUP(AD81,'[1]シフト記号表（従来型・ユニット型共通）'!$C$6:$L$47,10,FALSE))</f>
        <v/>
      </c>
      <c r="AE82" s="365" t="str">
        <f>IF(AE81="","",VLOOKUP(AE81,'[1]シフト記号表（従来型・ユニット型共通）'!$C$6:$L$47,10,FALSE))</f>
        <v/>
      </c>
      <c r="AF82" s="365" t="str">
        <f>IF(AF81="","",VLOOKUP(AF81,'[1]シフト記号表（従来型・ユニット型共通）'!$C$6:$L$47,10,FALSE))</f>
        <v/>
      </c>
      <c r="AG82" s="366" t="str">
        <f>IF(AG81="","",VLOOKUP(AG81,'[1]シフト記号表（従来型・ユニット型共通）'!$C$6:$L$47,10,FALSE))</f>
        <v/>
      </c>
      <c r="AH82" s="364" t="str">
        <f>IF(AH81="","",VLOOKUP(AH81,'[1]シフト記号表（従来型・ユニット型共通）'!$C$6:$L$47,10,FALSE))</f>
        <v/>
      </c>
      <c r="AI82" s="365" t="str">
        <f>IF(AI81="","",VLOOKUP(AI81,'[1]シフト記号表（従来型・ユニット型共通）'!$C$6:$L$47,10,FALSE))</f>
        <v/>
      </c>
      <c r="AJ82" s="365" t="str">
        <f>IF(AJ81="","",VLOOKUP(AJ81,'[1]シフト記号表（従来型・ユニット型共通）'!$C$6:$L$47,10,FALSE))</f>
        <v/>
      </c>
      <c r="AK82" s="365" t="str">
        <f>IF(AK81="","",VLOOKUP(AK81,'[1]シフト記号表（従来型・ユニット型共通）'!$C$6:$L$47,10,FALSE))</f>
        <v/>
      </c>
      <c r="AL82" s="365" t="str">
        <f>IF(AL81="","",VLOOKUP(AL81,'[1]シフト記号表（従来型・ユニット型共通）'!$C$6:$L$47,10,FALSE))</f>
        <v/>
      </c>
      <c r="AM82" s="365" t="str">
        <f>IF(AM81="","",VLOOKUP(AM81,'[1]シフト記号表（従来型・ユニット型共通）'!$C$6:$L$47,10,FALSE))</f>
        <v/>
      </c>
      <c r="AN82" s="366" t="str">
        <f>IF(AN81="","",VLOOKUP(AN81,'[1]シフト記号表（従来型・ユニット型共通）'!$C$6:$L$47,10,FALSE))</f>
        <v/>
      </c>
      <c r="AO82" s="364" t="str">
        <f>IF(AO81="","",VLOOKUP(AO81,'[1]シフト記号表（従来型・ユニット型共通）'!$C$6:$L$47,10,FALSE))</f>
        <v/>
      </c>
      <c r="AP82" s="365" t="str">
        <f>IF(AP81="","",VLOOKUP(AP81,'[1]シフト記号表（従来型・ユニット型共通）'!$C$6:$L$47,10,FALSE))</f>
        <v/>
      </c>
      <c r="AQ82" s="365" t="str">
        <f>IF(AQ81="","",VLOOKUP(AQ81,'[1]シフト記号表（従来型・ユニット型共通）'!$C$6:$L$47,10,FALSE))</f>
        <v/>
      </c>
      <c r="AR82" s="365" t="str">
        <f>IF(AR81="","",VLOOKUP(AR81,'[1]シフト記号表（従来型・ユニット型共通）'!$C$6:$L$47,10,FALSE))</f>
        <v/>
      </c>
      <c r="AS82" s="365" t="str">
        <f>IF(AS81="","",VLOOKUP(AS81,'[1]シフト記号表（従来型・ユニット型共通）'!$C$6:$L$47,10,FALSE))</f>
        <v/>
      </c>
      <c r="AT82" s="365" t="str">
        <f>IF(AT81="","",VLOOKUP(AT81,'[1]シフト記号表（従来型・ユニット型共通）'!$C$6:$L$47,10,FALSE))</f>
        <v/>
      </c>
      <c r="AU82" s="366" t="str">
        <f>IF(AU81="","",VLOOKUP(AU81,'[1]シフト記号表（従来型・ユニット型共通）'!$C$6:$L$47,10,FALSE))</f>
        <v/>
      </c>
      <c r="AV82" s="364" t="str">
        <f>IF(AV81="","",VLOOKUP(AV81,'[1]シフト記号表（従来型・ユニット型共通）'!$C$6:$L$47,10,FALSE))</f>
        <v/>
      </c>
      <c r="AW82" s="365" t="str">
        <f>IF(AW81="","",VLOOKUP(AW81,'[1]シフト記号表（従来型・ユニット型共通）'!$C$6:$L$47,10,FALSE))</f>
        <v/>
      </c>
      <c r="AX82" s="365" t="str">
        <f>IF(AX81="","",VLOOKUP(AX81,'[1]シフト記号表（従来型・ユニット型共通）'!$C$6:$L$47,10,FALSE))</f>
        <v/>
      </c>
      <c r="AY82" s="365" t="str">
        <f>IF(AY81="","",VLOOKUP(AY81,'[1]シフト記号表（従来型・ユニット型共通）'!$C$6:$L$47,10,FALSE))</f>
        <v/>
      </c>
      <c r="AZ82" s="365" t="str">
        <f>IF(AZ81="","",VLOOKUP(AZ81,'[1]シフト記号表（従来型・ユニット型共通）'!$C$6:$L$47,10,FALSE))</f>
        <v/>
      </c>
      <c r="BA82" s="365" t="str">
        <f>IF(BA81="","",VLOOKUP(BA81,'[1]シフト記号表（従来型・ユニット型共通）'!$C$6:$L$47,10,FALSE))</f>
        <v/>
      </c>
      <c r="BB82" s="366" t="str">
        <f>IF(BB81="","",VLOOKUP(BB81,'[1]シフト記号表（従来型・ユニット型共通）'!$C$6:$L$47,10,FALSE))</f>
        <v/>
      </c>
      <c r="BC82" s="364" t="str">
        <f>IF(BC81="","",VLOOKUP(BC81,'[1]シフト記号表（従来型・ユニット型共通）'!$C$6:$L$47,10,FALSE))</f>
        <v/>
      </c>
      <c r="BD82" s="365" t="str">
        <f>IF(BD81="","",VLOOKUP(BD81,'[1]シフト記号表（従来型・ユニット型共通）'!$C$6:$L$47,10,FALSE))</f>
        <v/>
      </c>
      <c r="BE82" s="365" t="str">
        <f>IF(BE81="","",VLOOKUP(BE81,'[1]シフト記号表（従来型・ユニット型共通）'!$C$6:$L$47,10,FALSE))</f>
        <v/>
      </c>
      <c r="BF82" s="571">
        <f>IF($BI$3="４週",SUM(AA82:BB82),IF($BI$3="暦月",SUM(AA82:BE82),""))</f>
        <v>0</v>
      </c>
      <c r="BG82" s="572"/>
      <c r="BH82" s="573">
        <f>IF($BI$3="４週",BF82/4,IF($BI$3="暦月",(BF82/($BI$8/7)),""))</f>
        <v>0</v>
      </c>
      <c r="BI82" s="572"/>
      <c r="BJ82" s="568"/>
      <c r="BK82" s="569"/>
      <c r="BL82" s="569"/>
      <c r="BM82" s="569"/>
      <c r="BN82" s="570"/>
    </row>
    <row r="83" spans="2:66" ht="20.25" customHeight="1" x14ac:dyDescent="0.45">
      <c r="B83" s="574">
        <f>B81+1</f>
        <v>34</v>
      </c>
      <c r="C83" s="684"/>
      <c r="D83" s="686"/>
      <c r="E83" s="658"/>
      <c r="F83" s="687"/>
      <c r="G83" s="576"/>
      <c r="H83" s="577"/>
      <c r="I83" s="359"/>
      <c r="J83" s="360"/>
      <c r="K83" s="359"/>
      <c r="L83" s="360"/>
      <c r="M83" s="580"/>
      <c r="N83" s="581"/>
      <c r="O83" s="584"/>
      <c r="P83" s="585"/>
      <c r="Q83" s="585"/>
      <c r="R83" s="577"/>
      <c r="S83" s="588"/>
      <c r="T83" s="589"/>
      <c r="U83" s="589"/>
      <c r="V83" s="589"/>
      <c r="W83" s="590"/>
      <c r="X83" s="379" t="s">
        <v>260</v>
      </c>
      <c r="Y83" s="380"/>
      <c r="Z83" s="381"/>
      <c r="AA83" s="372"/>
      <c r="AB83" s="373"/>
      <c r="AC83" s="373"/>
      <c r="AD83" s="373"/>
      <c r="AE83" s="373"/>
      <c r="AF83" s="373"/>
      <c r="AG83" s="374"/>
      <c r="AH83" s="372"/>
      <c r="AI83" s="373"/>
      <c r="AJ83" s="373"/>
      <c r="AK83" s="373"/>
      <c r="AL83" s="373"/>
      <c r="AM83" s="373"/>
      <c r="AN83" s="374"/>
      <c r="AO83" s="372"/>
      <c r="AP83" s="373"/>
      <c r="AQ83" s="373"/>
      <c r="AR83" s="373"/>
      <c r="AS83" s="373"/>
      <c r="AT83" s="373"/>
      <c r="AU83" s="374"/>
      <c r="AV83" s="372"/>
      <c r="AW83" s="373"/>
      <c r="AX83" s="373"/>
      <c r="AY83" s="373"/>
      <c r="AZ83" s="373"/>
      <c r="BA83" s="373"/>
      <c r="BB83" s="374"/>
      <c r="BC83" s="372"/>
      <c r="BD83" s="373"/>
      <c r="BE83" s="375"/>
      <c r="BF83" s="594"/>
      <c r="BG83" s="595"/>
      <c r="BH83" s="556"/>
      <c r="BI83" s="557"/>
      <c r="BJ83" s="558"/>
      <c r="BK83" s="559"/>
      <c r="BL83" s="559"/>
      <c r="BM83" s="559"/>
      <c r="BN83" s="560"/>
    </row>
    <row r="84" spans="2:66" ht="20.25" customHeight="1" x14ac:dyDescent="0.45">
      <c r="B84" s="597"/>
      <c r="C84" s="691"/>
      <c r="D84" s="692"/>
      <c r="E84" s="658"/>
      <c r="F84" s="687"/>
      <c r="G84" s="598"/>
      <c r="H84" s="599"/>
      <c r="I84" s="382"/>
      <c r="J84" s="383">
        <f>G83</f>
        <v>0</v>
      </c>
      <c r="K84" s="382"/>
      <c r="L84" s="383">
        <f>M83</f>
        <v>0</v>
      </c>
      <c r="M84" s="600"/>
      <c r="N84" s="601"/>
      <c r="O84" s="602"/>
      <c r="P84" s="603"/>
      <c r="Q84" s="603"/>
      <c r="R84" s="599"/>
      <c r="S84" s="588"/>
      <c r="T84" s="589"/>
      <c r="U84" s="589"/>
      <c r="V84" s="589"/>
      <c r="W84" s="590"/>
      <c r="X84" s="376" t="s">
        <v>261</v>
      </c>
      <c r="Y84" s="377"/>
      <c r="Z84" s="378"/>
      <c r="AA84" s="364" t="str">
        <f>IF(AA83="","",VLOOKUP(AA83,'[1]シフト記号表（従来型・ユニット型共通）'!$C$6:$L$47,10,FALSE))</f>
        <v/>
      </c>
      <c r="AB84" s="365" t="str">
        <f>IF(AB83="","",VLOOKUP(AB83,'[1]シフト記号表（従来型・ユニット型共通）'!$C$6:$L$47,10,FALSE))</f>
        <v/>
      </c>
      <c r="AC84" s="365" t="str">
        <f>IF(AC83="","",VLOOKUP(AC83,'[1]シフト記号表（従来型・ユニット型共通）'!$C$6:$L$47,10,FALSE))</f>
        <v/>
      </c>
      <c r="AD84" s="365" t="str">
        <f>IF(AD83="","",VLOOKUP(AD83,'[1]シフト記号表（従来型・ユニット型共通）'!$C$6:$L$47,10,FALSE))</f>
        <v/>
      </c>
      <c r="AE84" s="365" t="str">
        <f>IF(AE83="","",VLOOKUP(AE83,'[1]シフト記号表（従来型・ユニット型共通）'!$C$6:$L$47,10,FALSE))</f>
        <v/>
      </c>
      <c r="AF84" s="365" t="str">
        <f>IF(AF83="","",VLOOKUP(AF83,'[1]シフト記号表（従来型・ユニット型共通）'!$C$6:$L$47,10,FALSE))</f>
        <v/>
      </c>
      <c r="AG84" s="366" t="str">
        <f>IF(AG83="","",VLOOKUP(AG83,'[1]シフト記号表（従来型・ユニット型共通）'!$C$6:$L$47,10,FALSE))</f>
        <v/>
      </c>
      <c r="AH84" s="364" t="str">
        <f>IF(AH83="","",VLOOKUP(AH83,'[1]シフト記号表（従来型・ユニット型共通）'!$C$6:$L$47,10,FALSE))</f>
        <v/>
      </c>
      <c r="AI84" s="365" t="str">
        <f>IF(AI83="","",VLOOKUP(AI83,'[1]シフト記号表（従来型・ユニット型共通）'!$C$6:$L$47,10,FALSE))</f>
        <v/>
      </c>
      <c r="AJ84" s="365" t="str">
        <f>IF(AJ83="","",VLOOKUP(AJ83,'[1]シフト記号表（従来型・ユニット型共通）'!$C$6:$L$47,10,FALSE))</f>
        <v/>
      </c>
      <c r="AK84" s="365" t="str">
        <f>IF(AK83="","",VLOOKUP(AK83,'[1]シフト記号表（従来型・ユニット型共通）'!$C$6:$L$47,10,FALSE))</f>
        <v/>
      </c>
      <c r="AL84" s="365" t="str">
        <f>IF(AL83="","",VLOOKUP(AL83,'[1]シフト記号表（従来型・ユニット型共通）'!$C$6:$L$47,10,FALSE))</f>
        <v/>
      </c>
      <c r="AM84" s="365" t="str">
        <f>IF(AM83="","",VLOOKUP(AM83,'[1]シフト記号表（従来型・ユニット型共通）'!$C$6:$L$47,10,FALSE))</f>
        <v/>
      </c>
      <c r="AN84" s="366" t="str">
        <f>IF(AN83="","",VLOOKUP(AN83,'[1]シフト記号表（従来型・ユニット型共通）'!$C$6:$L$47,10,FALSE))</f>
        <v/>
      </c>
      <c r="AO84" s="364" t="str">
        <f>IF(AO83="","",VLOOKUP(AO83,'[1]シフト記号表（従来型・ユニット型共通）'!$C$6:$L$47,10,FALSE))</f>
        <v/>
      </c>
      <c r="AP84" s="365" t="str">
        <f>IF(AP83="","",VLOOKUP(AP83,'[1]シフト記号表（従来型・ユニット型共通）'!$C$6:$L$47,10,FALSE))</f>
        <v/>
      </c>
      <c r="AQ84" s="365" t="str">
        <f>IF(AQ83="","",VLOOKUP(AQ83,'[1]シフト記号表（従来型・ユニット型共通）'!$C$6:$L$47,10,FALSE))</f>
        <v/>
      </c>
      <c r="AR84" s="365" t="str">
        <f>IF(AR83="","",VLOOKUP(AR83,'[1]シフト記号表（従来型・ユニット型共通）'!$C$6:$L$47,10,FALSE))</f>
        <v/>
      </c>
      <c r="AS84" s="365" t="str">
        <f>IF(AS83="","",VLOOKUP(AS83,'[1]シフト記号表（従来型・ユニット型共通）'!$C$6:$L$47,10,FALSE))</f>
        <v/>
      </c>
      <c r="AT84" s="365" t="str">
        <f>IF(AT83="","",VLOOKUP(AT83,'[1]シフト記号表（従来型・ユニット型共通）'!$C$6:$L$47,10,FALSE))</f>
        <v/>
      </c>
      <c r="AU84" s="366" t="str">
        <f>IF(AU83="","",VLOOKUP(AU83,'[1]シフト記号表（従来型・ユニット型共通）'!$C$6:$L$47,10,FALSE))</f>
        <v/>
      </c>
      <c r="AV84" s="364" t="str">
        <f>IF(AV83="","",VLOOKUP(AV83,'[1]シフト記号表（従来型・ユニット型共通）'!$C$6:$L$47,10,FALSE))</f>
        <v/>
      </c>
      <c r="AW84" s="365" t="str">
        <f>IF(AW83="","",VLOOKUP(AW83,'[1]シフト記号表（従来型・ユニット型共通）'!$C$6:$L$47,10,FALSE))</f>
        <v/>
      </c>
      <c r="AX84" s="365" t="str">
        <f>IF(AX83="","",VLOOKUP(AX83,'[1]シフト記号表（従来型・ユニット型共通）'!$C$6:$L$47,10,FALSE))</f>
        <v/>
      </c>
      <c r="AY84" s="365" t="str">
        <f>IF(AY83="","",VLOOKUP(AY83,'[1]シフト記号表（従来型・ユニット型共通）'!$C$6:$L$47,10,FALSE))</f>
        <v/>
      </c>
      <c r="AZ84" s="365" t="str">
        <f>IF(AZ83="","",VLOOKUP(AZ83,'[1]シフト記号表（従来型・ユニット型共通）'!$C$6:$L$47,10,FALSE))</f>
        <v/>
      </c>
      <c r="BA84" s="365" t="str">
        <f>IF(BA83="","",VLOOKUP(BA83,'[1]シフト記号表（従来型・ユニット型共通）'!$C$6:$L$47,10,FALSE))</f>
        <v/>
      </c>
      <c r="BB84" s="366" t="str">
        <f>IF(BB83="","",VLOOKUP(BB83,'[1]シフト記号表（従来型・ユニット型共通）'!$C$6:$L$47,10,FALSE))</f>
        <v/>
      </c>
      <c r="BC84" s="364" t="str">
        <f>IF(BC83="","",VLOOKUP(BC83,'[1]シフト記号表（従来型・ユニット型共通）'!$C$6:$L$47,10,FALSE))</f>
        <v/>
      </c>
      <c r="BD84" s="365" t="str">
        <f>IF(BD83="","",VLOOKUP(BD83,'[1]シフト記号表（従来型・ユニット型共通）'!$C$6:$L$47,10,FALSE))</f>
        <v/>
      </c>
      <c r="BE84" s="365" t="str">
        <f>IF(BE83="","",VLOOKUP(BE83,'[1]シフト記号表（従来型・ユニット型共通）'!$C$6:$L$47,10,FALSE))</f>
        <v/>
      </c>
      <c r="BF84" s="571">
        <f>IF($BI$3="４週",SUM(AA84:BB84),IF($BI$3="暦月",SUM(AA84:BE84),""))</f>
        <v>0</v>
      </c>
      <c r="BG84" s="572"/>
      <c r="BH84" s="573">
        <f>IF($BI$3="４週",BF84/4,IF($BI$3="暦月",(BF84/($BI$8/7)),""))</f>
        <v>0</v>
      </c>
      <c r="BI84" s="572"/>
      <c r="BJ84" s="568"/>
      <c r="BK84" s="569"/>
      <c r="BL84" s="569"/>
      <c r="BM84" s="569"/>
      <c r="BN84" s="570"/>
    </row>
    <row r="85" spans="2:66" ht="20.25" customHeight="1" x14ac:dyDescent="0.45">
      <c r="B85" s="574">
        <f>B83+1</f>
        <v>35</v>
      </c>
      <c r="C85" s="684"/>
      <c r="D85" s="686"/>
      <c r="E85" s="658"/>
      <c r="F85" s="687"/>
      <c r="G85" s="576"/>
      <c r="H85" s="577"/>
      <c r="I85" s="359"/>
      <c r="J85" s="360"/>
      <c r="K85" s="359"/>
      <c r="L85" s="360"/>
      <c r="M85" s="580"/>
      <c r="N85" s="581"/>
      <c r="O85" s="584"/>
      <c r="P85" s="585"/>
      <c r="Q85" s="585"/>
      <c r="R85" s="577"/>
      <c r="S85" s="588"/>
      <c r="T85" s="589"/>
      <c r="U85" s="589"/>
      <c r="V85" s="589"/>
      <c r="W85" s="590"/>
      <c r="X85" s="379" t="s">
        <v>260</v>
      </c>
      <c r="Y85" s="380"/>
      <c r="Z85" s="381"/>
      <c r="AA85" s="372"/>
      <c r="AB85" s="373"/>
      <c r="AC85" s="373"/>
      <c r="AD85" s="373"/>
      <c r="AE85" s="373"/>
      <c r="AF85" s="373"/>
      <c r="AG85" s="374"/>
      <c r="AH85" s="372"/>
      <c r="AI85" s="373"/>
      <c r="AJ85" s="373"/>
      <c r="AK85" s="373"/>
      <c r="AL85" s="373"/>
      <c r="AM85" s="373"/>
      <c r="AN85" s="374"/>
      <c r="AO85" s="372"/>
      <c r="AP85" s="373"/>
      <c r="AQ85" s="373"/>
      <c r="AR85" s="373"/>
      <c r="AS85" s="373"/>
      <c r="AT85" s="373"/>
      <c r="AU85" s="374"/>
      <c r="AV85" s="372"/>
      <c r="AW85" s="373"/>
      <c r="AX85" s="373"/>
      <c r="AY85" s="373"/>
      <c r="AZ85" s="373"/>
      <c r="BA85" s="373"/>
      <c r="BB85" s="374"/>
      <c r="BC85" s="372"/>
      <c r="BD85" s="373"/>
      <c r="BE85" s="375"/>
      <c r="BF85" s="594"/>
      <c r="BG85" s="595"/>
      <c r="BH85" s="556"/>
      <c r="BI85" s="557"/>
      <c r="BJ85" s="558"/>
      <c r="BK85" s="559"/>
      <c r="BL85" s="559"/>
      <c r="BM85" s="559"/>
      <c r="BN85" s="560"/>
    </row>
    <row r="86" spans="2:66" ht="20.25" customHeight="1" x14ac:dyDescent="0.45">
      <c r="B86" s="597"/>
      <c r="C86" s="691"/>
      <c r="D86" s="692"/>
      <c r="E86" s="658"/>
      <c r="F86" s="687"/>
      <c r="G86" s="598"/>
      <c r="H86" s="599"/>
      <c r="I86" s="382"/>
      <c r="J86" s="383">
        <f>G85</f>
        <v>0</v>
      </c>
      <c r="K86" s="382"/>
      <c r="L86" s="383">
        <f>M85</f>
        <v>0</v>
      </c>
      <c r="M86" s="600"/>
      <c r="N86" s="601"/>
      <c r="O86" s="602"/>
      <c r="P86" s="603"/>
      <c r="Q86" s="603"/>
      <c r="R86" s="599"/>
      <c r="S86" s="588"/>
      <c r="T86" s="589"/>
      <c r="U86" s="589"/>
      <c r="V86" s="589"/>
      <c r="W86" s="590"/>
      <c r="X86" s="376" t="s">
        <v>261</v>
      </c>
      <c r="Y86" s="377"/>
      <c r="Z86" s="378"/>
      <c r="AA86" s="364" t="str">
        <f>IF(AA85="","",VLOOKUP(AA85,'[1]シフト記号表（従来型・ユニット型共通）'!$C$6:$L$47,10,FALSE))</f>
        <v/>
      </c>
      <c r="AB86" s="365" t="str">
        <f>IF(AB85="","",VLOOKUP(AB85,'[1]シフト記号表（従来型・ユニット型共通）'!$C$6:$L$47,10,FALSE))</f>
        <v/>
      </c>
      <c r="AC86" s="365" t="str">
        <f>IF(AC85="","",VLOOKUP(AC85,'[1]シフト記号表（従来型・ユニット型共通）'!$C$6:$L$47,10,FALSE))</f>
        <v/>
      </c>
      <c r="AD86" s="365" t="str">
        <f>IF(AD85="","",VLOOKUP(AD85,'[1]シフト記号表（従来型・ユニット型共通）'!$C$6:$L$47,10,FALSE))</f>
        <v/>
      </c>
      <c r="AE86" s="365" t="str">
        <f>IF(AE85="","",VLOOKUP(AE85,'[1]シフト記号表（従来型・ユニット型共通）'!$C$6:$L$47,10,FALSE))</f>
        <v/>
      </c>
      <c r="AF86" s="365" t="str">
        <f>IF(AF85="","",VLOOKUP(AF85,'[1]シフト記号表（従来型・ユニット型共通）'!$C$6:$L$47,10,FALSE))</f>
        <v/>
      </c>
      <c r="AG86" s="366" t="str">
        <f>IF(AG85="","",VLOOKUP(AG85,'[1]シフト記号表（従来型・ユニット型共通）'!$C$6:$L$47,10,FALSE))</f>
        <v/>
      </c>
      <c r="AH86" s="364" t="str">
        <f>IF(AH85="","",VLOOKUP(AH85,'[1]シフト記号表（従来型・ユニット型共通）'!$C$6:$L$47,10,FALSE))</f>
        <v/>
      </c>
      <c r="AI86" s="365" t="str">
        <f>IF(AI85="","",VLOOKUP(AI85,'[1]シフト記号表（従来型・ユニット型共通）'!$C$6:$L$47,10,FALSE))</f>
        <v/>
      </c>
      <c r="AJ86" s="365" t="str">
        <f>IF(AJ85="","",VLOOKUP(AJ85,'[1]シフト記号表（従来型・ユニット型共通）'!$C$6:$L$47,10,FALSE))</f>
        <v/>
      </c>
      <c r="AK86" s="365" t="str">
        <f>IF(AK85="","",VLOOKUP(AK85,'[1]シフト記号表（従来型・ユニット型共通）'!$C$6:$L$47,10,FALSE))</f>
        <v/>
      </c>
      <c r="AL86" s="365" t="str">
        <f>IF(AL85="","",VLOOKUP(AL85,'[1]シフト記号表（従来型・ユニット型共通）'!$C$6:$L$47,10,FALSE))</f>
        <v/>
      </c>
      <c r="AM86" s="365" t="str">
        <f>IF(AM85="","",VLOOKUP(AM85,'[1]シフト記号表（従来型・ユニット型共通）'!$C$6:$L$47,10,FALSE))</f>
        <v/>
      </c>
      <c r="AN86" s="366" t="str">
        <f>IF(AN85="","",VLOOKUP(AN85,'[1]シフト記号表（従来型・ユニット型共通）'!$C$6:$L$47,10,FALSE))</f>
        <v/>
      </c>
      <c r="AO86" s="364" t="str">
        <f>IF(AO85="","",VLOOKUP(AO85,'[1]シフト記号表（従来型・ユニット型共通）'!$C$6:$L$47,10,FALSE))</f>
        <v/>
      </c>
      <c r="AP86" s="365" t="str">
        <f>IF(AP85="","",VLOOKUP(AP85,'[1]シフト記号表（従来型・ユニット型共通）'!$C$6:$L$47,10,FALSE))</f>
        <v/>
      </c>
      <c r="AQ86" s="365" t="str">
        <f>IF(AQ85="","",VLOOKUP(AQ85,'[1]シフト記号表（従来型・ユニット型共通）'!$C$6:$L$47,10,FALSE))</f>
        <v/>
      </c>
      <c r="AR86" s="365" t="str">
        <f>IF(AR85="","",VLOOKUP(AR85,'[1]シフト記号表（従来型・ユニット型共通）'!$C$6:$L$47,10,FALSE))</f>
        <v/>
      </c>
      <c r="AS86" s="365" t="str">
        <f>IF(AS85="","",VLOOKUP(AS85,'[1]シフト記号表（従来型・ユニット型共通）'!$C$6:$L$47,10,FALSE))</f>
        <v/>
      </c>
      <c r="AT86" s="365" t="str">
        <f>IF(AT85="","",VLOOKUP(AT85,'[1]シフト記号表（従来型・ユニット型共通）'!$C$6:$L$47,10,FALSE))</f>
        <v/>
      </c>
      <c r="AU86" s="366" t="str">
        <f>IF(AU85="","",VLOOKUP(AU85,'[1]シフト記号表（従来型・ユニット型共通）'!$C$6:$L$47,10,FALSE))</f>
        <v/>
      </c>
      <c r="AV86" s="364" t="str">
        <f>IF(AV85="","",VLOOKUP(AV85,'[1]シフト記号表（従来型・ユニット型共通）'!$C$6:$L$47,10,FALSE))</f>
        <v/>
      </c>
      <c r="AW86" s="365" t="str">
        <f>IF(AW85="","",VLOOKUP(AW85,'[1]シフト記号表（従来型・ユニット型共通）'!$C$6:$L$47,10,FALSE))</f>
        <v/>
      </c>
      <c r="AX86" s="365" t="str">
        <f>IF(AX85="","",VLOOKUP(AX85,'[1]シフト記号表（従来型・ユニット型共通）'!$C$6:$L$47,10,FALSE))</f>
        <v/>
      </c>
      <c r="AY86" s="365" t="str">
        <f>IF(AY85="","",VLOOKUP(AY85,'[1]シフト記号表（従来型・ユニット型共通）'!$C$6:$L$47,10,FALSE))</f>
        <v/>
      </c>
      <c r="AZ86" s="365" t="str">
        <f>IF(AZ85="","",VLOOKUP(AZ85,'[1]シフト記号表（従来型・ユニット型共通）'!$C$6:$L$47,10,FALSE))</f>
        <v/>
      </c>
      <c r="BA86" s="365" t="str">
        <f>IF(BA85="","",VLOOKUP(BA85,'[1]シフト記号表（従来型・ユニット型共通）'!$C$6:$L$47,10,FALSE))</f>
        <v/>
      </c>
      <c r="BB86" s="366" t="str">
        <f>IF(BB85="","",VLOOKUP(BB85,'[1]シフト記号表（従来型・ユニット型共通）'!$C$6:$L$47,10,FALSE))</f>
        <v/>
      </c>
      <c r="BC86" s="364" t="str">
        <f>IF(BC85="","",VLOOKUP(BC85,'[1]シフト記号表（従来型・ユニット型共通）'!$C$6:$L$47,10,FALSE))</f>
        <v/>
      </c>
      <c r="BD86" s="365" t="str">
        <f>IF(BD85="","",VLOOKUP(BD85,'[1]シフト記号表（従来型・ユニット型共通）'!$C$6:$L$47,10,FALSE))</f>
        <v/>
      </c>
      <c r="BE86" s="365" t="str">
        <f>IF(BE85="","",VLOOKUP(BE85,'[1]シフト記号表（従来型・ユニット型共通）'!$C$6:$L$47,10,FALSE))</f>
        <v/>
      </c>
      <c r="BF86" s="571">
        <f>IF($BI$3="４週",SUM(AA86:BB86),IF($BI$3="暦月",SUM(AA86:BE86),""))</f>
        <v>0</v>
      </c>
      <c r="BG86" s="572"/>
      <c r="BH86" s="573">
        <f>IF($BI$3="４週",BF86/4,IF($BI$3="暦月",(BF86/($BI$8/7)),""))</f>
        <v>0</v>
      </c>
      <c r="BI86" s="572"/>
      <c r="BJ86" s="568"/>
      <c r="BK86" s="569"/>
      <c r="BL86" s="569"/>
      <c r="BM86" s="569"/>
      <c r="BN86" s="570"/>
    </row>
    <row r="87" spans="2:66" ht="20.25" customHeight="1" x14ac:dyDescent="0.45">
      <c r="B87" s="574">
        <f>B85+1</f>
        <v>36</v>
      </c>
      <c r="C87" s="684"/>
      <c r="D87" s="686"/>
      <c r="E87" s="658"/>
      <c r="F87" s="687"/>
      <c r="G87" s="576"/>
      <c r="H87" s="577"/>
      <c r="I87" s="359"/>
      <c r="J87" s="360"/>
      <c r="K87" s="359"/>
      <c r="L87" s="360"/>
      <c r="M87" s="580"/>
      <c r="N87" s="581"/>
      <c r="O87" s="584"/>
      <c r="P87" s="585"/>
      <c r="Q87" s="585"/>
      <c r="R87" s="577"/>
      <c r="S87" s="588"/>
      <c r="T87" s="589"/>
      <c r="U87" s="589"/>
      <c r="V87" s="589"/>
      <c r="W87" s="590"/>
      <c r="X87" s="379" t="s">
        <v>260</v>
      </c>
      <c r="Y87" s="380"/>
      <c r="Z87" s="381"/>
      <c r="AA87" s="372"/>
      <c r="AB87" s="373"/>
      <c r="AC87" s="373"/>
      <c r="AD87" s="373"/>
      <c r="AE87" s="373"/>
      <c r="AF87" s="373"/>
      <c r="AG87" s="374"/>
      <c r="AH87" s="372"/>
      <c r="AI87" s="373"/>
      <c r="AJ87" s="373"/>
      <c r="AK87" s="373"/>
      <c r="AL87" s="373"/>
      <c r="AM87" s="373"/>
      <c r="AN87" s="374"/>
      <c r="AO87" s="372"/>
      <c r="AP87" s="373"/>
      <c r="AQ87" s="373"/>
      <c r="AR87" s="373"/>
      <c r="AS87" s="373"/>
      <c r="AT87" s="373"/>
      <c r="AU87" s="374"/>
      <c r="AV87" s="372"/>
      <c r="AW87" s="373"/>
      <c r="AX87" s="373"/>
      <c r="AY87" s="373"/>
      <c r="AZ87" s="373"/>
      <c r="BA87" s="373"/>
      <c r="BB87" s="374"/>
      <c r="BC87" s="372"/>
      <c r="BD87" s="373"/>
      <c r="BE87" s="375"/>
      <c r="BF87" s="594"/>
      <c r="BG87" s="595"/>
      <c r="BH87" s="556"/>
      <c r="BI87" s="557"/>
      <c r="BJ87" s="558"/>
      <c r="BK87" s="559"/>
      <c r="BL87" s="559"/>
      <c r="BM87" s="559"/>
      <c r="BN87" s="560"/>
    </row>
    <row r="88" spans="2:66" ht="20.25" customHeight="1" x14ac:dyDescent="0.45">
      <c r="B88" s="597"/>
      <c r="C88" s="691"/>
      <c r="D88" s="692"/>
      <c r="E88" s="658"/>
      <c r="F88" s="687"/>
      <c r="G88" s="598"/>
      <c r="H88" s="599"/>
      <c r="I88" s="382"/>
      <c r="J88" s="383">
        <f>G87</f>
        <v>0</v>
      </c>
      <c r="K88" s="382"/>
      <c r="L88" s="383">
        <f>M87</f>
        <v>0</v>
      </c>
      <c r="M88" s="600"/>
      <c r="N88" s="601"/>
      <c r="O88" s="602"/>
      <c r="P88" s="603"/>
      <c r="Q88" s="603"/>
      <c r="R88" s="599"/>
      <c r="S88" s="588"/>
      <c r="T88" s="589"/>
      <c r="U88" s="589"/>
      <c r="V88" s="589"/>
      <c r="W88" s="590"/>
      <c r="X88" s="376" t="s">
        <v>261</v>
      </c>
      <c r="Y88" s="377"/>
      <c r="Z88" s="378"/>
      <c r="AA88" s="364" t="str">
        <f>IF(AA87="","",VLOOKUP(AA87,'[1]シフト記号表（従来型・ユニット型共通）'!$C$6:$L$47,10,FALSE))</f>
        <v/>
      </c>
      <c r="AB88" s="365" t="str">
        <f>IF(AB87="","",VLOOKUP(AB87,'[1]シフト記号表（従来型・ユニット型共通）'!$C$6:$L$47,10,FALSE))</f>
        <v/>
      </c>
      <c r="AC88" s="365" t="str">
        <f>IF(AC87="","",VLOOKUP(AC87,'[1]シフト記号表（従来型・ユニット型共通）'!$C$6:$L$47,10,FALSE))</f>
        <v/>
      </c>
      <c r="AD88" s="365" t="str">
        <f>IF(AD87="","",VLOOKUP(AD87,'[1]シフト記号表（従来型・ユニット型共通）'!$C$6:$L$47,10,FALSE))</f>
        <v/>
      </c>
      <c r="AE88" s="365" t="str">
        <f>IF(AE87="","",VLOOKUP(AE87,'[1]シフト記号表（従来型・ユニット型共通）'!$C$6:$L$47,10,FALSE))</f>
        <v/>
      </c>
      <c r="AF88" s="365" t="str">
        <f>IF(AF87="","",VLOOKUP(AF87,'[1]シフト記号表（従来型・ユニット型共通）'!$C$6:$L$47,10,FALSE))</f>
        <v/>
      </c>
      <c r="AG88" s="366" t="str">
        <f>IF(AG87="","",VLOOKUP(AG87,'[1]シフト記号表（従来型・ユニット型共通）'!$C$6:$L$47,10,FALSE))</f>
        <v/>
      </c>
      <c r="AH88" s="364" t="str">
        <f>IF(AH87="","",VLOOKUP(AH87,'[1]シフト記号表（従来型・ユニット型共通）'!$C$6:$L$47,10,FALSE))</f>
        <v/>
      </c>
      <c r="AI88" s="365" t="str">
        <f>IF(AI87="","",VLOOKUP(AI87,'[1]シフト記号表（従来型・ユニット型共通）'!$C$6:$L$47,10,FALSE))</f>
        <v/>
      </c>
      <c r="AJ88" s="365" t="str">
        <f>IF(AJ87="","",VLOOKUP(AJ87,'[1]シフト記号表（従来型・ユニット型共通）'!$C$6:$L$47,10,FALSE))</f>
        <v/>
      </c>
      <c r="AK88" s="365" t="str">
        <f>IF(AK87="","",VLOOKUP(AK87,'[1]シフト記号表（従来型・ユニット型共通）'!$C$6:$L$47,10,FALSE))</f>
        <v/>
      </c>
      <c r="AL88" s="365" t="str">
        <f>IF(AL87="","",VLOOKUP(AL87,'[1]シフト記号表（従来型・ユニット型共通）'!$C$6:$L$47,10,FALSE))</f>
        <v/>
      </c>
      <c r="AM88" s="365" t="str">
        <f>IF(AM87="","",VLOOKUP(AM87,'[1]シフト記号表（従来型・ユニット型共通）'!$C$6:$L$47,10,FALSE))</f>
        <v/>
      </c>
      <c r="AN88" s="366" t="str">
        <f>IF(AN87="","",VLOOKUP(AN87,'[1]シフト記号表（従来型・ユニット型共通）'!$C$6:$L$47,10,FALSE))</f>
        <v/>
      </c>
      <c r="AO88" s="364" t="str">
        <f>IF(AO87="","",VLOOKUP(AO87,'[1]シフト記号表（従来型・ユニット型共通）'!$C$6:$L$47,10,FALSE))</f>
        <v/>
      </c>
      <c r="AP88" s="365" t="str">
        <f>IF(AP87="","",VLOOKUP(AP87,'[1]シフト記号表（従来型・ユニット型共通）'!$C$6:$L$47,10,FALSE))</f>
        <v/>
      </c>
      <c r="AQ88" s="365" t="str">
        <f>IF(AQ87="","",VLOOKUP(AQ87,'[1]シフト記号表（従来型・ユニット型共通）'!$C$6:$L$47,10,FALSE))</f>
        <v/>
      </c>
      <c r="AR88" s="365" t="str">
        <f>IF(AR87="","",VLOOKUP(AR87,'[1]シフト記号表（従来型・ユニット型共通）'!$C$6:$L$47,10,FALSE))</f>
        <v/>
      </c>
      <c r="AS88" s="365" t="str">
        <f>IF(AS87="","",VLOOKUP(AS87,'[1]シフト記号表（従来型・ユニット型共通）'!$C$6:$L$47,10,FALSE))</f>
        <v/>
      </c>
      <c r="AT88" s="365" t="str">
        <f>IF(AT87="","",VLOOKUP(AT87,'[1]シフト記号表（従来型・ユニット型共通）'!$C$6:$L$47,10,FALSE))</f>
        <v/>
      </c>
      <c r="AU88" s="366" t="str">
        <f>IF(AU87="","",VLOOKUP(AU87,'[1]シフト記号表（従来型・ユニット型共通）'!$C$6:$L$47,10,FALSE))</f>
        <v/>
      </c>
      <c r="AV88" s="364" t="str">
        <f>IF(AV87="","",VLOOKUP(AV87,'[1]シフト記号表（従来型・ユニット型共通）'!$C$6:$L$47,10,FALSE))</f>
        <v/>
      </c>
      <c r="AW88" s="365" t="str">
        <f>IF(AW87="","",VLOOKUP(AW87,'[1]シフト記号表（従来型・ユニット型共通）'!$C$6:$L$47,10,FALSE))</f>
        <v/>
      </c>
      <c r="AX88" s="365" t="str">
        <f>IF(AX87="","",VLOOKUP(AX87,'[1]シフト記号表（従来型・ユニット型共通）'!$C$6:$L$47,10,FALSE))</f>
        <v/>
      </c>
      <c r="AY88" s="365" t="str">
        <f>IF(AY87="","",VLOOKUP(AY87,'[1]シフト記号表（従来型・ユニット型共通）'!$C$6:$L$47,10,FALSE))</f>
        <v/>
      </c>
      <c r="AZ88" s="365" t="str">
        <f>IF(AZ87="","",VLOOKUP(AZ87,'[1]シフト記号表（従来型・ユニット型共通）'!$C$6:$L$47,10,FALSE))</f>
        <v/>
      </c>
      <c r="BA88" s="365" t="str">
        <f>IF(BA87="","",VLOOKUP(BA87,'[1]シフト記号表（従来型・ユニット型共通）'!$C$6:$L$47,10,FALSE))</f>
        <v/>
      </c>
      <c r="BB88" s="366" t="str">
        <f>IF(BB87="","",VLOOKUP(BB87,'[1]シフト記号表（従来型・ユニット型共通）'!$C$6:$L$47,10,FALSE))</f>
        <v/>
      </c>
      <c r="BC88" s="364" t="str">
        <f>IF(BC87="","",VLOOKUP(BC87,'[1]シフト記号表（従来型・ユニット型共通）'!$C$6:$L$47,10,FALSE))</f>
        <v/>
      </c>
      <c r="BD88" s="365" t="str">
        <f>IF(BD87="","",VLOOKUP(BD87,'[1]シフト記号表（従来型・ユニット型共通）'!$C$6:$L$47,10,FALSE))</f>
        <v/>
      </c>
      <c r="BE88" s="365" t="str">
        <f>IF(BE87="","",VLOOKUP(BE87,'[1]シフト記号表（従来型・ユニット型共通）'!$C$6:$L$47,10,FALSE))</f>
        <v/>
      </c>
      <c r="BF88" s="571">
        <f>IF($BI$3="４週",SUM(AA88:BB88),IF($BI$3="暦月",SUM(AA88:BE88),""))</f>
        <v>0</v>
      </c>
      <c r="BG88" s="572"/>
      <c r="BH88" s="573">
        <f>IF($BI$3="４週",BF88/4,IF($BI$3="暦月",(BF88/($BI$8/7)),""))</f>
        <v>0</v>
      </c>
      <c r="BI88" s="572"/>
      <c r="BJ88" s="568"/>
      <c r="BK88" s="569"/>
      <c r="BL88" s="569"/>
      <c r="BM88" s="569"/>
      <c r="BN88" s="570"/>
    </row>
    <row r="89" spans="2:66" ht="20.25" customHeight="1" x14ac:dyDescent="0.45">
      <c r="B89" s="574">
        <f>B87+1</f>
        <v>37</v>
      </c>
      <c r="C89" s="684"/>
      <c r="D89" s="686"/>
      <c r="E89" s="658"/>
      <c r="F89" s="687"/>
      <c r="G89" s="576"/>
      <c r="H89" s="577"/>
      <c r="I89" s="359"/>
      <c r="J89" s="360"/>
      <c r="K89" s="359"/>
      <c r="L89" s="360"/>
      <c r="M89" s="580"/>
      <c r="N89" s="581"/>
      <c r="O89" s="584"/>
      <c r="P89" s="585"/>
      <c r="Q89" s="585"/>
      <c r="R89" s="577"/>
      <c r="S89" s="588"/>
      <c r="T89" s="589"/>
      <c r="U89" s="589"/>
      <c r="V89" s="589"/>
      <c r="W89" s="590"/>
      <c r="X89" s="379" t="s">
        <v>260</v>
      </c>
      <c r="Y89" s="380"/>
      <c r="Z89" s="381"/>
      <c r="AA89" s="372"/>
      <c r="AB89" s="373"/>
      <c r="AC89" s="373"/>
      <c r="AD89" s="373"/>
      <c r="AE89" s="373"/>
      <c r="AF89" s="373"/>
      <c r="AG89" s="374"/>
      <c r="AH89" s="372"/>
      <c r="AI89" s="373"/>
      <c r="AJ89" s="373"/>
      <c r="AK89" s="373"/>
      <c r="AL89" s="373"/>
      <c r="AM89" s="373"/>
      <c r="AN89" s="374"/>
      <c r="AO89" s="372"/>
      <c r="AP89" s="373"/>
      <c r="AQ89" s="373"/>
      <c r="AR89" s="373"/>
      <c r="AS89" s="373"/>
      <c r="AT89" s="373"/>
      <c r="AU89" s="374"/>
      <c r="AV89" s="372"/>
      <c r="AW89" s="373"/>
      <c r="AX89" s="373"/>
      <c r="AY89" s="373"/>
      <c r="AZ89" s="373"/>
      <c r="BA89" s="373"/>
      <c r="BB89" s="374"/>
      <c r="BC89" s="372"/>
      <c r="BD89" s="373"/>
      <c r="BE89" s="375"/>
      <c r="BF89" s="594"/>
      <c r="BG89" s="595"/>
      <c r="BH89" s="556"/>
      <c r="BI89" s="557"/>
      <c r="BJ89" s="558"/>
      <c r="BK89" s="559"/>
      <c r="BL89" s="559"/>
      <c r="BM89" s="559"/>
      <c r="BN89" s="560"/>
    </row>
    <row r="90" spans="2:66" ht="20.25" customHeight="1" x14ac:dyDescent="0.45">
      <c r="B90" s="597"/>
      <c r="C90" s="691"/>
      <c r="D90" s="692"/>
      <c r="E90" s="658"/>
      <c r="F90" s="687"/>
      <c r="G90" s="598"/>
      <c r="H90" s="599"/>
      <c r="I90" s="382"/>
      <c r="J90" s="383">
        <f>G89</f>
        <v>0</v>
      </c>
      <c r="K90" s="382"/>
      <c r="L90" s="383">
        <f>M89</f>
        <v>0</v>
      </c>
      <c r="M90" s="600"/>
      <c r="N90" s="601"/>
      <c r="O90" s="602"/>
      <c r="P90" s="603"/>
      <c r="Q90" s="603"/>
      <c r="R90" s="599"/>
      <c r="S90" s="588"/>
      <c r="T90" s="589"/>
      <c r="U90" s="589"/>
      <c r="V90" s="589"/>
      <c r="W90" s="590"/>
      <c r="X90" s="376" t="s">
        <v>261</v>
      </c>
      <c r="Y90" s="377"/>
      <c r="Z90" s="378"/>
      <c r="AA90" s="364" t="str">
        <f>IF(AA89="","",VLOOKUP(AA89,'[1]シフト記号表（従来型・ユニット型共通）'!$C$6:$L$47,10,FALSE))</f>
        <v/>
      </c>
      <c r="AB90" s="365" t="str">
        <f>IF(AB89="","",VLOOKUP(AB89,'[1]シフト記号表（従来型・ユニット型共通）'!$C$6:$L$47,10,FALSE))</f>
        <v/>
      </c>
      <c r="AC90" s="365" t="str">
        <f>IF(AC89="","",VLOOKUP(AC89,'[1]シフト記号表（従来型・ユニット型共通）'!$C$6:$L$47,10,FALSE))</f>
        <v/>
      </c>
      <c r="AD90" s="365" t="str">
        <f>IF(AD89="","",VLOOKUP(AD89,'[1]シフト記号表（従来型・ユニット型共通）'!$C$6:$L$47,10,FALSE))</f>
        <v/>
      </c>
      <c r="AE90" s="365" t="str">
        <f>IF(AE89="","",VLOOKUP(AE89,'[1]シフト記号表（従来型・ユニット型共通）'!$C$6:$L$47,10,FALSE))</f>
        <v/>
      </c>
      <c r="AF90" s="365" t="str">
        <f>IF(AF89="","",VLOOKUP(AF89,'[1]シフト記号表（従来型・ユニット型共通）'!$C$6:$L$47,10,FALSE))</f>
        <v/>
      </c>
      <c r="AG90" s="366" t="str">
        <f>IF(AG89="","",VLOOKUP(AG89,'[1]シフト記号表（従来型・ユニット型共通）'!$C$6:$L$47,10,FALSE))</f>
        <v/>
      </c>
      <c r="AH90" s="364" t="str">
        <f>IF(AH89="","",VLOOKUP(AH89,'[1]シフト記号表（従来型・ユニット型共通）'!$C$6:$L$47,10,FALSE))</f>
        <v/>
      </c>
      <c r="AI90" s="365" t="str">
        <f>IF(AI89="","",VLOOKUP(AI89,'[1]シフト記号表（従来型・ユニット型共通）'!$C$6:$L$47,10,FALSE))</f>
        <v/>
      </c>
      <c r="AJ90" s="365" t="str">
        <f>IF(AJ89="","",VLOOKUP(AJ89,'[1]シフト記号表（従来型・ユニット型共通）'!$C$6:$L$47,10,FALSE))</f>
        <v/>
      </c>
      <c r="AK90" s="365" t="str">
        <f>IF(AK89="","",VLOOKUP(AK89,'[1]シフト記号表（従来型・ユニット型共通）'!$C$6:$L$47,10,FALSE))</f>
        <v/>
      </c>
      <c r="AL90" s="365" t="str">
        <f>IF(AL89="","",VLOOKUP(AL89,'[1]シフト記号表（従来型・ユニット型共通）'!$C$6:$L$47,10,FALSE))</f>
        <v/>
      </c>
      <c r="AM90" s="365" t="str">
        <f>IF(AM89="","",VLOOKUP(AM89,'[1]シフト記号表（従来型・ユニット型共通）'!$C$6:$L$47,10,FALSE))</f>
        <v/>
      </c>
      <c r="AN90" s="366" t="str">
        <f>IF(AN89="","",VLOOKUP(AN89,'[1]シフト記号表（従来型・ユニット型共通）'!$C$6:$L$47,10,FALSE))</f>
        <v/>
      </c>
      <c r="AO90" s="364" t="str">
        <f>IF(AO89="","",VLOOKUP(AO89,'[1]シフト記号表（従来型・ユニット型共通）'!$C$6:$L$47,10,FALSE))</f>
        <v/>
      </c>
      <c r="AP90" s="365" t="str">
        <f>IF(AP89="","",VLOOKUP(AP89,'[1]シフト記号表（従来型・ユニット型共通）'!$C$6:$L$47,10,FALSE))</f>
        <v/>
      </c>
      <c r="AQ90" s="365" t="str">
        <f>IF(AQ89="","",VLOOKUP(AQ89,'[1]シフト記号表（従来型・ユニット型共通）'!$C$6:$L$47,10,FALSE))</f>
        <v/>
      </c>
      <c r="AR90" s="365" t="str">
        <f>IF(AR89="","",VLOOKUP(AR89,'[1]シフト記号表（従来型・ユニット型共通）'!$C$6:$L$47,10,FALSE))</f>
        <v/>
      </c>
      <c r="AS90" s="365" t="str">
        <f>IF(AS89="","",VLOOKUP(AS89,'[1]シフト記号表（従来型・ユニット型共通）'!$C$6:$L$47,10,FALSE))</f>
        <v/>
      </c>
      <c r="AT90" s="365" t="str">
        <f>IF(AT89="","",VLOOKUP(AT89,'[1]シフト記号表（従来型・ユニット型共通）'!$C$6:$L$47,10,FALSE))</f>
        <v/>
      </c>
      <c r="AU90" s="366" t="str">
        <f>IF(AU89="","",VLOOKUP(AU89,'[1]シフト記号表（従来型・ユニット型共通）'!$C$6:$L$47,10,FALSE))</f>
        <v/>
      </c>
      <c r="AV90" s="364" t="str">
        <f>IF(AV89="","",VLOOKUP(AV89,'[1]シフト記号表（従来型・ユニット型共通）'!$C$6:$L$47,10,FALSE))</f>
        <v/>
      </c>
      <c r="AW90" s="365" t="str">
        <f>IF(AW89="","",VLOOKUP(AW89,'[1]シフト記号表（従来型・ユニット型共通）'!$C$6:$L$47,10,FALSE))</f>
        <v/>
      </c>
      <c r="AX90" s="365" t="str">
        <f>IF(AX89="","",VLOOKUP(AX89,'[1]シフト記号表（従来型・ユニット型共通）'!$C$6:$L$47,10,FALSE))</f>
        <v/>
      </c>
      <c r="AY90" s="365" t="str">
        <f>IF(AY89="","",VLOOKUP(AY89,'[1]シフト記号表（従来型・ユニット型共通）'!$C$6:$L$47,10,FALSE))</f>
        <v/>
      </c>
      <c r="AZ90" s="365" t="str">
        <f>IF(AZ89="","",VLOOKUP(AZ89,'[1]シフト記号表（従来型・ユニット型共通）'!$C$6:$L$47,10,FALSE))</f>
        <v/>
      </c>
      <c r="BA90" s="365" t="str">
        <f>IF(BA89="","",VLOOKUP(BA89,'[1]シフト記号表（従来型・ユニット型共通）'!$C$6:$L$47,10,FALSE))</f>
        <v/>
      </c>
      <c r="BB90" s="366" t="str">
        <f>IF(BB89="","",VLOOKUP(BB89,'[1]シフト記号表（従来型・ユニット型共通）'!$C$6:$L$47,10,FALSE))</f>
        <v/>
      </c>
      <c r="BC90" s="364" t="str">
        <f>IF(BC89="","",VLOOKUP(BC89,'[1]シフト記号表（従来型・ユニット型共通）'!$C$6:$L$47,10,FALSE))</f>
        <v/>
      </c>
      <c r="BD90" s="365" t="str">
        <f>IF(BD89="","",VLOOKUP(BD89,'[1]シフト記号表（従来型・ユニット型共通）'!$C$6:$L$47,10,FALSE))</f>
        <v/>
      </c>
      <c r="BE90" s="365" t="str">
        <f>IF(BE89="","",VLOOKUP(BE89,'[1]シフト記号表（従来型・ユニット型共通）'!$C$6:$L$47,10,FALSE))</f>
        <v/>
      </c>
      <c r="BF90" s="571">
        <f>IF($BI$3="４週",SUM(AA90:BB90),IF($BI$3="暦月",SUM(AA90:BE90),""))</f>
        <v>0</v>
      </c>
      <c r="BG90" s="572"/>
      <c r="BH90" s="573">
        <f>IF($BI$3="４週",BF90/4,IF($BI$3="暦月",(BF90/($BI$8/7)),""))</f>
        <v>0</v>
      </c>
      <c r="BI90" s="572"/>
      <c r="BJ90" s="568"/>
      <c r="BK90" s="569"/>
      <c r="BL90" s="569"/>
      <c r="BM90" s="569"/>
      <c r="BN90" s="570"/>
    </row>
    <row r="91" spans="2:66" ht="20.25" customHeight="1" x14ac:dyDescent="0.45">
      <c r="B91" s="574">
        <f>B89+1</f>
        <v>38</v>
      </c>
      <c r="C91" s="684"/>
      <c r="D91" s="686"/>
      <c r="E91" s="658"/>
      <c r="F91" s="687"/>
      <c r="G91" s="576"/>
      <c r="H91" s="577"/>
      <c r="I91" s="359"/>
      <c r="J91" s="360"/>
      <c r="K91" s="359"/>
      <c r="L91" s="360"/>
      <c r="M91" s="580"/>
      <c r="N91" s="581"/>
      <c r="O91" s="584"/>
      <c r="P91" s="585"/>
      <c r="Q91" s="585"/>
      <c r="R91" s="577"/>
      <c r="S91" s="588"/>
      <c r="T91" s="589"/>
      <c r="U91" s="589"/>
      <c r="V91" s="589"/>
      <c r="W91" s="590"/>
      <c r="X91" s="379" t="s">
        <v>260</v>
      </c>
      <c r="Y91" s="380"/>
      <c r="Z91" s="381"/>
      <c r="AA91" s="372"/>
      <c r="AB91" s="373"/>
      <c r="AC91" s="373"/>
      <c r="AD91" s="373"/>
      <c r="AE91" s="373"/>
      <c r="AF91" s="373"/>
      <c r="AG91" s="374"/>
      <c r="AH91" s="372"/>
      <c r="AI91" s="373"/>
      <c r="AJ91" s="373"/>
      <c r="AK91" s="373"/>
      <c r="AL91" s="373"/>
      <c r="AM91" s="373"/>
      <c r="AN91" s="374"/>
      <c r="AO91" s="372"/>
      <c r="AP91" s="373"/>
      <c r="AQ91" s="373"/>
      <c r="AR91" s="373"/>
      <c r="AS91" s="373"/>
      <c r="AT91" s="373"/>
      <c r="AU91" s="374"/>
      <c r="AV91" s="372"/>
      <c r="AW91" s="373"/>
      <c r="AX91" s="373"/>
      <c r="AY91" s="373"/>
      <c r="AZ91" s="373"/>
      <c r="BA91" s="373"/>
      <c r="BB91" s="374"/>
      <c r="BC91" s="372"/>
      <c r="BD91" s="373"/>
      <c r="BE91" s="375"/>
      <c r="BF91" s="594"/>
      <c r="BG91" s="595"/>
      <c r="BH91" s="556"/>
      <c r="BI91" s="557"/>
      <c r="BJ91" s="558"/>
      <c r="BK91" s="559"/>
      <c r="BL91" s="559"/>
      <c r="BM91" s="559"/>
      <c r="BN91" s="560"/>
    </row>
    <row r="92" spans="2:66" ht="20.25" customHeight="1" x14ac:dyDescent="0.45">
      <c r="B92" s="597"/>
      <c r="C92" s="691"/>
      <c r="D92" s="692"/>
      <c r="E92" s="658"/>
      <c r="F92" s="687"/>
      <c r="G92" s="598"/>
      <c r="H92" s="599"/>
      <c r="I92" s="382"/>
      <c r="J92" s="383">
        <f>G91</f>
        <v>0</v>
      </c>
      <c r="K92" s="382"/>
      <c r="L92" s="383">
        <f>M91</f>
        <v>0</v>
      </c>
      <c r="M92" s="600"/>
      <c r="N92" s="601"/>
      <c r="O92" s="602"/>
      <c r="P92" s="603"/>
      <c r="Q92" s="603"/>
      <c r="R92" s="599"/>
      <c r="S92" s="588"/>
      <c r="T92" s="589"/>
      <c r="U92" s="589"/>
      <c r="V92" s="589"/>
      <c r="W92" s="590"/>
      <c r="X92" s="376" t="s">
        <v>261</v>
      </c>
      <c r="Y92" s="377"/>
      <c r="Z92" s="378"/>
      <c r="AA92" s="364" t="str">
        <f>IF(AA91="","",VLOOKUP(AA91,'[1]シフト記号表（従来型・ユニット型共通）'!$C$6:$L$47,10,FALSE))</f>
        <v/>
      </c>
      <c r="AB92" s="365" t="str">
        <f>IF(AB91="","",VLOOKUP(AB91,'[1]シフト記号表（従来型・ユニット型共通）'!$C$6:$L$47,10,FALSE))</f>
        <v/>
      </c>
      <c r="AC92" s="365" t="str">
        <f>IF(AC91="","",VLOOKUP(AC91,'[1]シフト記号表（従来型・ユニット型共通）'!$C$6:$L$47,10,FALSE))</f>
        <v/>
      </c>
      <c r="AD92" s="365" t="str">
        <f>IF(AD91="","",VLOOKUP(AD91,'[1]シフト記号表（従来型・ユニット型共通）'!$C$6:$L$47,10,FALSE))</f>
        <v/>
      </c>
      <c r="AE92" s="365" t="str">
        <f>IF(AE91="","",VLOOKUP(AE91,'[1]シフト記号表（従来型・ユニット型共通）'!$C$6:$L$47,10,FALSE))</f>
        <v/>
      </c>
      <c r="AF92" s="365" t="str">
        <f>IF(AF91="","",VLOOKUP(AF91,'[1]シフト記号表（従来型・ユニット型共通）'!$C$6:$L$47,10,FALSE))</f>
        <v/>
      </c>
      <c r="AG92" s="366" t="str">
        <f>IF(AG91="","",VLOOKUP(AG91,'[1]シフト記号表（従来型・ユニット型共通）'!$C$6:$L$47,10,FALSE))</f>
        <v/>
      </c>
      <c r="AH92" s="364" t="str">
        <f>IF(AH91="","",VLOOKUP(AH91,'[1]シフト記号表（従来型・ユニット型共通）'!$C$6:$L$47,10,FALSE))</f>
        <v/>
      </c>
      <c r="AI92" s="365" t="str">
        <f>IF(AI91="","",VLOOKUP(AI91,'[1]シフト記号表（従来型・ユニット型共通）'!$C$6:$L$47,10,FALSE))</f>
        <v/>
      </c>
      <c r="AJ92" s="365" t="str">
        <f>IF(AJ91="","",VLOOKUP(AJ91,'[1]シフト記号表（従来型・ユニット型共通）'!$C$6:$L$47,10,FALSE))</f>
        <v/>
      </c>
      <c r="AK92" s="365" t="str">
        <f>IF(AK91="","",VLOOKUP(AK91,'[1]シフト記号表（従来型・ユニット型共通）'!$C$6:$L$47,10,FALSE))</f>
        <v/>
      </c>
      <c r="AL92" s="365" t="str">
        <f>IF(AL91="","",VLOOKUP(AL91,'[1]シフト記号表（従来型・ユニット型共通）'!$C$6:$L$47,10,FALSE))</f>
        <v/>
      </c>
      <c r="AM92" s="365" t="str">
        <f>IF(AM91="","",VLOOKUP(AM91,'[1]シフト記号表（従来型・ユニット型共通）'!$C$6:$L$47,10,FALSE))</f>
        <v/>
      </c>
      <c r="AN92" s="366" t="str">
        <f>IF(AN91="","",VLOOKUP(AN91,'[1]シフト記号表（従来型・ユニット型共通）'!$C$6:$L$47,10,FALSE))</f>
        <v/>
      </c>
      <c r="AO92" s="364" t="str">
        <f>IF(AO91="","",VLOOKUP(AO91,'[1]シフト記号表（従来型・ユニット型共通）'!$C$6:$L$47,10,FALSE))</f>
        <v/>
      </c>
      <c r="AP92" s="365" t="str">
        <f>IF(AP91="","",VLOOKUP(AP91,'[1]シフト記号表（従来型・ユニット型共通）'!$C$6:$L$47,10,FALSE))</f>
        <v/>
      </c>
      <c r="AQ92" s="365" t="str">
        <f>IF(AQ91="","",VLOOKUP(AQ91,'[1]シフト記号表（従来型・ユニット型共通）'!$C$6:$L$47,10,FALSE))</f>
        <v/>
      </c>
      <c r="AR92" s="365" t="str">
        <f>IF(AR91="","",VLOOKUP(AR91,'[1]シフト記号表（従来型・ユニット型共通）'!$C$6:$L$47,10,FALSE))</f>
        <v/>
      </c>
      <c r="AS92" s="365" t="str">
        <f>IF(AS91="","",VLOOKUP(AS91,'[1]シフト記号表（従来型・ユニット型共通）'!$C$6:$L$47,10,FALSE))</f>
        <v/>
      </c>
      <c r="AT92" s="365" t="str">
        <f>IF(AT91="","",VLOOKUP(AT91,'[1]シフト記号表（従来型・ユニット型共通）'!$C$6:$L$47,10,FALSE))</f>
        <v/>
      </c>
      <c r="AU92" s="366" t="str">
        <f>IF(AU91="","",VLOOKUP(AU91,'[1]シフト記号表（従来型・ユニット型共通）'!$C$6:$L$47,10,FALSE))</f>
        <v/>
      </c>
      <c r="AV92" s="364" t="str">
        <f>IF(AV91="","",VLOOKUP(AV91,'[1]シフト記号表（従来型・ユニット型共通）'!$C$6:$L$47,10,FALSE))</f>
        <v/>
      </c>
      <c r="AW92" s="365" t="str">
        <f>IF(AW91="","",VLOOKUP(AW91,'[1]シフト記号表（従来型・ユニット型共通）'!$C$6:$L$47,10,FALSE))</f>
        <v/>
      </c>
      <c r="AX92" s="365" t="str">
        <f>IF(AX91="","",VLOOKUP(AX91,'[1]シフト記号表（従来型・ユニット型共通）'!$C$6:$L$47,10,FALSE))</f>
        <v/>
      </c>
      <c r="AY92" s="365" t="str">
        <f>IF(AY91="","",VLOOKUP(AY91,'[1]シフト記号表（従来型・ユニット型共通）'!$C$6:$L$47,10,FALSE))</f>
        <v/>
      </c>
      <c r="AZ92" s="365" t="str">
        <f>IF(AZ91="","",VLOOKUP(AZ91,'[1]シフト記号表（従来型・ユニット型共通）'!$C$6:$L$47,10,FALSE))</f>
        <v/>
      </c>
      <c r="BA92" s="365" t="str">
        <f>IF(BA91="","",VLOOKUP(BA91,'[1]シフト記号表（従来型・ユニット型共通）'!$C$6:$L$47,10,FALSE))</f>
        <v/>
      </c>
      <c r="BB92" s="366" t="str">
        <f>IF(BB91="","",VLOOKUP(BB91,'[1]シフト記号表（従来型・ユニット型共通）'!$C$6:$L$47,10,FALSE))</f>
        <v/>
      </c>
      <c r="BC92" s="364" t="str">
        <f>IF(BC91="","",VLOOKUP(BC91,'[1]シフト記号表（従来型・ユニット型共通）'!$C$6:$L$47,10,FALSE))</f>
        <v/>
      </c>
      <c r="BD92" s="365" t="str">
        <f>IF(BD91="","",VLOOKUP(BD91,'[1]シフト記号表（従来型・ユニット型共通）'!$C$6:$L$47,10,FALSE))</f>
        <v/>
      </c>
      <c r="BE92" s="365" t="str">
        <f>IF(BE91="","",VLOOKUP(BE91,'[1]シフト記号表（従来型・ユニット型共通）'!$C$6:$L$47,10,FALSE))</f>
        <v/>
      </c>
      <c r="BF92" s="571">
        <f>IF($BI$3="４週",SUM(AA92:BB92),IF($BI$3="暦月",SUM(AA92:BE92),""))</f>
        <v>0</v>
      </c>
      <c r="BG92" s="572"/>
      <c r="BH92" s="573">
        <f>IF($BI$3="４週",BF92/4,IF($BI$3="暦月",(BF92/($BI$8/7)),""))</f>
        <v>0</v>
      </c>
      <c r="BI92" s="572"/>
      <c r="BJ92" s="568"/>
      <c r="BK92" s="569"/>
      <c r="BL92" s="569"/>
      <c r="BM92" s="569"/>
      <c r="BN92" s="570"/>
    </row>
    <row r="93" spans="2:66" ht="20.25" customHeight="1" x14ac:dyDescent="0.45">
      <c r="B93" s="574">
        <f>B91+1</f>
        <v>39</v>
      </c>
      <c r="C93" s="684"/>
      <c r="D93" s="686"/>
      <c r="E93" s="658"/>
      <c r="F93" s="687"/>
      <c r="G93" s="576"/>
      <c r="H93" s="577"/>
      <c r="I93" s="359"/>
      <c r="J93" s="360"/>
      <c r="K93" s="359"/>
      <c r="L93" s="360"/>
      <c r="M93" s="580"/>
      <c r="N93" s="581"/>
      <c r="O93" s="584"/>
      <c r="P93" s="585"/>
      <c r="Q93" s="585"/>
      <c r="R93" s="577"/>
      <c r="S93" s="588"/>
      <c r="T93" s="589"/>
      <c r="U93" s="589"/>
      <c r="V93" s="589"/>
      <c r="W93" s="590"/>
      <c r="X93" s="379" t="s">
        <v>260</v>
      </c>
      <c r="Y93" s="380"/>
      <c r="Z93" s="381"/>
      <c r="AA93" s="372"/>
      <c r="AB93" s="373"/>
      <c r="AC93" s="373"/>
      <c r="AD93" s="373"/>
      <c r="AE93" s="373"/>
      <c r="AF93" s="373"/>
      <c r="AG93" s="374"/>
      <c r="AH93" s="372"/>
      <c r="AI93" s="373"/>
      <c r="AJ93" s="373"/>
      <c r="AK93" s="373"/>
      <c r="AL93" s="373"/>
      <c r="AM93" s="373"/>
      <c r="AN93" s="374"/>
      <c r="AO93" s="372"/>
      <c r="AP93" s="373"/>
      <c r="AQ93" s="373"/>
      <c r="AR93" s="373"/>
      <c r="AS93" s="373"/>
      <c r="AT93" s="373"/>
      <c r="AU93" s="374"/>
      <c r="AV93" s="372"/>
      <c r="AW93" s="373"/>
      <c r="AX93" s="373"/>
      <c r="AY93" s="373"/>
      <c r="AZ93" s="373"/>
      <c r="BA93" s="373"/>
      <c r="BB93" s="374"/>
      <c r="BC93" s="372"/>
      <c r="BD93" s="373"/>
      <c r="BE93" s="375"/>
      <c r="BF93" s="594"/>
      <c r="BG93" s="595"/>
      <c r="BH93" s="556"/>
      <c r="BI93" s="557"/>
      <c r="BJ93" s="558"/>
      <c r="BK93" s="559"/>
      <c r="BL93" s="559"/>
      <c r="BM93" s="559"/>
      <c r="BN93" s="560"/>
    </row>
    <row r="94" spans="2:66" ht="20.25" customHeight="1" x14ac:dyDescent="0.45">
      <c r="B94" s="597"/>
      <c r="C94" s="691"/>
      <c r="D94" s="692"/>
      <c r="E94" s="658"/>
      <c r="F94" s="687"/>
      <c r="G94" s="598"/>
      <c r="H94" s="599"/>
      <c r="I94" s="382"/>
      <c r="J94" s="383">
        <f>G93</f>
        <v>0</v>
      </c>
      <c r="K94" s="382"/>
      <c r="L94" s="383">
        <f>M93</f>
        <v>0</v>
      </c>
      <c r="M94" s="600"/>
      <c r="N94" s="601"/>
      <c r="O94" s="602"/>
      <c r="P94" s="603"/>
      <c r="Q94" s="603"/>
      <c r="R94" s="599"/>
      <c r="S94" s="588"/>
      <c r="T94" s="589"/>
      <c r="U94" s="589"/>
      <c r="V94" s="589"/>
      <c r="W94" s="590"/>
      <c r="X94" s="376" t="s">
        <v>261</v>
      </c>
      <c r="Y94" s="377"/>
      <c r="Z94" s="378"/>
      <c r="AA94" s="364" t="str">
        <f>IF(AA93="","",VLOOKUP(AA93,'[1]シフト記号表（従来型・ユニット型共通）'!$C$6:$L$47,10,FALSE))</f>
        <v/>
      </c>
      <c r="AB94" s="365" t="str">
        <f>IF(AB93="","",VLOOKUP(AB93,'[1]シフト記号表（従来型・ユニット型共通）'!$C$6:$L$47,10,FALSE))</f>
        <v/>
      </c>
      <c r="AC94" s="365" t="str">
        <f>IF(AC93="","",VLOOKUP(AC93,'[1]シフト記号表（従来型・ユニット型共通）'!$C$6:$L$47,10,FALSE))</f>
        <v/>
      </c>
      <c r="AD94" s="365" t="str">
        <f>IF(AD93="","",VLOOKUP(AD93,'[1]シフト記号表（従来型・ユニット型共通）'!$C$6:$L$47,10,FALSE))</f>
        <v/>
      </c>
      <c r="AE94" s="365" t="str">
        <f>IF(AE93="","",VLOOKUP(AE93,'[1]シフト記号表（従来型・ユニット型共通）'!$C$6:$L$47,10,FALSE))</f>
        <v/>
      </c>
      <c r="AF94" s="365" t="str">
        <f>IF(AF93="","",VLOOKUP(AF93,'[1]シフト記号表（従来型・ユニット型共通）'!$C$6:$L$47,10,FALSE))</f>
        <v/>
      </c>
      <c r="AG94" s="366" t="str">
        <f>IF(AG93="","",VLOOKUP(AG93,'[1]シフト記号表（従来型・ユニット型共通）'!$C$6:$L$47,10,FALSE))</f>
        <v/>
      </c>
      <c r="AH94" s="364" t="str">
        <f>IF(AH93="","",VLOOKUP(AH93,'[1]シフト記号表（従来型・ユニット型共通）'!$C$6:$L$47,10,FALSE))</f>
        <v/>
      </c>
      <c r="AI94" s="365" t="str">
        <f>IF(AI93="","",VLOOKUP(AI93,'[1]シフト記号表（従来型・ユニット型共通）'!$C$6:$L$47,10,FALSE))</f>
        <v/>
      </c>
      <c r="AJ94" s="365" t="str">
        <f>IF(AJ93="","",VLOOKUP(AJ93,'[1]シフト記号表（従来型・ユニット型共通）'!$C$6:$L$47,10,FALSE))</f>
        <v/>
      </c>
      <c r="AK94" s="365" t="str">
        <f>IF(AK93="","",VLOOKUP(AK93,'[1]シフト記号表（従来型・ユニット型共通）'!$C$6:$L$47,10,FALSE))</f>
        <v/>
      </c>
      <c r="AL94" s="365" t="str">
        <f>IF(AL93="","",VLOOKUP(AL93,'[1]シフト記号表（従来型・ユニット型共通）'!$C$6:$L$47,10,FALSE))</f>
        <v/>
      </c>
      <c r="AM94" s="365" t="str">
        <f>IF(AM93="","",VLOOKUP(AM93,'[1]シフト記号表（従来型・ユニット型共通）'!$C$6:$L$47,10,FALSE))</f>
        <v/>
      </c>
      <c r="AN94" s="366" t="str">
        <f>IF(AN93="","",VLOOKUP(AN93,'[1]シフト記号表（従来型・ユニット型共通）'!$C$6:$L$47,10,FALSE))</f>
        <v/>
      </c>
      <c r="AO94" s="364" t="str">
        <f>IF(AO93="","",VLOOKUP(AO93,'[1]シフト記号表（従来型・ユニット型共通）'!$C$6:$L$47,10,FALSE))</f>
        <v/>
      </c>
      <c r="AP94" s="365" t="str">
        <f>IF(AP93="","",VLOOKUP(AP93,'[1]シフト記号表（従来型・ユニット型共通）'!$C$6:$L$47,10,FALSE))</f>
        <v/>
      </c>
      <c r="AQ94" s="365" t="str">
        <f>IF(AQ93="","",VLOOKUP(AQ93,'[1]シフト記号表（従来型・ユニット型共通）'!$C$6:$L$47,10,FALSE))</f>
        <v/>
      </c>
      <c r="AR94" s="365" t="str">
        <f>IF(AR93="","",VLOOKUP(AR93,'[1]シフト記号表（従来型・ユニット型共通）'!$C$6:$L$47,10,FALSE))</f>
        <v/>
      </c>
      <c r="AS94" s="365" t="str">
        <f>IF(AS93="","",VLOOKUP(AS93,'[1]シフト記号表（従来型・ユニット型共通）'!$C$6:$L$47,10,FALSE))</f>
        <v/>
      </c>
      <c r="AT94" s="365" t="str">
        <f>IF(AT93="","",VLOOKUP(AT93,'[1]シフト記号表（従来型・ユニット型共通）'!$C$6:$L$47,10,FALSE))</f>
        <v/>
      </c>
      <c r="AU94" s="366" t="str">
        <f>IF(AU93="","",VLOOKUP(AU93,'[1]シフト記号表（従来型・ユニット型共通）'!$C$6:$L$47,10,FALSE))</f>
        <v/>
      </c>
      <c r="AV94" s="364" t="str">
        <f>IF(AV93="","",VLOOKUP(AV93,'[1]シフト記号表（従来型・ユニット型共通）'!$C$6:$L$47,10,FALSE))</f>
        <v/>
      </c>
      <c r="AW94" s="365" t="str">
        <f>IF(AW93="","",VLOOKUP(AW93,'[1]シフト記号表（従来型・ユニット型共通）'!$C$6:$L$47,10,FALSE))</f>
        <v/>
      </c>
      <c r="AX94" s="365" t="str">
        <f>IF(AX93="","",VLOOKUP(AX93,'[1]シフト記号表（従来型・ユニット型共通）'!$C$6:$L$47,10,FALSE))</f>
        <v/>
      </c>
      <c r="AY94" s="365" t="str">
        <f>IF(AY93="","",VLOOKUP(AY93,'[1]シフト記号表（従来型・ユニット型共通）'!$C$6:$L$47,10,FALSE))</f>
        <v/>
      </c>
      <c r="AZ94" s="365" t="str">
        <f>IF(AZ93="","",VLOOKUP(AZ93,'[1]シフト記号表（従来型・ユニット型共通）'!$C$6:$L$47,10,FALSE))</f>
        <v/>
      </c>
      <c r="BA94" s="365" t="str">
        <f>IF(BA93="","",VLOOKUP(BA93,'[1]シフト記号表（従来型・ユニット型共通）'!$C$6:$L$47,10,FALSE))</f>
        <v/>
      </c>
      <c r="BB94" s="366" t="str">
        <f>IF(BB93="","",VLOOKUP(BB93,'[1]シフト記号表（従来型・ユニット型共通）'!$C$6:$L$47,10,FALSE))</f>
        <v/>
      </c>
      <c r="BC94" s="364" t="str">
        <f>IF(BC93="","",VLOOKUP(BC93,'[1]シフト記号表（従来型・ユニット型共通）'!$C$6:$L$47,10,FALSE))</f>
        <v/>
      </c>
      <c r="BD94" s="365" t="str">
        <f>IF(BD93="","",VLOOKUP(BD93,'[1]シフト記号表（従来型・ユニット型共通）'!$C$6:$L$47,10,FALSE))</f>
        <v/>
      </c>
      <c r="BE94" s="365" t="str">
        <f>IF(BE93="","",VLOOKUP(BE93,'[1]シフト記号表（従来型・ユニット型共通）'!$C$6:$L$47,10,FALSE))</f>
        <v/>
      </c>
      <c r="BF94" s="571">
        <f>IF($BI$3="４週",SUM(AA94:BB94),IF($BI$3="暦月",SUM(AA94:BE94),""))</f>
        <v>0</v>
      </c>
      <c r="BG94" s="572"/>
      <c r="BH94" s="573">
        <f>IF($BI$3="４週",BF94/4,IF($BI$3="暦月",(BF94/($BI$8/7)),""))</f>
        <v>0</v>
      </c>
      <c r="BI94" s="572"/>
      <c r="BJ94" s="568"/>
      <c r="BK94" s="569"/>
      <c r="BL94" s="569"/>
      <c r="BM94" s="569"/>
      <c r="BN94" s="570"/>
    </row>
    <row r="95" spans="2:66" ht="20.25" customHeight="1" x14ac:dyDescent="0.45">
      <c r="B95" s="574">
        <f>B93+1</f>
        <v>40</v>
      </c>
      <c r="C95" s="684"/>
      <c r="D95" s="686"/>
      <c r="E95" s="658"/>
      <c r="F95" s="687"/>
      <c r="G95" s="576"/>
      <c r="H95" s="577"/>
      <c r="I95" s="359"/>
      <c r="J95" s="360"/>
      <c r="K95" s="359"/>
      <c r="L95" s="360"/>
      <c r="M95" s="580"/>
      <c r="N95" s="581"/>
      <c r="O95" s="584"/>
      <c r="P95" s="585"/>
      <c r="Q95" s="585"/>
      <c r="R95" s="577"/>
      <c r="S95" s="588"/>
      <c r="T95" s="589"/>
      <c r="U95" s="589"/>
      <c r="V95" s="589"/>
      <c r="W95" s="590"/>
      <c r="X95" s="379" t="s">
        <v>260</v>
      </c>
      <c r="Y95" s="380"/>
      <c r="Z95" s="381"/>
      <c r="AA95" s="372"/>
      <c r="AB95" s="373"/>
      <c r="AC95" s="373"/>
      <c r="AD95" s="373"/>
      <c r="AE95" s="373"/>
      <c r="AF95" s="373"/>
      <c r="AG95" s="374"/>
      <c r="AH95" s="372"/>
      <c r="AI95" s="373"/>
      <c r="AJ95" s="373"/>
      <c r="AK95" s="373"/>
      <c r="AL95" s="373"/>
      <c r="AM95" s="373"/>
      <c r="AN95" s="374"/>
      <c r="AO95" s="372"/>
      <c r="AP95" s="373"/>
      <c r="AQ95" s="373"/>
      <c r="AR95" s="373"/>
      <c r="AS95" s="373"/>
      <c r="AT95" s="373"/>
      <c r="AU95" s="374"/>
      <c r="AV95" s="372"/>
      <c r="AW95" s="373"/>
      <c r="AX95" s="373"/>
      <c r="AY95" s="373"/>
      <c r="AZ95" s="373"/>
      <c r="BA95" s="373"/>
      <c r="BB95" s="374"/>
      <c r="BC95" s="372"/>
      <c r="BD95" s="373"/>
      <c r="BE95" s="375"/>
      <c r="BF95" s="594"/>
      <c r="BG95" s="595"/>
      <c r="BH95" s="556"/>
      <c r="BI95" s="557"/>
      <c r="BJ95" s="558"/>
      <c r="BK95" s="559"/>
      <c r="BL95" s="559"/>
      <c r="BM95" s="559"/>
      <c r="BN95" s="560"/>
    </row>
    <row r="96" spans="2:66" ht="20.25" customHeight="1" x14ac:dyDescent="0.45">
      <c r="B96" s="597"/>
      <c r="C96" s="691"/>
      <c r="D96" s="692"/>
      <c r="E96" s="658"/>
      <c r="F96" s="687"/>
      <c r="G96" s="598"/>
      <c r="H96" s="599"/>
      <c r="I96" s="382"/>
      <c r="J96" s="383">
        <f>G95</f>
        <v>0</v>
      </c>
      <c r="K96" s="382"/>
      <c r="L96" s="383">
        <f>M95</f>
        <v>0</v>
      </c>
      <c r="M96" s="600"/>
      <c r="N96" s="601"/>
      <c r="O96" s="602"/>
      <c r="P96" s="603"/>
      <c r="Q96" s="603"/>
      <c r="R96" s="599"/>
      <c r="S96" s="588"/>
      <c r="T96" s="589"/>
      <c r="U96" s="589"/>
      <c r="V96" s="589"/>
      <c r="W96" s="590"/>
      <c r="X96" s="376" t="s">
        <v>261</v>
      </c>
      <c r="Y96" s="377"/>
      <c r="Z96" s="378"/>
      <c r="AA96" s="364" t="str">
        <f>IF(AA95="","",VLOOKUP(AA95,'[1]シフト記号表（従来型・ユニット型共通）'!$C$6:$L$47,10,FALSE))</f>
        <v/>
      </c>
      <c r="AB96" s="365" t="str">
        <f>IF(AB95="","",VLOOKUP(AB95,'[1]シフト記号表（従来型・ユニット型共通）'!$C$6:$L$47,10,FALSE))</f>
        <v/>
      </c>
      <c r="AC96" s="365" t="str">
        <f>IF(AC95="","",VLOOKUP(AC95,'[1]シフト記号表（従来型・ユニット型共通）'!$C$6:$L$47,10,FALSE))</f>
        <v/>
      </c>
      <c r="AD96" s="365" t="str">
        <f>IF(AD95="","",VLOOKUP(AD95,'[1]シフト記号表（従来型・ユニット型共通）'!$C$6:$L$47,10,FALSE))</f>
        <v/>
      </c>
      <c r="AE96" s="365" t="str">
        <f>IF(AE95="","",VLOOKUP(AE95,'[1]シフト記号表（従来型・ユニット型共通）'!$C$6:$L$47,10,FALSE))</f>
        <v/>
      </c>
      <c r="AF96" s="365" t="str">
        <f>IF(AF95="","",VLOOKUP(AF95,'[1]シフト記号表（従来型・ユニット型共通）'!$C$6:$L$47,10,FALSE))</f>
        <v/>
      </c>
      <c r="AG96" s="366" t="str">
        <f>IF(AG95="","",VLOOKUP(AG95,'[1]シフト記号表（従来型・ユニット型共通）'!$C$6:$L$47,10,FALSE))</f>
        <v/>
      </c>
      <c r="AH96" s="364" t="str">
        <f>IF(AH95="","",VLOOKUP(AH95,'[1]シフト記号表（従来型・ユニット型共通）'!$C$6:$L$47,10,FALSE))</f>
        <v/>
      </c>
      <c r="AI96" s="365" t="str">
        <f>IF(AI95="","",VLOOKUP(AI95,'[1]シフト記号表（従来型・ユニット型共通）'!$C$6:$L$47,10,FALSE))</f>
        <v/>
      </c>
      <c r="AJ96" s="365" t="str">
        <f>IF(AJ95="","",VLOOKUP(AJ95,'[1]シフト記号表（従来型・ユニット型共通）'!$C$6:$L$47,10,FALSE))</f>
        <v/>
      </c>
      <c r="AK96" s="365" t="str">
        <f>IF(AK95="","",VLOOKUP(AK95,'[1]シフト記号表（従来型・ユニット型共通）'!$C$6:$L$47,10,FALSE))</f>
        <v/>
      </c>
      <c r="AL96" s="365" t="str">
        <f>IF(AL95="","",VLOOKUP(AL95,'[1]シフト記号表（従来型・ユニット型共通）'!$C$6:$L$47,10,FALSE))</f>
        <v/>
      </c>
      <c r="AM96" s="365" t="str">
        <f>IF(AM95="","",VLOOKUP(AM95,'[1]シフト記号表（従来型・ユニット型共通）'!$C$6:$L$47,10,FALSE))</f>
        <v/>
      </c>
      <c r="AN96" s="366" t="str">
        <f>IF(AN95="","",VLOOKUP(AN95,'[1]シフト記号表（従来型・ユニット型共通）'!$C$6:$L$47,10,FALSE))</f>
        <v/>
      </c>
      <c r="AO96" s="364" t="str">
        <f>IF(AO95="","",VLOOKUP(AO95,'[1]シフト記号表（従来型・ユニット型共通）'!$C$6:$L$47,10,FALSE))</f>
        <v/>
      </c>
      <c r="AP96" s="365" t="str">
        <f>IF(AP95="","",VLOOKUP(AP95,'[1]シフト記号表（従来型・ユニット型共通）'!$C$6:$L$47,10,FALSE))</f>
        <v/>
      </c>
      <c r="AQ96" s="365" t="str">
        <f>IF(AQ95="","",VLOOKUP(AQ95,'[1]シフト記号表（従来型・ユニット型共通）'!$C$6:$L$47,10,FALSE))</f>
        <v/>
      </c>
      <c r="AR96" s="365" t="str">
        <f>IF(AR95="","",VLOOKUP(AR95,'[1]シフト記号表（従来型・ユニット型共通）'!$C$6:$L$47,10,FALSE))</f>
        <v/>
      </c>
      <c r="AS96" s="365" t="str">
        <f>IF(AS95="","",VLOOKUP(AS95,'[1]シフト記号表（従来型・ユニット型共通）'!$C$6:$L$47,10,FALSE))</f>
        <v/>
      </c>
      <c r="AT96" s="365" t="str">
        <f>IF(AT95="","",VLOOKUP(AT95,'[1]シフト記号表（従来型・ユニット型共通）'!$C$6:$L$47,10,FALSE))</f>
        <v/>
      </c>
      <c r="AU96" s="366" t="str">
        <f>IF(AU95="","",VLOOKUP(AU95,'[1]シフト記号表（従来型・ユニット型共通）'!$C$6:$L$47,10,FALSE))</f>
        <v/>
      </c>
      <c r="AV96" s="364" t="str">
        <f>IF(AV95="","",VLOOKUP(AV95,'[1]シフト記号表（従来型・ユニット型共通）'!$C$6:$L$47,10,FALSE))</f>
        <v/>
      </c>
      <c r="AW96" s="365" t="str">
        <f>IF(AW95="","",VLOOKUP(AW95,'[1]シフト記号表（従来型・ユニット型共通）'!$C$6:$L$47,10,FALSE))</f>
        <v/>
      </c>
      <c r="AX96" s="365" t="str">
        <f>IF(AX95="","",VLOOKUP(AX95,'[1]シフト記号表（従来型・ユニット型共通）'!$C$6:$L$47,10,FALSE))</f>
        <v/>
      </c>
      <c r="AY96" s="365" t="str">
        <f>IF(AY95="","",VLOOKUP(AY95,'[1]シフト記号表（従来型・ユニット型共通）'!$C$6:$L$47,10,FALSE))</f>
        <v/>
      </c>
      <c r="AZ96" s="365" t="str">
        <f>IF(AZ95="","",VLOOKUP(AZ95,'[1]シフト記号表（従来型・ユニット型共通）'!$C$6:$L$47,10,FALSE))</f>
        <v/>
      </c>
      <c r="BA96" s="365" t="str">
        <f>IF(BA95="","",VLOOKUP(BA95,'[1]シフト記号表（従来型・ユニット型共通）'!$C$6:$L$47,10,FALSE))</f>
        <v/>
      </c>
      <c r="BB96" s="366" t="str">
        <f>IF(BB95="","",VLOOKUP(BB95,'[1]シフト記号表（従来型・ユニット型共通）'!$C$6:$L$47,10,FALSE))</f>
        <v/>
      </c>
      <c r="BC96" s="364" t="str">
        <f>IF(BC95="","",VLOOKUP(BC95,'[1]シフト記号表（従来型・ユニット型共通）'!$C$6:$L$47,10,FALSE))</f>
        <v/>
      </c>
      <c r="BD96" s="365" t="str">
        <f>IF(BD95="","",VLOOKUP(BD95,'[1]シフト記号表（従来型・ユニット型共通）'!$C$6:$L$47,10,FALSE))</f>
        <v/>
      </c>
      <c r="BE96" s="365" t="str">
        <f>IF(BE95="","",VLOOKUP(BE95,'[1]シフト記号表（従来型・ユニット型共通）'!$C$6:$L$47,10,FALSE))</f>
        <v/>
      </c>
      <c r="BF96" s="571">
        <f>IF($BI$3="４週",SUM(AA96:BB96),IF($BI$3="暦月",SUM(AA96:BE96),""))</f>
        <v>0</v>
      </c>
      <c r="BG96" s="572"/>
      <c r="BH96" s="573">
        <f>IF($BI$3="４週",BF96/4,IF($BI$3="暦月",(BF96/($BI$8/7)),""))</f>
        <v>0</v>
      </c>
      <c r="BI96" s="572"/>
      <c r="BJ96" s="568"/>
      <c r="BK96" s="569"/>
      <c r="BL96" s="569"/>
      <c r="BM96" s="569"/>
      <c r="BN96" s="570"/>
    </row>
    <row r="97" spans="2:66" ht="20.25" customHeight="1" x14ac:dyDescent="0.45">
      <c r="B97" s="574">
        <f>B95+1</f>
        <v>41</v>
      </c>
      <c r="C97" s="684"/>
      <c r="D97" s="686"/>
      <c r="E97" s="658"/>
      <c r="F97" s="687"/>
      <c r="G97" s="576"/>
      <c r="H97" s="577"/>
      <c r="I97" s="359"/>
      <c r="J97" s="360"/>
      <c r="K97" s="359"/>
      <c r="L97" s="360"/>
      <c r="M97" s="580"/>
      <c r="N97" s="581"/>
      <c r="O97" s="584"/>
      <c r="P97" s="585"/>
      <c r="Q97" s="585"/>
      <c r="R97" s="577"/>
      <c r="S97" s="588"/>
      <c r="T97" s="589"/>
      <c r="U97" s="589"/>
      <c r="V97" s="589"/>
      <c r="W97" s="590"/>
      <c r="X97" s="379" t="s">
        <v>260</v>
      </c>
      <c r="Y97" s="380"/>
      <c r="Z97" s="381"/>
      <c r="AA97" s="372"/>
      <c r="AB97" s="373"/>
      <c r="AC97" s="373"/>
      <c r="AD97" s="373"/>
      <c r="AE97" s="373"/>
      <c r="AF97" s="373"/>
      <c r="AG97" s="374"/>
      <c r="AH97" s="372"/>
      <c r="AI97" s="373"/>
      <c r="AJ97" s="373"/>
      <c r="AK97" s="373"/>
      <c r="AL97" s="373"/>
      <c r="AM97" s="373"/>
      <c r="AN97" s="374"/>
      <c r="AO97" s="372"/>
      <c r="AP97" s="373"/>
      <c r="AQ97" s="373"/>
      <c r="AR97" s="373"/>
      <c r="AS97" s="373"/>
      <c r="AT97" s="373"/>
      <c r="AU97" s="374"/>
      <c r="AV97" s="372"/>
      <c r="AW97" s="373"/>
      <c r="AX97" s="373"/>
      <c r="AY97" s="373"/>
      <c r="AZ97" s="373"/>
      <c r="BA97" s="373"/>
      <c r="BB97" s="374"/>
      <c r="BC97" s="372"/>
      <c r="BD97" s="373"/>
      <c r="BE97" s="375"/>
      <c r="BF97" s="594"/>
      <c r="BG97" s="595"/>
      <c r="BH97" s="556"/>
      <c r="BI97" s="557"/>
      <c r="BJ97" s="558"/>
      <c r="BK97" s="559"/>
      <c r="BL97" s="559"/>
      <c r="BM97" s="559"/>
      <c r="BN97" s="560"/>
    </row>
    <row r="98" spans="2:66" ht="20.25" customHeight="1" x14ac:dyDescent="0.45">
      <c r="B98" s="597"/>
      <c r="C98" s="691"/>
      <c r="D98" s="692"/>
      <c r="E98" s="658"/>
      <c r="F98" s="687"/>
      <c r="G98" s="598"/>
      <c r="H98" s="599"/>
      <c r="I98" s="382"/>
      <c r="J98" s="383">
        <f>G97</f>
        <v>0</v>
      </c>
      <c r="K98" s="382"/>
      <c r="L98" s="383">
        <f>M97</f>
        <v>0</v>
      </c>
      <c r="M98" s="600"/>
      <c r="N98" s="601"/>
      <c r="O98" s="602"/>
      <c r="P98" s="603"/>
      <c r="Q98" s="603"/>
      <c r="R98" s="599"/>
      <c r="S98" s="588"/>
      <c r="T98" s="589"/>
      <c r="U98" s="589"/>
      <c r="V98" s="589"/>
      <c r="W98" s="590"/>
      <c r="X98" s="376" t="s">
        <v>261</v>
      </c>
      <c r="Y98" s="377"/>
      <c r="Z98" s="378"/>
      <c r="AA98" s="364" t="str">
        <f>IF(AA97="","",VLOOKUP(AA97,'[1]シフト記号表（従来型・ユニット型共通）'!$C$6:$L$47,10,FALSE))</f>
        <v/>
      </c>
      <c r="AB98" s="365" t="str">
        <f>IF(AB97="","",VLOOKUP(AB97,'[1]シフト記号表（従来型・ユニット型共通）'!$C$6:$L$47,10,FALSE))</f>
        <v/>
      </c>
      <c r="AC98" s="365" t="str">
        <f>IF(AC97="","",VLOOKUP(AC97,'[1]シフト記号表（従来型・ユニット型共通）'!$C$6:$L$47,10,FALSE))</f>
        <v/>
      </c>
      <c r="AD98" s="365" t="str">
        <f>IF(AD97="","",VLOOKUP(AD97,'[1]シフト記号表（従来型・ユニット型共通）'!$C$6:$L$47,10,FALSE))</f>
        <v/>
      </c>
      <c r="AE98" s="365" t="str">
        <f>IF(AE97="","",VLOOKUP(AE97,'[1]シフト記号表（従来型・ユニット型共通）'!$C$6:$L$47,10,FALSE))</f>
        <v/>
      </c>
      <c r="AF98" s="365" t="str">
        <f>IF(AF97="","",VLOOKUP(AF97,'[1]シフト記号表（従来型・ユニット型共通）'!$C$6:$L$47,10,FALSE))</f>
        <v/>
      </c>
      <c r="AG98" s="366" t="str">
        <f>IF(AG97="","",VLOOKUP(AG97,'[1]シフト記号表（従来型・ユニット型共通）'!$C$6:$L$47,10,FALSE))</f>
        <v/>
      </c>
      <c r="AH98" s="364" t="str">
        <f>IF(AH97="","",VLOOKUP(AH97,'[1]シフト記号表（従来型・ユニット型共通）'!$C$6:$L$47,10,FALSE))</f>
        <v/>
      </c>
      <c r="AI98" s="365" t="str">
        <f>IF(AI97="","",VLOOKUP(AI97,'[1]シフト記号表（従来型・ユニット型共通）'!$C$6:$L$47,10,FALSE))</f>
        <v/>
      </c>
      <c r="AJ98" s="365" t="str">
        <f>IF(AJ97="","",VLOOKUP(AJ97,'[1]シフト記号表（従来型・ユニット型共通）'!$C$6:$L$47,10,FALSE))</f>
        <v/>
      </c>
      <c r="AK98" s="365" t="str">
        <f>IF(AK97="","",VLOOKUP(AK97,'[1]シフト記号表（従来型・ユニット型共通）'!$C$6:$L$47,10,FALSE))</f>
        <v/>
      </c>
      <c r="AL98" s="365" t="str">
        <f>IF(AL97="","",VLOOKUP(AL97,'[1]シフト記号表（従来型・ユニット型共通）'!$C$6:$L$47,10,FALSE))</f>
        <v/>
      </c>
      <c r="AM98" s="365" t="str">
        <f>IF(AM97="","",VLOOKUP(AM97,'[1]シフト記号表（従来型・ユニット型共通）'!$C$6:$L$47,10,FALSE))</f>
        <v/>
      </c>
      <c r="AN98" s="366" t="str">
        <f>IF(AN97="","",VLOOKUP(AN97,'[1]シフト記号表（従来型・ユニット型共通）'!$C$6:$L$47,10,FALSE))</f>
        <v/>
      </c>
      <c r="AO98" s="364" t="str">
        <f>IF(AO97="","",VLOOKUP(AO97,'[1]シフト記号表（従来型・ユニット型共通）'!$C$6:$L$47,10,FALSE))</f>
        <v/>
      </c>
      <c r="AP98" s="365" t="str">
        <f>IF(AP97="","",VLOOKUP(AP97,'[1]シフト記号表（従来型・ユニット型共通）'!$C$6:$L$47,10,FALSE))</f>
        <v/>
      </c>
      <c r="AQ98" s="365" t="str">
        <f>IF(AQ97="","",VLOOKUP(AQ97,'[1]シフト記号表（従来型・ユニット型共通）'!$C$6:$L$47,10,FALSE))</f>
        <v/>
      </c>
      <c r="AR98" s="365" t="str">
        <f>IF(AR97="","",VLOOKUP(AR97,'[1]シフト記号表（従来型・ユニット型共通）'!$C$6:$L$47,10,FALSE))</f>
        <v/>
      </c>
      <c r="AS98" s="365" t="str">
        <f>IF(AS97="","",VLOOKUP(AS97,'[1]シフト記号表（従来型・ユニット型共通）'!$C$6:$L$47,10,FALSE))</f>
        <v/>
      </c>
      <c r="AT98" s="365" t="str">
        <f>IF(AT97="","",VLOOKUP(AT97,'[1]シフト記号表（従来型・ユニット型共通）'!$C$6:$L$47,10,FALSE))</f>
        <v/>
      </c>
      <c r="AU98" s="366" t="str">
        <f>IF(AU97="","",VLOOKUP(AU97,'[1]シフト記号表（従来型・ユニット型共通）'!$C$6:$L$47,10,FALSE))</f>
        <v/>
      </c>
      <c r="AV98" s="364" t="str">
        <f>IF(AV97="","",VLOOKUP(AV97,'[1]シフト記号表（従来型・ユニット型共通）'!$C$6:$L$47,10,FALSE))</f>
        <v/>
      </c>
      <c r="AW98" s="365" t="str">
        <f>IF(AW97="","",VLOOKUP(AW97,'[1]シフト記号表（従来型・ユニット型共通）'!$C$6:$L$47,10,FALSE))</f>
        <v/>
      </c>
      <c r="AX98" s="365" t="str">
        <f>IF(AX97="","",VLOOKUP(AX97,'[1]シフト記号表（従来型・ユニット型共通）'!$C$6:$L$47,10,FALSE))</f>
        <v/>
      </c>
      <c r="AY98" s="365" t="str">
        <f>IF(AY97="","",VLOOKUP(AY97,'[1]シフト記号表（従来型・ユニット型共通）'!$C$6:$L$47,10,FALSE))</f>
        <v/>
      </c>
      <c r="AZ98" s="365" t="str">
        <f>IF(AZ97="","",VLOOKUP(AZ97,'[1]シフト記号表（従来型・ユニット型共通）'!$C$6:$L$47,10,FALSE))</f>
        <v/>
      </c>
      <c r="BA98" s="365" t="str">
        <f>IF(BA97="","",VLOOKUP(BA97,'[1]シフト記号表（従来型・ユニット型共通）'!$C$6:$L$47,10,FALSE))</f>
        <v/>
      </c>
      <c r="BB98" s="366" t="str">
        <f>IF(BB97="","",VLOOKUP(BB97,'[1]シフト記号表（従来型・ユニット型共通）'!$C$6:$L$47,10,FALSE))</f>
        <v/>
      </c>
      <c r="BC98" s="364" t="str">
        <f>IF(BC97="","",VLOOKUP(BC97,'[1]シフト記号表（従来型・ユニット型共通）'!$C$6:$L$47,10,FALSE))</f>
        <v/>
      </c>
      <c r="BD98" s="365" t="str">
        <f>IF(BD97="","",VLOOKUP(BD97,'[1]シフト記号表（従来型・ユニット型共通）'!$C$6:$L$47,10,FALSE))</f>
        <v/>
      </c>
      <c r="BE98" s="365" t="str">
        <f>IF(BE97="","",VLOOKUP(BE97,'[1]シフト記号表（従来型・ユニット型共通）'!$C$6:$L$47,10,FALSE))</f>
        <v/>
      </c>
      <c r="BF98" s="571">
        <f>IF($BI$3="４週",SUM(AA98:BB98),IF($BI$3="暦月",SUM(AA98:BE98),""))</f>
        <v>0</v>
      </c>
      <c r="BG98" s="572"/>
      <c r="BH98" s="573">
        <f>IF($BI$3="４週",BF98/4,IF($BI$3="暦月",(BF98/($BI$8/7)),""))</f>
        <v>0</v>
      </c>
      <c r="BI98" s="572"/>
      <c r="BJ98" s="568"/>
      <c r="BK98" s="569"/>
      <c r="BL98" s="569"/>
      <c r="BM98" s="569"/>
      <c r="BN98" s="570"/>
    </row>
    <row r="99" spans="2:66" ht="20.25" customHeight="1" x14ac:dyDescent="0.45">
      <c r="B99" s="574">
        <f>B97+1</f>
        <v>42</v>
      </c>
      <c r="C99" s="684"/>
      <c r="D99" s="686"/>
      <c r="E99" s="658"/>
      <c r="F99" s="687"/>
      <c r="G99" s="576"/>
      <c r="H99" s="577"/>
      <c r="I99" s="359"/>
      <c r="J99" s="360"/>
      <c r="K99" s="359"/>
      <c r="L99" s="360"/>
      <c r="M99" s="580"/>
      <c r="N99" s="581"/>
      <c r="O99" s="584"/>
      <c r="P99" s="585"/>
      <c r="Q99" s="585"/>
      <c r="R99" s="577"/>
      <c r="S99" s="588"/>
      <c r="T99" s="589"/>
      <c r="U99" s="589"/>
      <c r="V99" s="589"/>
      <c r="W99" s="590"/>
      <c r="X99" s="379" t="s">
        <v>260</v>
      </c>
      <c r="Y99" s="380"/>
      <c r="Z99" s="381"/>
      <c r="AA99" s="372"/>
      <c r="AB99" s="373"/>
      <c r="AC99" s="373"/>
      <c r="AD99" s="373"/>
      <c r="AE99" s="373"/>
      <c r="AF99" s="373"/>
      <c r="AG99" s="374"/>
      <c r="AH99" s="372"/>
      <c r="AI99" s="373"/>
      <c r="AJ99" s="373"/>
      <c r="AK99" s="373"/>
      <c r="AL99" s="373"/>
      <c r="AM99" s="373"/>
      <c r="AN99" s="374"/>
      <c r="AO99" s="372"/>
      <c r="AP99" s="373"/>
      <c r="AQ99" s="373"/>
      <c r="AR99" s="373"/>
      <c r="AS99" s="373"/>
      <c r="AT99" s="373"/>
      <c r="AU99" s="374"/>
      <c r="AV99" s="372"/>
      <c r="AW99" s="373"/>
      <c r="AX99" s="373"/>
      <c r="AY99" s="373"/>
      <c r="AZ99" s="373"/>
      <c r="BA99" s="373"/>
      <c r="BB99" s="374"/>
      <c r="BC99" s="372"/>
      <c r="BD99" s="373"/>
      <c r="BE99" s="375"/>
      <c r="BF99" s="594"/>
      <c r="BG99" s="595"/>
      <c r="BH99" s="556"/>
      <c r="BI99" s="557"/>
      <c r="BJ99" s="558"/>
      <c r="BK99" s="559"/>
      <c r="BL99" s="559"/>
      <c r="BM99" s="559"/>
      <c r="BN99" s="560"/>
    </row>
    <row r="100" spans="2:66" ht="20.25" customHeight="1" x14ac:dyDescent="0.45">
      <c r="B100" s="597"/>
      <c r="C100" s="691"/>
      <c r="D100" s="692"/>
      <c r="E100" s="658"/>
      <c r="F100" s="687"/>
      <c r="G100" s="598"/>
      <c r="H100" s="599"/>
      <c r="I100" s="382"/>
      <c r="J100" s="383">
        <f>G99</f>
        <v>0</v>
      </c>
      <c r="K100" s="382"/>
      <c r="L100" s="383">
        <f>M99</f>
        <v>0</v>
      </c>
      <c r="M100" s="600"/>
      <c r="N100" s="601"/>
      <c r="O100" s="602"/>
      <c r="P100" s="603"/>
      <c r="Q100" s="603"/>
      <c r="R100" s="599"/>
      <c r="S100" s="588"/>
      <c r="T100" s="589"/>
      <c r="U100" s="589"/>
      <c r="V100" s="589"/>
      <c r="W100" s="590"/>
      <c r="X100" s="376" t="s">
        <v>261</v>
      </c>
      <c r="Y100" s="377"/>
      <c r="Z100" s="378"/>
      <c r="AA100" s="364" t="str">
        <f>IF(AA99="","",VLOOKUP(AA99,'[1]シフト記号表（従来型・ユニット型共通）'!$C$6:$L$47,10,FALSE))</f>
        <v/>
      </c>
      <c r="AB100" s="365" t="str">
        <f>IF(AB99="","",VLOOKUP(AB99,'[1]シフト記号表（従来型・ユニット型共通）'!$C$6:$L$47,10,FALSE))</f>
        <v/>
      </c>
      <c r="AC100" s="365" t="str">
        <f>IF(AC99="","",VLOOKUP(AC99,'[1]シフト記号表（従来型・ユニット型共通）'!$C$6:$L$47,10,FALSE))</f>
        <v/>
      </c>
      <c r="AD100" s="365" t="str">
        <f>IF(AD99="","",VLOOKUP(AD99,'[1]シフト記号表（従来型・ユニット型共通）'!$C$6:$L$47,10,FALSE))</f>
        <v/>
      </c>
      <c r="AE100" s="365" t="str">
        <f>IF(AE99="","",VLOOKUP(AE99,'[1]シフト記号表（従来型・ユニット型共通）'!$C$6:$L$47,10,FALSE))</f>
        <v/>
      </c>
      <c r="AF100" s="365" t="str">
        <f>IF(AF99="","",VLOOKUP(AF99,'[1]シフト記号表（従来型・ユニット型共通）'!$C$6:$L$47,10,FALSE))</f>
        <v/>
      </c>
      <c r="AG100" s="366" t="str">
        <f>IF(AG99="","",VLOOKUP(AG99,'[1]シフト記号表（従来型・ユニット型共通）'!$C$6:$L$47,10,FALSE))</f>
        <v/>
      </c>
      <c r="AH100" s="364" t="str">
        <f>IF(AH99="","",VLOOKUP(AH99,'[1]シフト記号表（従来型・ユニット型共通）'!$C$6:$L$47,10,FALSE))</f>
        <v/>
      </c>
      <c r="AI100" s="365" t="str">
        <f>IF(AI99="","",VLOOKUP(AI99,'[1]シフト記号表（従来型・ユニット型共通）'!$C$6:$L$47,10,FALSE))</f>
        <v/>
      </c>
      <c r="AJ100" s="365" t="str">
        <f>IF(AJ99="","",VLOOKUP(AJ99,'[1]シフト記号表（従来型・ユニット型共通）'!$C$6:$L$47,10,FALSE))</f>
        <v/>
      </c>
      <c r="AK100" s="365" t="str">
        <f>IF(AK99="","",VLOOKUP(AK99,'[1]シフト記号表（従来型・ユニット型共通）'!$C$6:$L$47,10,FALSE))</f>
        <v/>
      </c>
      <c r="AL100" s="365" t="str">
        <f>IF(AL99="","",VLOOKUP(AL99,'[1]シフト記号表（従来型・ユニット型共通）'!$C$6:$L$47,10,FALSE))</f>
        <v/>
      </c>
      <c r="AM100" s="365" t="str">
        <f>IF(AM99="","",VLOOKUP(AM99,'[1]シフト記号表（従来型・ユニット型共通）'!$C$6:$L$47,10,FALSE))</f>
        <v/>
      </c>
      <c r="AN100" s="366" t="str">
        <f>IF(AN99="","",VLOOKUP(AN99,'[1]シフト記号表（従来型・ユニット型共通）'!$C$6:$L$47,10,FALSE))</f>
        <v/>
      </c>
      <c r="AO100" s="364" t="str">
        <f>IF(AO99="","",VLOOKUP(AO99,'[1]シフト記号表（従来型・ユニット型共通）'!$C$6:$L$47,10,FALSE))</f>
        <v/>
      </c>
      <c r="AP100" s="365" t="str">
        <f>IF(AP99="","",VLOOKUP(AP99,'[1]シフト記号表（従来型・ユニット型共通）'!$C$6:$L$47,10,FALSE))</f>
        <v/>
      </c>
      <c r="AQ100" s="365" t="str">
        <f>IF(AQ99="","",VLOOKUP(AQ99,'[1]シフト記号表（従来型・ユニット型共通）'!$C$6:$L$47,10,FALSE))</f>
        <v/>
      </c>
      <c r="AR100" s="365" t="str">
        <f>IF(AR99="","",VLOOKUP(AR99,'[1]シフト記号表（従来型・ユニット型共通）'!$C$6:$L$47,10,FALSE))</f>
        <v/>
      </c>
      <c r="AS100" s="365" t="str">
        <f>IF(AS99="","",VLOOKUP(AS99,'[1]シフト記号表（従来型・ユニット型共通）'!$C$6:$L$47,10,FALSE))</f>
        <v/>
      </c>
      <c r="AT100" s="365" t="str">
        <f>IF(AT99="","",VLOOKUP(AT99,'[1]シフト記号表（従来型・ユニット型共通）'!$C$6:$L$47,10,FALSE))</f>
        <v/>
      </c>
      <c r="AU100" s="366" t="str">
        <f>IF(AU99="","",VLOOKUP(AU99,'[1]シフト記号表（従来型・ユニット型共通）'!$C$6:$L$47,10,FALSE))</f>
        <v/>
      </c>
      <c r="AV100" s="364" t="str">
        <f>IF(AV99="","",VLOOKUP(AV99,'[1]シフト記号表（従来型・ユニット型共通）'!$C$6:$L$47,10,FALSE))</f>
        <v/>
      </c>
      <c r="AW100" s="365" t="str">
        <f>IF(AW99="","",VLOOKUP(AW99,'[1]シフト記号表（従来型・ユニット型共通）'!$C$6:$L$47,10,FALSE))</f>
        <v/>
      </c>
      <c r="AX100" s="365" t="str">
        <f>IF(AX99="","",VLOOKUP(AX99,'[1]シフト記号表（従来型・ユニット型共通）'!$C$6:$L$47,10,FALSE))</f>
        <v/>
      </c>
      <c r="AY100" s="365" t="str">
        <f>IF(AY99="","",VLOOKUP(AY99,'[1]シフト記号表（従来型・ユニット型共通）'!$C$6:$L$47,10,FALSE))</f>
        <v/>
      </c>
      <c r="AZ100" s="365" t="str">
        <f>IF(AZ99="","",VLOOKUP(AZ99,'[1]シフト記号表（従来型・ユニット型共通）'!$C$6:$L$47,10,FALSE))</f>
        <v/>
      </c>
      <c r="BA100" s="365" t="str">
        <f>IF(BA99="","",VLOOKUP(BA99,'[1]シフト記号表（従来型・ユニット型共通）'!$C$6:$L$47,10,FALSE))</f>
        <v/>
      </c>
      <c r="BB100" s="366" t="str">
        <f>IF(BB99="","",VLOOKUP(BB99,'[1]シフト記号表（従来型・ユニット型共通）'!$C$6:$L$47,10,FALSE))</f>
        <v/>
      </c>
      <c r="BC100" s="364" t="str">
        <f>IF(BC99="","",VLOOKUP(BC99,'[1]シフト記号表（従来型・ユニット型共通）'!$C$6:$L$47,10,FALSE))</f>
        <v/>
      </c>
      <c r="BD100" s="365" t="str">
        <f>IF(BD99="","",VLOOKUP(BD99,'[1]シフト記号表（従来型・ユニット型共通）'!$C$6:$L$47,10,FALSE))</f>
        <v/>
      </c>
      <c r="BE100" s="365" t="str">
        <f>IF(BE99="","",VLOOKUP(BE99,'[1]シフト記号表（従来型・ユニット型共通）'!$C$6:$L$47,10,FALSE))</f>
        <v/>
      </c>
      <c r="BF100" s="571">
        <f>IF($BI$3="４週",SUM(AA100:BB100),IF($BI$3="暦月",SUM(AA100:BE100),""))</f>
        <v>0</v>
      </c>
      <c r="BG100" s="572"/>
      <c r="BH100" s="573">
        <f>IF($BI$3="４週",BF100/4,IF($BI$3="暦月",(BF100/($BI$8/7)),""))</f>
        <v>0</v>
      </c>
      <c r="BI100" s="572"/>
      <c r="BJ100" s="568"/>
      <c r="BK100" s="569"/>
      <c r="BL100" s="569"/>
      <c r="BM100" s="569"/>
      <c r="BN100" s="570"/>
    </row>
    <row r="101" spans="2:66" ht="20.25" customHeight="1" x14ac:dyDescent="0.45">
      <c r="B101" s="574">
        <f>B99+1</f>
        <v>43</v>
      </c>
      <c r="C101" s="684"/>
      <c r="D101" s="686"/>
      <c r="E101" s="658"/>
      <c r="F101" s="687"/>
      <c r="G101" s="576"/>
      <c r="H101" s="577"/>
      <c r="I101" s="359"/>
      <c r="J101" s="360"/>
      <c r="K101" s="359"/>
      <c r="L101" s="360"/>
      <c r="M101" s="580"/>
      <c r="N101" s="581"/>
      <c r="O101" s="584"/>
      <c r="P101" s="585"/>
      <c r="Q101" s="585"/>
      <c r="R101" s="577"/>
      <c r="S101" s="588"/>
      <c r="T101" s="589"/>
      <c r="U101" s="589"/>
      <c r="V101" s="589"/>
      <c r="W101" s="590"/>
      <c r="X101" s="379" t="s">
        <v>260</v>
      </c>
      <c r="Y101" s="380"/>
      <c r="Z101" s="381"/>
      <c r="AA101" s="372"/>
      <c r="AB101" s="373"/>
      <c r="AC101" s="373"/>
      <c r="AD101" s="373"/>
      <c r="AE101" s="373"/>
      <c r="AF101" s="373"/>
      <c r="AG101" s="374"/>
      <c r="AH101" s="372"/>
      <c r="AI101" s="373"/>
      <c r="AJ101" s="373"/>
      <c r="AK101" s="373"/>
      <c r="AL101" s="373"/>
      <c r="AM101" s="373"/>
      <c r="AN101" s="374"/>
      <c r="AO101" s="372"/>
      <c r="AP101" s="373"/>
      <c r="AQ101" s="373"/>
      <c r="AR101" s="373"/>
      <c r="AS101" s="373"/>
      <c r="AT101" s="373"/>
      <c r="AU101" s="374"/>
      <c r="AV101" s="372"/>
      <c r="AW101" s="373"/>
      <c r="AX101" s="373"/>
      <c r="AY101" s="373"/>
      <c r="AZ101" s="373"/>
      <c r="BA101" s="373"/>
      <c r="BB101" s="374"/>
      <c r="BC101" s="372"/>
      <c r="BD101" s="373"/>
      <c r="BE101" s="375"/>
      <c r="BF101" s="594"/>
      <c r="BG101" s="595"/>
      <c r="BH101" s="556"/>
      <c r="BI101" s="557"/>
      <c r="BJ101" s="558"/>
      <c r="BK101" s="559"/>
      <c r="BL101" s="559"/>
      <c r="BM101" s="559"/>
      <c r="BN101" s="560"/>
    </row>
    <row r="102" spans="2:66" ht="20.25" customHeight="1" x14ac:dyDescent="0.45">
      <c r="B102" s="597"/>
      <c r="C102" s="691"/>
      <c r="D102" s="692"/>
      <c r="E102" s="658"/>
      <c r="F102" s="687"/>
      <c r="G102" s="598"/>
      <c r="H102" s="599"/>
      <c r="I102" s="382"/>
      <c r="J102" s="383">
        <f>G101</f>
        <v>0</v>
      </c>
      <c r="K102" s="382"/>
      <c r="L102" s="383">
        <f>M101</f>
        <v>0</v>
      </c>
      <c r="M102" s="600"/>
      <c r="N102" s="601"/>
      <c r="O102" s="602"/>
      <c r="P102" s="603"/>
      <c r="Q102" s="603"/>
      <c r="R102" s="599"/>
      <c r="S102" s="588"/>
      <c r="T102" s="589"/>
      <c r="U102" s="589"/>
      <c r="V102" s="589"/>
      <c r="W102" s="590"/>
      <c r="X102" s="376" t="s">
        <v>261</v>
      </c>
      <c r="Y102" s="377"/>
      <c r="Z102" s="378"/>
      <c r="AA102" s="364" t="str">
        <f>IF(AA101="","",VLOOKUP(AA101,'[1]シフト記号表（従来型・ユニット型共通）'!$C$6:$L$47,10,FALSE))</f>
        <v/>
      </c>
      <c r="AB102" s="365" t="str">
        <f>IF(AB101="","",VLOOKUP(AB101,'[1]シフト記号表（従来型・ユニット型共通）'!$C$6:$L$47,10,FALSE))</f>
        <v/>
      </c>
      <c r="AC102" s="365" t="str">
        <f>IF(AC101="","",VLOOKUP(AC101,'[1]シフト記号表（従来型・ユニット型共通）'!$C$6:$L$47,10,FALSE))</f>
        <v/>
      </c>
      <c r="AD102" s="365" t="str">
        <f>IF(AD101="","",VLOOKUP(AD101,'[1]シフト記号表（従来型・ユニット型共通）'!$C$6:$L$47,10,FALSE))</f>
        <v/>
      </c>
      <c r="AE102" s="365" t="str">
        <f>IF(AE101="","",VLOOKUP(AE101,'[1]シフト記号表（従来型・ユニット型共通）'!$C$6:$L$47,10,FALSE))</f>
        <v/>
      </c>
      <c r="AF102" s="365" t="str">
        <f>IF(AF101="","",VLOOKUP(AF101,'[1]シフト記号表（従来型・ユニット型共通）'!$C$6:$L$47,10,FALSE))</f>
        <v/>
      </c>
      <c r="AG102" s="366" t="str">
        <f>IF(AG101="","",VLOOKUP(AG101,'[1]シフト記号表（従来型・ユニット型共通）'!$C$6:$L$47,10,FALSE))</f>
        <v/>
      </c>
      <c r="AH102" s="364" t="str">
        <f>IF(AH101="","",VLOOKUP(AH101,'[1]シフト記号表（従来型・ユニット型共通）'!$C$6:$L$47,10,FALSE))</f>
        <v/>
      </c>
      <c r="AI102" s="365" t="str">
        <f>IF(AI101="","",VLOOKUP(AI101,'[1]シフト記号表（従来型・ユニット型共通）'!$C$6:$L$47,10,FALSE))</f>
        <v/>
      </c>
      <c r="AJ102" s="365" t="str">
        <f>IF(AJ101="","",VLOOKUP(AJ101,'[1]シフト記号表（従来型・ユニット型共通）'!$C$6:$L$47,10,FALSE))</f>
        <v/>
      </c>
      <c r="AK102" s="365" t="str">
        <f>IF(AK101="","",VLOOKUP(AK101,'[1]シフト記号表（従来型・ユニット型共通）'!$C$6:$L$47,10,FALSE))</f>
        <v/>
      </c>
      <c r="AL102" s="365" t="str">
        <f>IF(AL101="","",VLOOKUP(AL101,'[1]シフト記号表（従来型・ユニット型共通）'!$C$6:$L$47,10,FALSE))</f>
        <v/>
      </c>
      <c r="AM102" s="365" t="str">
        <f>IF(AM101="","",VLOOKUP(AM101,'[1]シフト記号表（従来型・ユニット型共通）'!$C$6:$L$47,10,FALSE))</f>
        <v/>
      </c>
      <c r="AN102" s="366" t="str">
        <f>IF(AN101="","",VLOOKUP(AN101,'[1]シフト記号表（従来型・ユニット型共通）'!$C$6:$L$47,10,FALSE))</f>
        <v/>
      </c>
      <c r="AO102" s="364" t="str">
        <f>IF(AO101="","",VLOOKUP(AO101,'[1]シフト記号表（従来型・ユニット型共通）'!$C$6:$L$47,10,FALSE))</f>
        <v/>
      </c>
      <c r="AP102" s="365" t="str">
        <f>IF(AP101="","",VLOOKUP(AP101,'[1]シフト記号表（従来型・ユニット型共通）'!$C$6:$L$47,10,FALSE))</f>
        <v/>
      </c>
      <c r="AQ102" s="365" t="str">
        <f>IF(AQ101="","",VLOOKUP(AQ101,'[1]シフト記号表（従来型・ユニット型共通）'!$C$6:$L$47,10,FALSE))</f>
        <v/>
      </c>
      <c r="AR102" s="365" t="str">
        <f>IF(AR101="","",VLOOKUP(AR101,'[1]シフト記号表（従来型・ユニット型共通）'!$C$6:$L$47,10,FALSE))</f>
        <v/>
      </c>
      <c r="AS102" s="365" t="str">
        <f>IF(AS101="","",VLOOKUP(AS101,'[1]シフト記号表（従来型・ユニット型共通）'!$C$6:$L$47,10,FALSE))</f>
        <v/>
      </c>
      <c r="AT102" s="365" t="str">
        <f>IF(AT101="","",VLOOKUP(AT101,'[1]シフト記号表（従来型・ユニット型共通）'!$C$6:$L$47,10,FALSE))</f>
        <v/>
      </c>
      <c r="AU102" s="366" t="str">
        <f>IF(AU101="","",VLOOKUP(AU101,'[1]シフト記号表（従来型・ユニット型共通）'!$C$6:$L$47,10,FALSE))</f>
        <v/>
      </c>
      <c r="AV102" s="364" t="str">
        <f>IF(AV101="","",VLOOKUP(AV101,'[1]シフト記号表（従来型・ユニット型共通）'!$C$6:$L$47,10,FALSE))</f>
        <v/>
      </c>
      <c r="AW102" s="365" t="str">
        <f>IF(AW101="","",VLOOKUP(AW101,'[1]シフト記号表（従来型・ユニット型共通）'!$C$6:$L$47,10,FALSE))</f>
        <v/>
      </c>
      <c r="AX102" s="365" t="str">
        <f>IF(AX101="","",VLOOKUP(AX101,'[1]シフト記号表（従来型・ユニット型共通）'!$C$6:$L$47,10,FALSE))</f>
        <v/>
      </c>
      <c r="AY102" s="365" t="str">
        <f>IF(AY101="","",VLOOKUP(AY101,'[1]シフト記号表（従来型・ユニット型共通）'!$C$6:$L$47,10,FALSE))</f>
        <v/>
      </c>
      <c r="AZ102" s="365" t="str">
        <f>IF(AZ101="","",VLOOKUP(AZ101,'[1]シフト記号表（従来型・ユニット型共通）'!$C$6:$L$47,10,FALSE))</f>
        <v/>
      </c>
      <c r="BA102" s="365" t="str">
        <f>IF(BA101="","",VLOOKUP(BA101,'[1]シフト記号表（従来型・ユニット型共通）'!$C$6:$L$47,10,FALSE))</f>
        <v/>
      </c>
      <c r="BB102" s="366" t="str">
        <f>IF(BB101="","",VLOOKUP(BB101,'[1]シフト記号表（従来型・ユニット型共通）'!$C$6:$L$47,10,FALSE))</f>
        <v/>
      </c>
      <c r="BC102" s="364" t="str">
        <f>IF(BC101="","",VLOOKUP(BC101,'[1]シフト記号表（従来型・ユニット型共通）'!$C$6:$L$47,10,FALSE))</f>
        <v/>
      </c>
      <c r="BD102" s="365" t="str">
        <f>IF(BD101="","",VLOOKUP(BD101,'[1]シフト記号表（従来型・ユニット型共通）'!$C$6:$L$47,10,FALSE))</f>
        <v/>
      </c>
      <c r="BE102" s="365" t="str">
        <f>IF(BE101="","",VLOOKUP(BE101,'[1]シフト記号表（従来型・ユニット型共通）'!$C$6:$L$47,10,FALSE))</f>
        <v/>
      </c>
      <c r="BF102" s="571">
        <f>IF($BI$3="４週",SUM(AA102:BB102),IF($BI$3="暦月",SUM(AA102:BE102),""))</f>
        <v>0</v>
      </c>
      <c r="BG102" s="572"/>
      <c r="BH102" s="573">
        <f>IF($BI$3="４週",BF102/4,IF($BI$3="暦月",(BF102/($BI$8/7)),""))</f>
        <v>0</v>
      </c>
      <c r="BI102" s="572"/>
      <c r="BJ102" s="568"/>
      <c r="BK102" s="569"/>
      <c r="BL102" s="569"/>
      <c r="BM102" s="569"/>
      <c r="BN102" s="570"/>
    </row>
    <row r="103" spans="2:66" ht="20.25" customHeight="1" x14ac:dyDescent="0.45">
      <c r="B103" s="574">
        <f>B101+1</f>
        <v>44</v>
      </c>
      <c r="C103" s="684"/>
      <c r="D103" s="686"/>
      <c r="E103" s="658"/>
      <c r="F103" s="687"/>
      <c r="G103" s="576"/>
      <c r="H103" s="577"/>
      <c r="I103" s="359"/>
      <c r="J103" s="360"/>
      <c r="K103" s="359"/>
      <c r="L103" s="360"/>
      <c r="M103" s="580"/>
      <c r="N103" s="581"/>
      <c r="O103" s="584"/>
      <c r="P103" s="585"/>
      <c r="Q103" s="585"/>
      <c r="R103" s="577"/>
      <c r="S103" s="588"/>
      <c r="T103" s="589"/>
      <c r="U103" s="589"/>
      <c r="V103" s="589"/>
      <c r="W103" s="590"/>
      <c r="X103" s="379" t="s">
        <v>260</v>
      </c>
      <c r="Y103" s="380"/>
      <c r="Z103" s="381"/>
      <c r="AA103" s="372"/>
      <c r="AB103" s="373"/>
      <c r="AC103" s="373"/>
      <c r="AD103" s="373"/>
      <c r="AE103" s="373"/>
      <c r="AF103" s="373"/>
      <c r="AG103" s="374"/>
      <c r="AH103" s="372"/>
      <c r="AI103" s="373"/>
      <c r="AJ103" s="373"/>
      <c r="AK103" s="373"/>
      <c r="AL103" s="373"/>
      <c r="AM103" s="373"/>
      <c r="AN103" s="374"/>
      <c r="AO103" s="372"/>
      <c r="AP103" s="373"/>
      <c r="AQ103" s="373"/>
      <c r="AR103" s="373"/>
      <c r="AS103" s="373"/>
      <c r="AT103" s="373"/>
      <c r="AU103" s="374"/>
      <c r="AV103" s="372"/>
      <c r="AW103" s="373"/>
      <c r="AX103" s="373"/>
      <c r="AY103" s="373"/>
      <c r="AZ103" s="373"/>
      <c r="BA103" s="373"/>
      <c r="BB103" s="374"/>
      <c r="BC103" s="372"/>
      <c r="BD103" s="373"/>
      <c r="BE103" s="375"/>
      <c r="BF103" s="594"/>
      <c r="BG103" s="595"/>
      <c r="BH103" s="556"/>
      <c r="BI103" s="557"/>
      <c r="BJ103" s="558"/>
      <c r="BK103" s="559"/>
      <c r="BL103" s="559"/>
      <c r="BM103" s="559"/>
      <c r="BN103" s="560"/>
    </row>
    <row r="104" spans="2:66" ht="20.25" customHeight="1" x14ac:dyDescent="0.45">
      <c r="B104" s="597"/>
      <c r="C104" s="691"/>
      <c r="D104" s="692"/>
      <c r="E104" s="658"/>
      <c r="F104" s="687"/>
      <c r="G104" s="598"/>
      <c r="H104" s="599"/>
      <c r="I104" s="382"/>
      <c r="J104" s="383">
        <f>G103</f>
        <v>0</v>
      </c>
      <c r="K104" s="382"/>
      <c r="L104" s="383">
        <f>M103</f>
        <v>0</v>
      </c>
      <c r="M104" s="600"/>
      <c r="N104" s="601"/>
      <c r="O104" s="602"/>
      <c r="P104" s="603"/>
      <c r="Q104" s="603"/>
      <c r="R104" s="599"/>
      <c r="S104" s="588"/>
      <c r="T104" s="589"/>
      <c r="U104" s="589"/>
      <c r="V104" s="589"/>
      <c r="W104" s="590"/>
      <c r="X104" s="376" t="s">
        <v>261</v>
      </c>
      <c r="Y104" s="377"/>
      <c r="Z104" s="378"/>
      <c r="AA104" s="364" t="str">
        <f>IF(AA103="","",VLOOKUP(AA103,'[1]シフト記号表（従来型・ユニット型共通）'!$C$6:$L$47,10,FALSE))</f>
        <v/>
      </c>
      <c r="AB104" s="365" t="str">
        <f>IF(AB103="","",VLOOKUP(AB103,'[1]シフト記号表（従来型・ユニット型共通）'!$C$6:$L$47,10,FALSE))</f>
        <v/>
      </c>
      <c r="AC104" s="365" t="str">
        <f>IF(AC103="","",VLOOKUP(AC103,'[1]シフト記号表（従来型・ユニット型共通）'!$C$6:$L$47,10,FALSE))</f>
        <v/>
      </c>
      <c r="AD104" s="365" t="str">
        <f>IF(AD103="","",VLOOKUP(AD103,'[1]シフト記号表（従来型・ユニット型共通）'!$C$6:$L$47,10,FALSE))</f>
        <v/>
      </c>
      <c r="AE104" s="365" t="str">
        <f>IF(AE103="","",VLOOKUP(AE103,'[1]シフト記号表（従来型・ユニット型共通）'!$C$6:$L$47,10,FALSE))</f>
        <v/>
      </c>
      <c r="AF104" s="365" t="str">
        <f>IF(AF103="","",VLOOKUP(AF103,'[1]シフト記号表（従来型・ユニット型共通）'!$C$6:$L$47,10,FALSE))</f>
        <v/>
      </c>
      <c r="AG104" s="366" t="str">
        <f>IF(AG103="","",VLOOKUP(AG103,'[1]シフト記号表（従来型・ユニット型共通）'!$C$6:$L$47,10,FALSE))</f>
        <v/>
      </c>
      <c r="AH104" s="364" t="str">
        <f>IF(AH103="","",VLOOKUP(AH103,'[1]シフト記号表（従来型・ユニット型共通）'!$C$6:$L$47,10,FALSE))</f>
        <v/>
      </c>
      <c r="AI104" s="365" t="str">
        <f>IF(AI103="","",VLOOKUP(AI103,'[1]シフト記号表（従来型・ユニット型共通）'!$C$6:$L$47,10,FALSE))</f>
        <v/>
      </c>
      <c r="AJ104" s="365" t="str">
        <f>IF(AJ103="","",VLOOKUP(AJ103,'[1]シフト記号表（従来型・ユニット型共通）'!$C$6:$L$47,10,FALSE))</f>
        <v/>
      </c>
      <c r="AK104" s="365" t="str">
        <f>IF(AK103="","",VLOOKUP(AK103,'[1]シフト記号表（従来型・ユニット型共通）'!$C$6:$L$47,10,FALSE))</f>
        <v/>
      </c>
      <c r="AL104" s="365" t="str">
        <f>IF(AL103="","",VLOOKUP(AL103,'[1]シフト記号表（従来型・ユニット型共通）'!$C$6:$L$47,10,FALSE))</f>
        <v/>
      </c>
      <c r="AM104" s="365" t="str">
        <f>IF(AM103="","",VLOOKUP(AM103,'[1]シフト記号表（従来型・ユニット型共通）'!$C$6:$L$47,10,FALSE))</f>
        <v/>
      </c>
      <c r="AN104" s="366" t="str">
        <f>IF(AN103="","",VLOOKUP(AN103,'[1]シフト記号表（従来型・ユニット型共通）'!$C$6:$L$47,10,FALSE))</f>
        <v/>
      </c>
      <c r="AO104" s="364" t="str">
        <f>IF(AO103="","",VLOOKUP(AO103,'[1]シフト記号表（従来型・ユニット型共通）'!$C$6:$L$47,10,FALSE))</f>
        <v/>
      </c>
      <c r="AP104" s="365" t="str">
        <f>IF(AP103="","",VLOOKUP(AP103,'[1]シフト記号表（従来型・ユニット型共通）'!$C$6:$L$47,10,FALSE))</f>
        <v/>
      </c>
      <c r="AQ104" s="365" t="str">
        <f>IF(AQ103="","",VLOOKUP(AQ103,'[1]シフト記号表（従来型・ユニット型共通）'!$C$6:$L$47,10,FALSE))</f>
        <v/>
      </c>
      <c r="AR104" s="365" t="str">
        <f>IF(AR103="","",VLOOKUP(AR103,'[1]シフト記号表（従来型・ユニット型共通）'!$C$6:$L$47,10,FALSE))</f>
        <v/>
      </c>
      <c r="AS104" s="365" t="str">
        <f>IF(AS103="","",VLOOKUP(AS103,'[1]シフト記号表（従来型・ユニット型共通）'!$C$6:$L$47,10,FALSE))</f>
        <v/>
      </c>
      <c r="AT104" s="365" t="str">
        <f>IF(AT103="","",VLOOKUP(AT103,'[1]シフト記号表（従来型・ユニット型共通）'!$C$6:$L$47,10,FALSE))</f>
        <v/>
      </c>
      <c r="AU104" s="366" t="str">
        <f>IF(AU103="","",VLOOKUP(AU103,'[1]シフト記号表（従来型・ユニット型共通）'!$C$6:$L$47,10,FALSE))</f>
        <v/>
      </c>
      <c r="AV104" s="364" t="str">
        <f>IF(AV103="","",VLOOKUP(AV103,'[1]シフト記号表（従来型・ユニット型共通）'!$C$6:$L$47,10,FALSE))</f>
        <v/>
      </c>
      <c r="AW104" s="365" t="str">
        <f>IF(AW103="","",VLOOKUP(AW103,'[1]シフト記号表（従来型・ユニット型共通）'!$C$6:$L$47,10,FALSE))</f>
        <v/>
      </c>
      <c r="AX104" s="365" t="str">
        <f>IF(AX103="","",VLOOKUP(AX103,'[1]シフト記号表（従来型・ユニット型共通）'!$C$6:$L$47,10,FALSE))</f>
        <v/>
      </c>
      <c r="AY104" s="365" t="str">
        <f>IF(AY103="","",VLOOKUP(AY103,'[1]シフト記号表（従来型・ユニット型共通）'!$C$6:$L$47,10,FALSE))</f>
        <v/>
      </c>
      <c r="AZ104" s="365" t="str">
        <f>IF(AZ103="","",VLOOKUP(AZ103,'[1]シフト記号表（従来型・ユニット型共通）'!$C$6:$L$47,10,FALSE))</f>
        <v/>
      </c>
      <c r="BA104" s="365" t="str">
        <f>IF(BA103="","",VLOOKUP(BA103,'[1]シフト記号表（従来型・ユニット型共通）'!$C$6:$L$47,10,FALSE))</f>
        <v/>
      </c>
      <c r="BB104" s="366" t="str">
        <f>IF(BB103="","",VLOOKUP(BB103,'[1]シフト記号表（従来型・ユニット型共通）'!$C$6:$L$47,10,FALSE))</f>
        <v/>
      </c>
      <c r="BC104" s="364" t="str">
        <f>IF(BC103="","",VLOOKUP(BC103,'[1]シフト記号表（従来型・ユニット型共通）'!$C$6:$L$47,10,FALSE))</f>
        <v/>
      </c>
      <c r="BD104" s="365" t="str">
        <f>IF(BD103="","",VLOOKUP(BD103,'[1]シフト記号表（従来型・ユニット型共通）'!$C$6:$L$47,10,FALSE))</f>
        <v/>
      </c>
      <c r="BE104" s="365" t="str">
        <f>IF(BE103="","",VLOOKUP(BE103,'[1]シフト記号表（従来型・ユニット型共通）'!$C$6:$L$47,10,FALSE))</f>
        <v/>
      </c>
      <c r="BF104" s="571">
        <f>IF($BI$3="４週",SUM(AA104:BB104),IF($BI$3="暦月",SUM(AA104:BE104),""))</f>
        <v>0</v>
      </c>
      <c r="BG104" s="572"/>
      <c r="BH104" s="573">
        <f>IF($BI$3="４週",BF104/4,IF($BI$3="暦月",(BF104/($BI$8/7)),""))</f>
        <v>0</v>
      </c>
      <c r="BI104" s="572"/>
      <c r="BJ104" s="568"/>
      <c r="BK104" s="569"/>
      <c r="BL104" s="569"/>
      <c r="BM104" s="569"/>
      <c r="BN104" s="570"/>
    </row>
    <row r="105" spans="2:66" ht="20.25" customHeight="1" x14ac:dyDescent="0.45">
      <c r="B105" s="574">
        <f>B103+1</f>
        <v>45</v>
      </c>
      <c r="C105" s="684"/>
      <c r="D105" s="686"/>
      <c r="E105" s="658"/>
      <c r="F105" s="687"/>
      <c r="G105" s="576"/>
      <c r="H105" s="577"/>
      <c r="I105" s="359"/>
      <c r="J105" s="360"/>
      <c r="K105" s="359"/>
      <c r="L105" s="360"/>
      <c r="M105" s="580"/>
      <c r="N105" s="581"/>
      <c r="O105" s="584"/>
      <c r="P105" s="585"/>
      <c r="Q105" s="585"/>
      <c r="R105" s="577"/>
      <c r="S105" s="588"/>
      <c r="T105" s="589"/>
      <c r="U105" s="589"/>
      <c r="V105" s="589"/>
      <c r="W105" s="590"/>
      <c r="X105" s="379" t="s">
        <v>260</v>
      </c>
      <c r="Y105" s="380"/>
      <c r="Z105" s="381"/>
      <c r="AA105" s="372"/>
      <c r="AB105" s="373"/>
      <c r="AC105" s="373"/>
      <c r="AD105" s="373"/>
      <c r="AE105" s="373"/>
      <c r="AF105" s="373"/>
      <c r="AG105" s="374"/>
      <c r="AH105" s="372"/>
      <c r="AI105" s="373"/>
      <c r="AJ105" s="373"/>
      <c r="AK105" s="373"/>
      <c r="AL105" s="373"/>
      <c r="AM105" s="373"/>
      <c r="AN105" s="374"/>
      <c r="AO105" s="372"/>
      <c r="AP105" s="373"/>
      <c r="AQ105" s="373"/>
      <c r="AR105" s="373"/>
      <c r="AS105" s="373"/>
      <c r="AT105" s="373"/>
      <c r="AU105" s="374"/>
      <c r="AV105" s="372"/>
      <c r="AW105" s="373"/>
      <c r="AX105" s="373"/>
      <c r="AY105" s="373"/>
      <c r="AZ105" s="373"/>
      <c r="BA105" s="373"/>
      <c r="BB105" s="374"/>
      <c r="BC105" s="372"/>
      <c r="BD105" s="373"/>
      <c r="BE105" s="375"/>
      <c r="BF105" s="594"/>
      <c r="BG105" s="595"/>
      <c r="BH105" s="556"/>
      <c r="BI105" s="557"/>
      <c r="BJ105" s="558"/>
      <c r="BK105" s="559"/>
      <c r="BL105" s="559"/>
      <c r="BM105" s="559"/>
      <c r="BN105" s="560"/>
    </row>
    <row r="106" spans="2:66" ht="20.25" customHeight="1" x14ac:dyDescent="0.45">
      <c r="B106" s="597"/>
      <c r="C106" s="691"/>
      <c r="D106" s="692"/>
      <c r="E106" s="658"/>
      <c r="F106" s="687"/>
      <c r="G106" s="598"/>
      <c r="H106" s="599"/>
      <c r="I106" s="382"/>
      <c r="J106" s="383">
        <f>G105</f>
        <v>0</v>
      </c>
      <c r="K106" s="382"/>
      <c r="L106" s="383">
        <f>M105</f>
        <v>0</v>
      </c>
      <c r="M106" s="600"/>
      <c r="N106" s="601"/>
      <c r="O106" s="602"/>
      <c r="P106" s="603"/>
      <c r="Q106" s="603"/>
      <c r="R106" s="599"/>
      <c r="S106" s="588"/>
      <c r="T106" s="589"/>
      <c r="U106" s="589"/>
      <c r="V106" s="589"/>
      <c r="W106" s="590"/>
      <c r="X106" s="376" t="s">
        <v>261</v>
      </c>
      <c r="Y106" s="377"/>
      <c r="Z106" s="378"/>
      <c r="AA106" s="364" t="str">
        <f>IF(AA105="","",VLOOKUP(AA105,'[1]シフト記号表（従来型・ユニット型共通）'!$C$6:$L$47,10,FALSE))</f>
        <v/>
      </c>
      <c r="AB106" s="365" t="str">
        <f>IF(AB105="","",VLOOKUP(AB105,'[1]シフト記号表（従来型・ユニット型共通）'!$C$6:$L$47,10,FALSE))</f>
        <v/>
      </c>
      <c r="AC106" s="365" t="str">
        <f>IF(AC105="","",VLOOKUP(AC105,'[1]シフト記号表（従来型・ユニット型共通）'!$C$6:$L$47,10,FALSE))</f>
        <v/>
      </c>
      <c r="AD106" s="365" t="str">
        <f>IF(AD105="","",VLOOKUP(AD105,'[1]シフト記号表（従来型・ユニット型共通）'!$C$6:$L$47,10,FALSE))</f>
        <v/>
      </c>
      <c r="AE106" s="365" t="str">
        <f>IF(AE105="","",VLOOKUP(AE105,'[1]シフト記号表（従来型・ユニット型共通）'!$C$6:$L$47,10,FALSE))</f>
        <v/>
      </c>
      <c r="AF106" s="365" t="str">
        <f>IF(AF105="","",VLOOKUP(AF105,'[1]シフト記号表（従来型・ユニット型共通）'!$C$6:$L$47,10,FALSE))</f>
        <v/>
      </c>
      <c r="AG106" s="366" t="str">
        <f>IF(AG105="","",VLOOKUP(AG105,'[1]シフト記号表（従来型・ユニット型共通）'!$C$6:$L$47,10,FALSE))</f>
        <v/>
      </c>
      <c r="AH106" s="364" t="str">
        <f>IF(AH105="","",VLOOKUP(AH105,'[1]シフト記号表（従来型・ユニット型共通）'!$C$6:$L$47,10,FALSE))</f>
        <v/>
      </c>
      <c r="AI106" s="365" t="str">
        <f>IF(AI105="","",VLOOKUP(AI105,'[1]シフト記号表（従来型・ユニット型共通）'!$C$6:$L$47,10,FALSE))</f>
        <v/>
      </c>
      <c r="AJ106" s="365" t="str">
        <f>IF(AJ105="","",VLOOKUP(AJ105,'[1]シフト記号表（従来型・ユニット型共通）'!$C$6:$L$47,10,FALSE))</f>
        <v/>
      </c>
      <c r="AK106" s="365" t="str">
        <f>IF(AK105="","",VLOOKUP(AK105,'[1]シフト記号表（従来型・ユニット型共通）'!$C$6:$L$47,10,FALSE))</f>
        <v/>
      </c>
      <c r="AL106" s="365" t="str">
        <f>IF(AL105="","",VLOOKUP(AL105,'[1]シフト記号表（従来型・ユニット型共通）'!$C$6:$L$47,10,FALSE))</f>
        <v/>
      </c>
      <c r="AM106" s="365" t="str">
        <f>IF(AM105="","",VLOOKUP(AM105,'[1]シフト記号表（従来型・ユニット型共通）'!$C$6:$L$47,10,FALSE))</f>
        <v/>
      </c>
      <c r="AN106" s="366" t="str">
        <f>IF(AN105="","",VLOOKUP(AN105,'[1]シフト記号表（従来型・ユニット型共通）'!$C$6:$L$47,10,FALSE))</f>
        <v/>
      </c>
      <c r="AO106" s="364" t="str">
        <f>IF(AO105="","",VLOOKUP(AO105,'[1]シフト記号表（従来型・ユニット型共通）'!$C$6:$L$47,10,FALSE))</f>
        <v/>
      </c>
      <c r="AP106" s="365" t="str">
        <f>IF(AP105="","",VLOOKUP(AP105,'[1]シフト記号表（従来型・ユニット型共通）'!$C$6:$L$47,10,FALSE))</f>
        <v/>
      </c>
      <c r="AQ106" s="365" t="str">
        <f>IF(AQ105="","",VLOOKUP(AQ105,'[1]シフト記号表（従来型・ユニット型共通）'!$C$6:$L$47,10,FALSE))</f>
        <v/>
      </c>
      <c r="AR106" s="365" t="str">
        <f>IF(AR105="","",VLOOKUP(AR105,'[1]シフト記号表（従来型・ユニット型共通）'!$C$6:$L$47,10,FALSE))</f>
        <v/>
      </c>
      <c r="AS106" s="365" t="str">
        <f>IF(AS105="","",VLOOKUP(AS105,'[1]シフト記号表（従来型・ユニット型共通）'!$C$6:$L$47,10,FALSE))</f>
        <v/>
      </c>
      <c r="AT106" s="365" t="str">
        <f>IF(AT105="","",VLOOKUP(AT105,'[1]シフト記号表（従来型・ユニット型共通）'!$C$6:$L$47,10,FALSE))</f>
        <v/>
      </c>
      <c r="AU106" s="366" t="str">
        <f>IF(AU105="","",VLOOKUP(AU105,'[1]シフト記号表（従来型・ユニット型共通）'!$C$6:$L$47,10,FALSE))</f>
        <v/>
      </c>
      <c r="AV106" s="364" t="str">
        <f>IF(AV105="","",VLOOKUP(AV105,'[1]シフト記号表（従来型・ユニット型共通）'!$C$6:$L$47,10,FALSE))</f>
        <v/>
      </c>
      <c r="AW106" s="365" t="str">
        <f>IF(AW105="","",VLOOKUP(AW105,'[1]シフト記号表（従来型・ユニット型共通）'!$C$6:$L$47,10,FALSE))</f>
        <v/>
      </c>
      <c r="AX106" s="365" t="str">
        <f>IF(AX105="","",VLOOKUP(AX105,'[1]シフト記号表（従来型・ユニット型共通）'!$C$6:$L$47,10,FALSE))</f>
        <v/>
      </c>
      <c r="AY106" s="365" t="str">
        <f>IF(AY105="","",VLOOKUP(AY105,'[1]シフト記号表（従来型・ユニット型共通）'!$C$6:$L$47,10,FALSE))</f>
        <v/>
      </c>
      <c r="AZ106" s="365" t="str">
        <f>IF(AZ105="","",VLOOKUP(AZ105,'[1]シフト記号表（従来型・ユニット型共通）'!$C$6:$L$47,10,FALSE))</f>
        <v/>
      </c>
      <c r="BA106" s="365" t="str">
        <f>IF(BA105="","",VLOOKUP(BA105,'[1]シフト記号表（従来型・ユニット型共通）'!$C$6:$L$47,10,FALSE))</f>
        <v/>
      </c>
      <c r="BB106" s="366" t="str">
        <f>IF(BB105="","",VLOOKUP(BB105,'[1]シフト記号表（従来型・ユニット型共通）'!$C$6:$L$47,10,FALSE))</f>
        <v/>
      </c>
      <c r="BC106" s="364" t="str">
        <f>IF(BC105="","",VLOOKUP(BC105,'[1]シフト記号表（従来型・ユニット型共通）'!$C$6:$L$47,10,FALSE))</f>
        <v/>
      </c>
      <c r="BD106" s="365" t="str">
        <f>IF(BD105="","",VLOOKUP(BD105,'[1]シフト記号表（従来型・ユニット型共通）'!$C$6:$L$47,10,FALSE))</f>
        <v/>
      </c>
      <c r="BE106" s="365" t="str">
        <f>IF(BE105="","",VLOOKUP(BE105,'[1]シフト記号表（従来型・ユニット型共通）'!$C$6:$L$47,10,FALSE))</f>
        <v/>
      </c>
      <c r="BF106" s="571">
        <f>IF($BI$3="４週",SUM(AA106:BB106),IF($BI$3="暦月",SUM(AA106:BE106),""))</f>
        <v>0</v>
      </c>
      <c r="BG106" s="572"/>
      <c r="BH106" s="573">
        <f>IF($BI$3="４週",BF106/4,IF($BI$3="暦月",(BF106/($BI$8/7)),""))</f>
        <v>0</v>
      </c>
      <c r="BI106" s="572"/>
      <c r="BJ106" s="568"/>
      <c r="BK106" s="569"/>
      <c r="BL106" s="569"/>
      <c r="BM106" s="569"/>
      <c r="BN106" s="570"/>
    </row>
    <row r="107" spans="2:66" ht="20.25" customHeight="1" x14ac:dyDescent="0.45">
      <c r="B107" s="574">
        <f>B105+1</f>
        <v>46</v>
      </c>
      <c r="C107" s="684"/>
      <c r="D107" s="686"/>
      <c r="E107" s="658"/>
      <c r="F107" s="687"/>
      <c r="G107" s="576"/>
      <c r="H107" s="577"/>
      <c r="I107" s="359"/>
      <c r="J107" s="360"/>
      <c r="K107" s="359"/>
      <c r="L107" s="360"/>
      <c r="M107" s="580"/>
      <c r="N107" s="581"/>
      <c r="O107" s="584"/>
      <c r="P107" s="585"/>
      <c r="Q107" s="585"/>
      <c r="R107" s="577"/>
      <c r="S107" s="588"/>
      <c r="T107" s="589"/>
      <c r="U107" s="589"/>
      <c r="V107" s="589"/>
      <c r="W107" s="590"/>
      <c r="X107" s="379" t="s">
        <v>260</v>
      </c>
      <c r="Y107" s="380"/>
      <c r="Z107" s="381"/>
      <c r="AA107" s="372"/>
      <c r="AB107" s="373"/>
      <c r="AC107" s="373"/>
      <c r="AD107" s="373"/>
      <c r="AE107" s="373"/>
      <c r="AF107" s="373"/>
      <c r="AG107" s="374"/>
      <c r="AH107" s="372"/>
      <c r="AI107" s="373"/>
      <c r="AJ107" s="373"/>
      <c r="AK107" s="373"/>
      <c r="AL107" s="373"/>
      <c r="AM107" s="373"/>
      <c r="AN107" s="374"/>
      <c r="AO107" s="372"/>
      <c r="AP107" s="373"/>
      <c r="AQ107" s="373"/>
      <c r="AR107" s="373"/>
      <c r="AS107" s="373"/>
      <c r="AT107" s="373"/>
      <c r="AU107" s="374"/>
      <c r="AV107" s="372"/>
      <c r="AW107" s="373"/>
      <c r="AX107" s="373"/>
      <c r="AY107" s="373"/>
      <c r="AZ107" s="373"/>
      <c r="BA107" s="373"/>
      <c r="BB107" s="374"/>
      <c r="BC107" s="372"/>
      <c r="BD107" s="373"/>
      <c r="BE107" s="375"/>
      <c r="BF107" s="594"/>
      <c r="BG107" s="595"/>
      <c r="BH107" s="556"/>
      <c r="BI107" s="557"/>
      <c r="BJ107" s="558"/>
      <c r="BK107" s="559"/>
      <c r="BL107" s="559"/>
      <c r="BM107" s="559"/>
      <c r="BN107" s="560"/>
    </row>
    <row r="108" spans="2:66" ht="20.25" customHeight="1" x14ac:dyDescent="0.45">
      <c r="B108" s="597"/>
      <c r="C108" s="691"/>
      <c r="D108" s="692"/>
      <c r="E108" s="658"/>
      <c r="F108" s="687"/>
      <c r="G108" s="598"/>
      <c r="H108" s="599"/>
      <c r="I108" s="382"/>
      <c r="J108" s="383">
        <f>G107</f>
        <v>0</v>
      </c>
      <c r="K108" s="382"/>
      <c r="L108" s="383">
        <f>M107</f>
        <v>0</v>
      </c>
      <c r="M108" s="600"/>
      <c r="N108" s="601"/>
      <c r="O108" s="602"/>
      <c r="P108" s="603"/>
      <c r="Q108" s="603"/>
      <c r="R108" s="599"/>
      <c r="S108" s="588"/>
      <c r="T108" s="589"/>
      <c r="U108" s="589"/>
      <c r="V108" s="589"/>
      <c r="W108" s="590"/>
      <c r="X108" s="376" t="s">
        <v>261</v>
      </c>
      <c r="Y108" s="377"/>
      <c r="Z108" s="378"/>
      <c r="AA108" s="364" t="str">
        <f>IF(AA107="","",VLOOKUP(AA107,'[1]シフト記号表（従来型・ユニット型共通）'!$C$6:$L$47,10,FALSE))</f>
        <v/>
      </c>
      <c r="AB108" s="365" t="str">
        <f>IF(AB107="","",VLOOKUP(AB107,'[1]シフト記号表（従来型・ユニット型共通）'!$C$6:$L$47,10,FALSE))</f>
        <v/>
      </c>
      <c r="AC108" s="365" t="str">
        <f>IF(AC107="","",VLOOKUP(AC107,'[1]シフト記号表（従来型・ユニット型共通）'!$C$6:$L$47,10,FALSE))</f>
        <v/>
      </c>
      <c r="AD108" s="365" t="str">
        <f>IF(AD107="","",VLOOKUP(AD107,'[1]シフト記号表（従来型・ユニット型共通）'!$C$6:$L$47,10,FALSE))</f>
        <v/>
      </c>
      <c r="AE108" s="365" t="str">
        <f>IF(AE107="","",VLOOKUP(AE107,'[1]シフト記号表（従来型・ユニット型共通）'!$C$6:$L$47,10,FALSE))</f>
        <v/>
      </c>
      <c r="AF108" s="365" t="str">
        <f>IF(AF107="","",VLOOKUP(AF107,'[1]シフト記号表（従来型・ユニット型共通）'!$C$6:$L$47,10,FALSE))</f>
        <v/>
      </c>
      <c r="AG108" s="366" t="str">
        <f>IF(AG107="","",VLOOKUP(AG107,'[1]シフト記号表（従来型・ユニット型共通）'!$C$6:$L$47,10,FALSE))</f>
        <v/>
      </c>
      <c r="AH108" s="364" t="str">
        <f>IF(AH107="","",VLOOKUP(AH107,'[1]シフト記号表（従来型・ユニット型共通）'!$C$6:$L$47,10,FALSE))</f>
        <v/>
      </c>
      <c r="AI108" s="365" t="str">
        <f>IF(AI107="","",VLOOKUP(AI107,'[1]シフト記号表（従来型・ユニット型共通）'!$C$6:$L$47,10,FALSE))</f>
        <v/>
      </c>
      <c r="AJ108" s="365" t="str">
        <f>IF(AJ107="","",VLOOKUP(AJ107,'[1]シフト記号表（従来型・ユニット型共通）'!$C$6:$L$47,10,FALSE))</f>
        <v/>
      </c>
      <c r="AK108" s="365" t="str">
        <f>IF(AK107="","",VLOOKUP(AK107,'[1]シフト記号表（従来型・ユニット型共通）'!$C$6:$L$47,10,FALSE))</f>
        <v/>
      </c>
      <c r="AL108" s="365" t="str">
        <f>IF(AL107="","",VLOOKUP(AL107,'[1]シフト記号表（従来型・ユニット型共通）'!$C$6:$L$47,10,FALSE))</f>
        <v/>
      </c>
      <c r="AM108" s="365" t="str">
        <f>IF(AM107="","",VLOOKUP(AM107,'[1]シフト記号表（従来型・ユニット型共通）'!$C$6:$L$47,10,FALSE))</f>
        <v/>
      </c>
      <c r="AN108" s="366" t="str">
        <f>IF(AN107="","",VLOOKUP(AN107,'[1]シフト記号表（従来型・ユニット型共通）'!$C$6:$L$47,10,FALSE))</f>
        <v/>
      </c>
      <c r="AO108" s="364" t="str">
        <f>IF(AO107="","",VLOOKUP(AO107,'[1]シフト記号表（従来型・ユニット型共通）'!$C$6:$L$47,10,FALSE))</f>
        <v/>
      </c>
      <c r="AP108" s="365" t="str">
        <f>IF(AP107="","",VLOOKUP(AP107,'[1]シフト記号表（従来型・ユニット型共通）'!$C$6:$L$47,10,FALSE))</f>
        <v/>
      </c>
      <c r="AQ108" s="365" t="str">
        <f>IF(AQ107="","",VLOOKUP(AQ107,'[1]シフト記号表（従来型・ユニット型共通）'!$C$6:$L$47,10,FALSE))</f>
        <v/>
      </c>
      <c r="AR108" s="365" t="str">
        <f>IF(AR107="","",VLOOKUP(AR107,'[1]シフト記号表（従来型・ユニット型共通）'!$C$6:$L$47,10,FALSE))</f>
        <v/>
      </c>
      <c r="AS108" s="365" t="str">
        <f>IF(AS107="","",VLOOKUP(AS107,'[1]シフト記号表（従来型・ユニット型共通）'!$C$6:$L$47,10,FALSE))</f>
        <v/>
      </c>
      <c r="AT108" s="365" t="str">
        <f>IF(AT107="","",VLOOKUP(AT107,'[1]シフト記号表（従来型・ユニット型共通）'!$C$6:$L$47,10,FALSE))</f>
        <v/>
      </c>
      <c r="AU108" s="366" t="str">
        <f>IF(AU107="","",VLOOKUP(AU107,'[1]シフト記号表（従来型・ユニット型共通）'!$C$6:$L$47,10,FALSE))</f>
        <v/>
      </c>
      <c r="AV108" s="364" t="str">
        <f>IF(AV107="","",VLOOKUP(AV107,'[1]シフト記号表（従来型・ユニット型共通）'!$C$6:$L$47,10,FALSE))</f>
        <v/>
      </c>
      <c r="AW108" s="365" t="str">
        <f>IF(AW107="","",VLOOKUP(AW107,'[1]シフト記号表（従来型・ユニット型共通）'!$C$6:$L$47,10,FALSE))</f>
        <v/>
      </c>
      <c r="AX108" s="365" t="str">
        <f>IF(AX107="","",VLOOKUP(AX107,'[1]シフト記号表（従来型・ユニット型共通）'!$C$6:$L$47,10,FALSE))</f>
        <v/>
      </c>
      <c r="AY108" s="365" t="str">
        <f>IF(AY107="","",VLOOKUP(AY107,'[1]シフト記号表（従来型・ユニット型共通）'!$C$6:$L$47,10,FALSE))</f>
        <v/>
      </c>
      <c r="AZ108" s="365" t="str">
        <f>IF(AZ107="","",VLOOKUP(AZ107,'[1]シフト記号表（従来型・ユニット型共通）'!$C$6:$L$47,10,FALSE))</f>
        <v/>
      </c>
      <c r="BA108" s="365" t="str">
        <f>IF(BA107="","",VLOOKUP(BA107,'[1]シフト記号表（従来型・ユニット型共通）'!$C$6:$L$47,10,FALSE))</f>
        <v/>
      </c>
      <c r="BB108" s="366" t="str">
        <f>IF(BB107="","",VLOOKUP(BB107,'[1]シフト記号表（従来型・ユニット型共通）'!$C$6:$L$47,10,FALSE))</f>
        <v/>
      </c>
      <c r="BC108" s="364" t="str">
        <f>IF(BC107="","",VLOOKUP(BC107,'[1]シフト記号表（従来型・ユニット型共通）'!$C$6:$L$47,10,FALSE))</f>
        <v/>
      </c>
      <c r="BD108" s="365" t="str">
        <f>IF(BD107="","",VLOOKUP(BD107,'[1]シフト記号表（従来型・ユニット型共通）'!$C$6:$L$47,10,FALSE))</f>
        <v/>
      </c>
      <c r="BE108" s="365" t="str">
        <f>IF(BE107="","",VLOOKUP(BE107,'[1]シフト記号表（従来型・ユニット型共通）'!$C$6:$L$47,10,FALSE))</f>
        <v/>
      </c>
      <c r="BF108" s="571">
        <f>IF($BI$3="４週",SUM(AA108:BB108),IF($BI$3="暦月",SUM(AA108:BE108),""))</f>
        <v>0</v>
      </c>
      <c r="BG108" s="572"/>
      <c r="BH108" s="573">
        <f>IF($BI$3="４週",BF108/4,IF($BI$3="暦月",(BF108/($BI$8/7)),""))</f>
        <v>0</v>
      </c>
      <c r="BI108" s="572"/>
      <c r="BJ108" s="568"/>
      <c r="BK108" s="569"/>
      <c r="BL108" s="569"/>
      <c r="BM108" s="569"/>
      <c r="BN108" s="570"/>
    </row>
    <row r="109" spans="2:66" ht="20.25" customHeight="1" x14ac:dyDescent="0.45">
      <c r="B109" s="574">
        <f>B107+1</f>
        <v>47</v>
      </c>
      <c r="C109" s="684"/>
      <c r="D109" s="686"/>
      <c r="E109" s="658"/>
      <c r="F109" s="687"/>
      <c r="G109" s="576"/>
      <c r="H109" s="577"/>
      <c r="I109" s="359"/>
      <c r="J109" s="360"/>
      <c r="K109" s="359"/>
      <c r="L109" s="360"/>
      <c r="M109" s="580"/>
      <c r="N109" s="581"/>
      <c r="O109" s="584"/>
      <c r="P109" s="585"/>
      <c r="Q109" s="585"/>
      <c r="R109" s="577"/>
      <c r="S109" s="588"/>
      <c r="T109" s="589"/>
      <c r="U109" s="589"/>
      <c r="V109" s="589"/>
      <c r="W109" s="590"/>
      <c r="X109" s="379" t="s">
        <v>260</v>
      </c>
      <c r="Y109" s="380"/>
      <c r="Z109" s="381"/>
      <c r="AA109" s="372"/>
      <c r="AB109" s="373"/>
      <c r="AC109" s="373"/>
      <c r="AD109" s="373"/>
      <c r="AE109" s="373"/>
      <c r="AF109" s="373"/>
      <c r="AG109" s="374"/>
      <c r="AH109" s="372"/>
      <c r="AI109" s="373"/>
      <c r="AJ109" s="373"/>
      <c r="AK109" s="373"/>
      <c r="AL109" s="373"/>
      <c r="AM109" s="373"/>
      <c r="AN109" s="374"/>
      <c r="AO109" s="372"/>
      <c r="AP109" s="373"/>
      <c r="AQ109" s="373"/>
      <c r="AR109" s="373"/>
      <c r="AS109" s="373"/>
      <c r="AT109" s="373"/>
      <c r="AU109" s="374"/>
      <c r="AV109" s="372"/>
      <c r="AW109" s="373"/>
      <c r="AX109" s="373"/>
      <c r="AY109" s="373"/>
      <c r="AZ109" s="373"/>
      <c r="BA109" s="373"/>
      <c r="BB109" s="374"/>
      <c r="BC109" s="372"/>
      <c r="BD109" s="373"/>
      <c r="BE109" s="375"/>
      <c r="BF109" s="594"/>
      <c r="BG109" s="595"/>
      <c r="BH109" s="556"/>
      <c r="BI109" s="557"/>
      <c r="BJ109" s="558"/>
      <c r="BK109" s="559"/>
      <c r="BL109" s="559"/>
      <c r="BM109" s="559"/>
      <c r="BN109" s="560"/>
    </row>
    <row r="110" spans="2:66" ht="20.25" customHeight="1" x14ac:dyDescent="0.45">
      <c r="B110" s="597"/>
      <c r="C110" s="691"/>
      <c r="D110" s="692"/>
      <c r="E110" s="658"/>
      <c r="F110" s="687"/>
      <c r="G110" s="598"/>
      <c r="H110" s="599"/>
      <c r="I110" s="382"/>
      <c r="J110" s="383">
        <f>G109</f>
        <v>0</v>
      </c>
      <c r="K110" s="382"/>
      <c r="L110" s="383">
        <f>M109</f>
        <v>0</v>
      </c>
      <c r="M110" s="600"/>
      <c r="N110" s="601"/>
      <c r="O110" s="602"/>
      <c r="P110" s="603"/>
      <c r="Q110" s="603"/>
      <c r="R110" s="599"/>
      <c r="S110" s="588"/>
      <c r="T110" s="589"/>
      <c r="U110" s="589"/>
      <c r="V110" s="589"/>
      <c r="W110" s="590"/>
      <c r="X110" s="376" t="s">
        <v>261</v>
      </c>
      <c r="Y110" s="377"/>
      <c r="Z110" s="378"/>
      <c r="AA110" s="364" t="str">
        <f>IF(AA109="","",VLOOKUP(AA109,'[1]シフト記号表（従来型・ユニット型共通）'!$C$6:$L$47,10,FALSE))</f>
        <v/>
      </c>
      <c r="AB110" s="365" t="str">
        <f>IF(AB109="","",VLOOKUP(AB109,'[1]シフト記号表（従来型・ユニット型共通）'!$C$6:$L$47,10,FALSE))</f>
        <v/>
      </c>
      <c r="AC110" s="365" t="str">
        <f>IF(AC109="","",VLOOKUP(AC109,'[1]シフト記号表（従来型・ユニット型共通）'!$C$6:$L$47,10,FALSE))</f>
        <v/>
      </c>
      <c r="AD110" s="365" t="str">
        <f>IF(AD109="","",VLOOKUP(AD109,'[1]シフト記号表（従来型・ユニット型共通）'!$C$6:$L$47,10,FALSE))</f>
        <v/>
      </c>
      <c r="AE110" s="365" t="str">
        <f>IF(AE109="","",VLOOKUP(AE109,'[1]シフト記号表（従来型・ユニット型共通）'!$C$6:$L$47,10,FALSE))</f>
        <v/>
      </c>
      <c r="AF110" s="365" t="str">
        <f>IF(AF109="","",VLOOKUP(AF109,'[1]シフト記号表（従来型・ユニット型共通）'!$C$6:$L$47,10,FALSE))</f>
        <v/>
      </c>
      <c r="AG110" s="366" t="str">
        <f>IF(AG109="","",VLOOKUP(AG109,'[1]シフト記号表（従来型・ユニット型共通）'!$C$6:$L$47,10,FALSE))</f>
        <v/>
      </c>
      <c r="AH110" s="364" t="str">
        <f>IF(AH109="","",VLOOKUP(AH109,'[1]シフト記号表（従来型・ユニット型共通）'!$C$6:$L$47,10,FALSE))</f>
        <v/>
      </c>
      <c r="AI110" s="365" t="str">
        <f>IF(AI109="","",VLOOKUP(AI109,'[1]シフト記号表（従来型・ユニット型共通）'!$C$6:$L$47,10,FALSE))</f>
        <v/>
      </c>
      <c r="AJ110" s="365" t="str">
        <f>IF(AJ109="","",VLOOKUP(AJ109,'[1]シフト記号表（従来型・ユニット型共通）'!$C$6:$L$47,10,FALSE))</f>
        <v/>
      </c>
      <c r="AK110" s="365" t="str">
        <f>IF(AK109="","",VLOOKUP(AK109,'[1]シフト記号表（従来型・ユニット型共通）'!$C$6:$L$47,10,FALSE))</f>
        <v/>
      </c>
      <c r="AL110" s="365" t="str">
        <f>IF(AL109="","",VLOOKUP(AL109,'[1]シフト記号表（従来型・ユニット型共通）'!$C$6:$L$47,10,FALSE))</f>
        <v/>
      </c>
      <c r="AM110" s="365" t="str">
        <f>IF(AM109="","",VLOOKUP(AM109,'[1]シフト記号表（従来型・ユニット型共通）'!$C$6:$L$47,10,FALSE))</f>
        <v/>
      </c>
      <c r="AN110" s="366" t="str">
        <f>IF(AN109="","",VLOOKUP(AN109,'[1]シフト記号表（従来型・ユニット型共通）'!$C$6:$L$47,10,FALSE))</f>
        <v/>
      </c>
      <c r="AO110" s="364" t="str">
        <f>IF(AO109="","",VLOOKUP(AO109,'[1]シフト記号表（従来型・ユニット型共通）'!$C$6:$L$47,10,FALSE))</f>
        <v/>
      </c>
      <c r="AP110" s="365" t="str">
        <f>IF(AP109="","",VLOOKUP(AP109,'[1]シフト記号表（従来型・ユニット型共通）'!$C$6:$L$47,10,FALSE))</f>
        <v/>
      </c>
      <c r="AQ110" s="365" t="str">
        <f>IF(AQ109="","",VLOOKUP(AQ109,'[1]シフト記号表（従来型・ユニット型共通）'!$C$6:$L$47,10,FALSE))</f>
        <v/>
      </c>
      <c r="AR110" s="365" t="str">
        <f>IF(AR109="","",VLOOKUP(AR109,'[1]シフト記号表（従来型・ユニット型共通）'!$C$6:$L$47,10,FALSE))</f>
        <v/>
      </c>
      <c r="AS110" s="365" t="str">
        <f>IF(AS109="","",VLOOKUP(AS109,'[1]シフト記号表（従来型・ユニット型共通）'!$C$6:$L$47,10,FALSE))</f>
        <v/>
      </c>
      <c r="AT110" s="365" t="str">
        <f>IF(AT109="","",VLOOKUP(AT109,'[1]シフト記号表（従来型・ユニット型共通）'!$C$6:$L$47,10,FALSE))</f>
        <v/>
      </c>
      <c r="AU110" s="366" t="str">
        <f>IF(AU109="","",VLOOKUP(AU109,'[1]シフト記号表（従来型・ユニット型共通）'!$C$6:$L$47,10,FALSE))</f>
        <v/>
      </c>
      <c r="AV110" s="364" t="str">
        <f>IF(AV109="","",VLOOKUP(AV109,'[1]シフト記号表（従来型・ユニット型共通）'!$C$6:$L$47,10,FALSE))</f>
        <v/>
      </c>
      <c r="AW110" s="365" t="str">
        <f>IF(AW109="","",VLOOKUP(AW109,'[1]シフト記号表（従来型・ユニット型共通）'!$C$6:$L$47,10,FALSE))</f>
        <v/>
      </c>
      <c r="AX110" s="365" t="str">
        <f>IF(AX109="","",VLOOKUP(AX109,'[1]シフト記号表（従来型・ユニット型共通）'!$C$6:$L$47,10,FALSE))</f>
        <v/>
      </c>
      <c r="AY110" s="365" t="str">
        <f>IF(AY109="","",VLOOKUP(AY109,'[1]シフト記号表（従来型・ユニット型共通）'!$C$6:$L$47,10,FALSE))</f>
        <v/>
      </c>
      <c r="AZ110" s="365" t="str">
        <f>IF(AZ109="","",VLOOKUP(AZ109,'[1]シフト記号表（従来型・ユニット型共通）'!$C$6:$L$47,10,FALSE))</f>
        <v/>
      </c>
      <c r="BA110" s="365" t="str">
        <f>IF(BA109="","",VLOOKUP(BA109,'[1]シフト記号表（従来型・ユニット型共通）'!$C$6:$L$47,10,FALSE))</f>
        <v/>
      </c>
      <c r="BB110" s="366" t="str">
        <f>IF(BB109="","",VLOOKUP(BB109,'[1]シフト記号表（従来型・ユニット型共通）'!$C$6:$L$47,10,FALSE))</f>
        <v/>
      </c>
      <c r="BC110" s="364" t="str">
        <f>IF(BC109="","",VLOOKUP(BC109,'[1]シフト記号表（従来型・ユニット型共通）'!$C$6:$L$47,10,FALSE))</f>
        <v/>
      </c>
      <c r="BD110" s="365" t="str">
        <f>IF(BD109="","",VLOOKUP(BD109,'[1]シフト記号表（従来型・ユニット型共通）'!$C$6:$L$47,10,FALSE))</f>
        <v/>
      </c>
      <c r="BE110" s="365" t="str">
        <f>IF(BE109="","",VLOOKUP(BE109,'[1]シフト記号表（従来型・ユニット型共通）'!$C$6:$L$47,10,FALSE))</f>
        <v/>
      </c>
      <c r="BF110" s="571">
        <f>IF($BI$3="４週",SUM(AA110:BB110),IF($BI$3="暦月",SUM(AA110:BE110),""))</f>
        <v>0</v>
      </c>
      <c r="BG110" s="572"/>
      <c r="BH110" s="573">
        <f>IF($BI$3="４週",BF110/4,IF($BI$3="暦月",(BF110/($BI$8/7)),""))</f>
        <v>0</v>
      </c>
      <c r="BI110" s="572"/>
      <c r="BJ110" s="568"/>
      <c r="BK110" s="569"/>
      <c r="BL110" s="569"/>
      <c r="BM110" s="569"/>
      <c r="BN110" s="570"/>
    </row>
    <row r="111" spans="2:66" ht="20.25" customHeight="1" x14ac:dyDescent="0.45">
      <c r="B111" s="574">
        <f>B109+1</f>
        <v>48</v>
      </c>
      <c r="C111" s="684"/>
      <c r="D111" s="686"/>
      <c r="E111" s="658"/>
      <c r="F111" s="687"/>
      <c r="G111" s="576"/>
      <c r="H111" s="577"/>
      <c r="I111" s="359"/>
      <c r="J111" s="360"/>
      <c r="K111" s="359"/>
      <c r="L111" s="360"/>
      <c r="M111" s="580"/>
      <c r="N111" s="581"/>
      <c r="O111" s="584"/>
      <c r="P111" s="585"/>
      <c r="Q111" s="585"/>
      <c r="R111" s="577"/>
      <c r="S111" s="588"/>
      <c r="T111" s="589"/>
      <c r="U111" s="589"/>
      <c r="V111" s="589"/>
      <c r="W111" s="590"/>
      <c r="X111" s="379" t="s">
        <v>260</v>
      </c>
      <c r="Y111" s="380"/>
      <c r="Z111" s="381"/>
      <c r="AA111" s="372"/>
      <c r="AB111" s="373"/>
      <c r="AC111" s="373"/>
      <c r="AD111" s="373"/>
      <c r="AE111" s="373"/>
      <c r="AF111" s="373"/>
      <c r="AG111" s="374"/>
      <c r="AH111" s="372"/>
      <c r="AI111" s="373"/>
      <c r="AJ111" s="373"/>
      <c r="AK111" s="373"/>
      <c r="AL111" s="373"/>
      <c r="AM111" s="373"/>
      <c r="AN111" s="374"/>
      <c r="AO111" s="372"/>
      <c r="AP111" s="373"/>
      <c r="AQ111" s="373"/>
      <c r="AR111" s="373"/>
      <c r="AS111" s="373"/>
      <c r="AT111" s="373"/>
      <c r="AU111" s="374"/>
      <c r="AV111" s="372"/>
      <c r="AW111" s="373"/>
      <c r="AX111" s="373"/>
      <c r="AY111" s="373"/>
      <c r="AZ111" s="373"/>
      <c r="BA111" s="373"/>
      <c r="BB111" s="374"/>
      <c r="BC111" s="372"/>
      <c r="BD111" s="373"/>
      <c r="BE111" s="375"/>
      <c r="BF111" s="594"/>
      <c r="BG111" s="595"/>
      <c r="BH111" s="556"/>
      <c r="BI111" s="557"/>
      <c r="BJ111" s="558"/>
      <c r="BK111" s="559"/>
      <c r="BL111" s="559"/>
      <c r="BM111" s="559"/>
      <c r="BN111" s="560"/>
    </row>
    <row r="112" spans="2:66" ht="20.25" customHeight="1" x14ac:dyDescent="0.45">
      <c r="B112" s="597"/>
      <c r="C112" s="691"/>
      <c r="D112" s="692"/>
      <c r="E112" s="658"/>
      <c r="F112" s="687"/>
      <c r="G112" s="598"/>
      <c r="H112" s="599"/>
      <c r="I112" s="382"/>
      <c r="J112" s="383">
        <f>G111</f>
        <v>0</v>
      </c>
      <c r="K112" s="382"/>
      <c r="L112" s="383">
        <f>M111</f>
        <v>0</v>
      </c>
      <c r="M112" s="600"/>
      <c r="N112" s="601"/>
      <c r="O112" s="602"/>
      <c r="P112" s="603"/>
      <c r="Q112" s="603"/>
      <c r="R112" s="599"/>
      <c r="S112" s="588"/>
      <c r="T112" s="589"/>
      <c r="U112" s="589"/>
      <c r="V112" s="589"/>
      <c r="W112" s="590"/>
      <c r="X112" s="376" t="s">
        <v>261</v>
      </c>
      <c r="Y112" s="377"/>
      <c r="Z112" s="378"/>
      <c r="AA112" s="364" t="str">
        <f>IF(AA111="","",VLOOKUP(AA111,'[1]シフト記号表（従来型・ユニット型共通）'!$C$6:$L$47,10,FALSE))</f>
        <v/>
      </c>
      <c r="AB112" s="365" t="str">
        <f>IF(AB111="","",VLOOKUP(AB111,'[1]シフト記号表（従来型・ユニット型共通）'!$C$6:$L$47,10,FALSE))</f>
        <v/>
      </c>
      <c r="AC112" s="365" t="str">
        <f>IF(AC111="","",VLOOKUP(AC111,'[1]シフト記号表（従来型・ユニット型共通）'!$C$6:$L$47,10,FALSE))</f>
        <v/>
      </c>
      <c r="AD112" s="365" t="str">
        <f>IF(AD111="","",VLOOKUP(AD111,'[1]シフト記号表（従来型・ユニット型共通）'!$C$6:$L$47,10,FALSE))</f>
        <v/>
      </c>
      <c r="AE112" s="365" t="str">
        <f>IF(AE111="","",VLOOKUP(AE111,'[1]シフト記号表（従来型・ユニット型共通）'!$C$6:$L$47,10,FALSE))</f>
        <v/>
      </c>
      <c r="AF112" s="365" t="str">
        <f>IF(AF111="","",VLOOKUP(AF111,'[1]シフト記号表（従来型・ユニット型共通）'!$C$6:$L$47,10,FALSE))</f>
        <v/>
      </c>
      <c r="AG112" s="366" t="str">
        <f>IF(AG111="","",VLOOKUP(AG111,'[1]シフト記号表（従来型・ユニット型共通）'!$C$6:$L$47,10,FALSE))</f>
        <v/>
      </c>
      <c r="AH112" s="364" t="str">
        <f>IF(AH111="","",VLOOKUP(AH111,'[1]シフト記号表（従来型・ユニット型共通）'!$C$6:$L$47,10,FALSE))</f>
        <v/>
      </c>
      <c r="AI112" s="365" t="str">
        <f>IF(AI111="","",VLOOKUP(AI111,'[1]シフト記号表（従来型・ユニット型共通）'!$C$6:$L$47,10,FALSE))</f>
        <v/>
      </c>
      <c r="AJ112" s="365" t="str">
        <f>IF(AJ111="","",VLOOKUP(AJ111,'[1]シフト記号表（従来型・ユニット型共通）'!$C$6:$L$47,10,FALSE))</f>
        <v/>
      </c>
      <c r="AK112" s="365" t="str">
        <f>IF(AK111="","",VLOOKUP(AK111,'[1]シフト記号表（従来型・ユニット型共通）'!$C$6:$L$47,10,FALSE))</f>
        <v/>
      </c>
      <c r="AL112" s="365" t="str">
        <f>IF(AL111="","",VLOOKUP(AL111,'[1]シフト記号表（従来型・ユニット型共通）'!$C$6:$L$47,10,FALSE))</f>
        <v/>
      </c>
      <c r="AM112" s="365" t="str">
        <f>IF(AM111="","",VLOOKUP(AM111,'[1]シフト記号表（従来型・ユニット型共通）'!$C$6:$L$47,10,FALSE))</f>
        <v/>
      </c>
      <c r="AN112" s="366" t="str">
        <f>IF(AN111="","",VLOOKUP(AN111,'[1]シフト記号表（従来型・ユニット型共通）'!$C$6:$L$47,10,FALSE))</f>
        <v/>
      </c>
      <c r="AO112" s="364" t="str">
        <f>IF(AO111="","",VLOOKUP(AO111,'[1]シフト記号表（従来型・ユニット型共通）'!$C$6:$L$47,10,FALSE))</f>
        <v/>
      </c>
      <c r="AP112" s="365" t="str">
        <f>IF(AP111="","",VLOOKUP(AP111,'[1]シフト記号表（従来型・ユニット型共通）'!$C$6:$L$47,10,FALSE))</f>
        <v/>
      </c>
      <c r="AQ112" s="365" t="str">
        <f>IF(AQ111="","",VLOOKUP(AQ111,'[1]シフト記号表（従来型・ユニット型共通）'!$C$6:$L$47,10,FALSE))</f>
        <v/>
      </c>
      <c r="AR112" s="365" t="str">
        <f>IF(AR111="","",VLOOKUP(AR111,'[1]シフト記号表（従来型・ユニット型共通）'!$C$6:$L$47,10,FALSE))</f>
        <v/>
      </c>
      <c r="AS112" s="365" t="str">
        <f>IF(AS111="","",VLOOKUP(AS111,'[1]シフト記号表（従来型・ユニット型共通）'!$C$6:$L$47,10,FALSE))</f>
        <v/>
      </c>
      <c r="AT112" s="365" t="str">
        <f>IF(AT111="","",VLOOKUP(AT111,'[1]シフト記号表（従来型・ユニット型共通）'!$C$6:$L$47,10,FALSE))</f>
        <v/>
      </c>
      <c r="AU112" s="366" t="str">
        <f>IF(AU111="","",VLOOKUP(AU111,'[1]シフト記号表（従来型・ユニット型共通）'!$C$6:$L$47,10,FALSE))</f>
        <v/>
      </c>
      <c r="AV112" s="364" t="str">
        <f>IF(AV111="","",VLOOKUP(AV111,'[1]シフト記号表（従来型・ユニット型共通）'!$C$6:$L$47,10,FALSE))</f>
        <v/>
      </c>
      <c r="AW112" s="365" t="str">
        <f>IF(AW111="","",VLOOKUP(AW111,'[1]シフト記号表（従来型・ユニット型共通）'!$C$6:$L$47,10,FALSE))</f>
        <v/>
      </c>
      <c r="AX112" s="365" t="str">
        <f>IF(AX111="","",VLOOKUP(AX111,'[1]シフト記号表（従来型・ユニット型共通）'!$C$6:$L$47,10,FALSE))</f>
        <v/>
      </c>
      <c r="AY112" s="365" t="str">
        <f>IF(AY111="","",VLOOKUP(AY111,'[1]シフト記号表（従来型・ユニット型共通）'!$C$6:$L$47,10,FALSE))</f>
        <v/>
      </c>
      <c r="AZ112" s="365" t="str">
        <f>IF(AZ111="","",VLOOKUP(AZ111,'[1]シフト記号表（従来型・ユニット型共通）'!$C$6:$L$47,10,FALSE))</f>
        <v/>
      </c>
      <c r="BA112" s="365" t="str">
        <f>IF(BA111="","",VLOOKUP(BA111,'[1]シフト記号表（従来型・ユニット型共通）'!$C$6:$L$47,10,FALSE))</f>
        <v/>
      </c>
      <c r="BB112" s="366" t="str">
        <f>IF(BB111="","",VLOOKUP(BB111,'[1]シフト記号表（従来型・ユニット型共通）'!$C$6:$L$47,10,FALSE))</f>
        <v/>
      </c>
      <c r="BC112" s="364" t="str">
        <f>IF(BC111="","",VLOOKUP(BC111,'[1]シフト記号表（従来型・ユニット型共通）'!$C$6:$L$47,10,FALSE))</f>
        <v/>
      </c>
      <c r="BD112" s="365" t="str">
        <f>IF(BD111="","",VLOOKUP(BD111,'[1]シフト記号表（従来型・ユニット型共通）'!$C$6:$L$47,10,FALSE))</f>
        <v/>
      </c>
      <c r="BE112" s="365" t="str">
        <f>IF(BE111="","",VLOOKUP(BE111,'[1]シフト記号表（従来型・ユニット型共通）'!$C$6:$L$47,10,FALSE))</f>
        <v/>
      </c>
      <c r="BF112" s="571">
        <f>IF($BI$3="４週",SUM(AA112:BB112),IF($BI$3="暦月",SUM(AA112:BE112),""))</f>
        <v>0</v>
      </c>
      <c r="BG112" s="572"/>
      <c r="BH112" s="573">
        <f>IF($BI$3="４週",BF112/4,IF($BI$3="暦月",(BF112/($BI$8/7)),""))</f>
        <v>0</v>
      </c>
      <c r="BI112" s="572"/>
      <c r="BJ112" s="568"/>
      <c r="BK112" s="569"/>
      <c r="BL112" s="569"/>
      <c r="BM112" s="569"/>
      <c r="BN112" s="570"/>
    </row>
    <row r="113" spans="2:66" ht="20.25" customHeight="1" x14ac:dyDescent="0.45">
      <c r="B113" s="574">
        <f>B111+1</f>
        <v>49</v>
      </c>
      <c r="C113" s="684"/>
      <c r="D113" s="686"/>
      <c r="E113" s="658"/>
      <c r="F113" s="687"/>
      <c r="G113" s="576"/>
      <c r="H113" s="577"/>
      <c r="I113" s="359"/>
      <c r="J113" s="360"/>
      <c r="K113" s="359"/>
      <c r="L113" s="360"/>
      <c r="M113" s="580"/>
      <c r="N113" s="581"/>
      <c r="O113" s="584"/>
      <c r="P113" s="585"/>
      <c r="Q113" s="585"/>
      <c r="R113" s="577"/>
      <c r="S113" s="588"/>
      <c r="T113" s="589"/>
      <c r="U113" s="589"/>
      <c r="V113" s="589"/>
      <c r="W113" s="590"/>
      <c r="X113" s="379" t="s">
        <v>260</v>
      </c>
      <c r="Y113" s="380"/>
      <c r="Z113" s="381"/>
      <c r="AA113" s="372"/>
      <c r="AB113" s="373"/>
      <c r="AC113" s="373"/>
      <c r="AD113" s="373"/>
      <c r="AE113" s="373"/>
      <c r="AF113" s="373"/>
      <c r="AG113" s="374"/>
      <c r="AH113" s="372"/>
      <c r="AI113" s="373"/>
      <c r="AJ113" s="373"/>
      <c r="AK113" s="373"/>
      <c r="AL113" s="373"/>
      <c r="AM113" s="373"/>
      <c r="AN113" s="374"/>
      <c r="AO113" s="372"/>
      <c r="AP113" s="373"/>
      <c r="AQ113" s="373"/>
      <c r="AR113" s="373"/>
      <c r="AS113" s="373"/>
      <c r="AT113" s="373"/>
      <c r="AU113" s="374"/>
      <c r="AV113" s="372"/>
      <c r="AW113" s="373"/>
      <c r="AX113" s="373"/>
      <c r="AY113" s="373"/>
      <c r="AZ113" s="373"/>
      <c r="BA113" s="373"/>
      <c r="BB113" s="374"/>
      <c r="BC113" s="372"/>
      <c r="BD113" s="373"/>
      <c r="BE113" s="375"/>
      <c r="BF113" s="594"/>
      <c r="BG113" s="595"/>
      <c r="BH113" s="556"/>
      <c r="BI113" s="557"/>
      <c r="BJ113" s="558"/>
      <c r="BK113" s="559"/>
      <c r="BL113" s="559"/>
      <c r="BM113" s="559"/>
      <c r="BN113" s="560"/>
    </row>
    <row r="114" spans="2:66" ht="20.25" customHeight="1" x14ac:dyDescent="0.45">
      <c r="B114" s="597"/>
      <c r="C114" s="691"/>
      <c r="D114" s="692"/>
      <c r="E114" s="658"/>
      <c r="F114" s="687"/>
      <c r="G114" s="598"/>
      <c r="H114" s="599"/>
      <c r="I114" s="382"/>
      <c r="J114" s="383">
        <f>G113</f>
        <v>0</v>
      </c>
      <c r="K114" s="382"/>
      <c r="L114" s="383">
        <f>M113</f>
        <v>0</v>
      </c>
      <c r="M114" s="600"/>
      <c r="N114" s="601"/>
      <c r="O114" s="602"/>
      <c r="P114" s="603"/>
      <c r="Q114" s="603"/>
      <c r="R114" s="599"/>
      <c r="S114" s="588"/>
      <c r="T114" s="589"/>
      <c r="U114" s="589"/>
      <c r="V114" s="589"/>
      <c r="W114" s="590"/>
      <c r="X114" s="376" t="s">
        <v>261</v>
      </c>
      <c r="Y114" s="377"/>
      <c r="Z114" s="378"/>
      <c r="AA114" s="364" t="str">
        <f>IF(AA113="","",VLOOKUP(AA113,'[1]シフト記号表（従来型・ユニット型共通）'!$C$6:$L$47,10,FALSE))</f>
        <v/>
      </c>
      <c r="AB114" s="365" t="str">
        <f>IF(AB113="","",VLOOKUP(AB113,'[1]シフト記号表（従来型・ユニット型共通）'!$C$6:$L$47,10,FALSE))</f>
        <v/>
      </c>
      <c r="AC114" s="365" t="str">
        <f>IF(AC113="","",VLOOKUP(AC113,'[1]シフト記号表（従来型・ユニット型共通）'!$C$6:$L$47,10,FALSE))</f>
        <v/>
      </c>
      <c r="AD114" s="365" t="str">
        <f>IF(AD113="","",VLOOKUP(AD113,'[1]シフト記号表（従来型・ユニット型共通）'!$C$6:$L$47,10,FALSE))</f>
        <v/>
      </c>
      <c r="AE114" s="365" t="str">
        <f>IF(AE113="","",VLOOKUP(AE113,'[1]シフト記号表（従来型・ユニット型共通）'!$C$6:$L$47,10,FALSE))</f>
        <v/>
      </c>
      <c r="AF114" s="365" t="str">
        <f>IF(AF113="","",VLOOKUP(AF113,'[1]シフト記号表（従来型・ユニット型共通）'!$C$6:$L$47,10,FALSE))</f>
        <v/>
      </c>
      <c r="AG114" s="366" t="str">
        <f>IF(AG113="","",VLOOKUP(AG113,'[1]シフト記号表（従来型・ユニット型共通）'!$C$6:$L$47,10,FALSE))</f>
        <v/>
      </c>
      <c r="AH114" s="364" t="str">
        <f>IF(AH113="","",VLOOKUP(AH113,'[1]シフト記号表（従来型・ユニット型共通）'!$C$6:$L$47,10,FALSE))</f>
        <v/>
      </c>
      <c r="AI114" s="365" t="str">
        <f>IF(AI113="","",VLOOKUP(AI113,'[1]シフト記号表（従来型・ユニット型共通）'!$C$6:$L$47,10,FALSE))</f>
        <v/>
      </c>
      <c r="AJ114" s="365" t="str">
        <f>IF(AJ113="","",VLOOKUP(AJ113,'[1]シフト記号表（従来型・ユニット型共通）'!$C$6:$L$47,10,FALSE))</f>
        <v/>
      </c>
      <c r="AK114" s="365" t="str">
        <f>IF(AK113="","",VLOOKUP(AK113,'[1]シフト記号表（従来型・ユニット型共通）'!$C$6:$L$47,10,FALSE))</f>
        <v/>
      </c>
      <c r="AL114" s="365" t="str">
        <f>IF(AL113="","",VLOOKUP(AL113,'[1]シフト記号表（従来型・ユニット型共通）'!$C$6:$L$47,10,FALSE))</f>
        <v/>
      </c>
      <c r="AM114" s="365" t="str">
        <f>IF(AM113="","",VLOOKUP(AM113,'[1]シフト記号表（従来型・ユニット型共通）'!$C$6:$L$47,10,FALSE))</f>
        <v/>
      </c>
      <c r="AN114" s="366" t="str">
        <f>IF(AN113="","",VLOOKUP(AN113,'[1]シフト記号表（従来型・ユニット型共通）'!$C$6:$L$47,10,FALSE))</f>
        <v/>
      </c>
      <c r="AO114" s="364" t="str">
        <f>IF(AO113="","",VLOOKUP(AO113,'[1]シフト記号表（従来型・ユニット型共通）'!$C$6:$L$47,10,FALSE))</f>
        <v/>
      </c>
      <c r="AP114" s="365" t="str">
        <f>IF(AP113="","",VLOOKUP(AP113,'[1]シフト記号表（従来型・ユニット型共通）'!$C$6:$L$47,10,FALSE))</f>
        <v/>
      </c>
      <c r="AQ114" s="365" t="str">
        <f>IF(AQ113="","",VLOOKUP(AQ113,'[1]シフト記号表（従来型・ユニット型共通）'!$C$6:$L$47,10,FALSE))</f>
        <v/>
      </c>
      <c r="AR114" s="365" t="str">
        <f>IF(AR113="","",VLOOKUP(AR113,'[1]シフト記号表（従来型・ユニット型共通）'!$C$6:$L$47,10,FALSE))</f>
        <v/>
      </c>
      <c r="AS114" s="365" t="str">
        <f>IF(AS113="","",VLOOKUP(AS113,'[1]シフト記号表（従来型・ユニット型共通）'!$C$6:$L$47,10,FALSE))</f>
        <v/>
      </c>
      <c r="AT114" s="365" t="str">
        <f>IF(AT113="","",VLOOKUP(AT113,'[1]シフト記号表（従来型・ユニット型共通）'!$C$6:$L$47,10,FALSE))</f>
        <v/>
      </c>
      <c r="AU114" s="366" t="str">
        <f>IF(AU113="","",VLOOKUP(AU113,'[1]シフト記号表（従来型・ユニット型共通）'!$C$6:$L$47,10,FALSE))</f>
        <v/>
      </c>
      <c r="AV114" s="364" t="str">
        <f>IF(AV113="","",VLOOKUP(AV113,'[1]シフト記号表（従来型・ユニット型共通）'!$C$6:$L$47,10,FALSE))</f>
        <v/>
      </c>
      <c r="AW114" s="365" t="str">
        <f>IF(AW113="","",VLOOKUP(AW113,'[1]シフト記号表（従来型・ユニット型共通）'!$C$6:$L$47,10,FALSE))</f>
        <v/>
      </c>
      <c r="AX114" s="365" t="str">
        <f>IF(AX113="","",VLOOKUP(AX113,'[1]シフト記号表（従来型・ユニット型共通）'!$C$6:$L$47,10,FALSE))</f>
        <v/>
      </c>
      <c r="AY114" s="365" t="str">
        <f>IF(AY113="","",VLOOKUP(AY113,'[1]シフト記号表（従来型・ユニット型共通）'!$C$6:$L$47,10,FALSE))</f>
        <v/>
      </c>
      <c r="AZ114" s="365" t="str">
        <f>IF(AZ113="","",VLOOKUP(AZ113,'[1]シフト記号表（従来型・ユニット型共通）'!$C$6:$L$47,10,FALSE))</f>
        <v/>
      </c>
      <c r="BA114" s="365" t="str">
        <f>IF(BA113="","",VLOOKUP(BA113,'[1]シフト記号表（従来型・ユニット型共通）'!$C$6:$L$47,10,FALSE))</f>
        <v/>
      </c>
      <c r="BB114" s="366" t="str">
        <f>IF(BB113="","",VLOOKUP(BB113,'[1]シフト記号表（従来型・ユニット型共通）'!$C$6:$L$47,10,FALSE))</f>
        <v/>
      </c>
      <c r="BC114" s="364" t="str">
        <f>IF(BC113="","",VLOOKUP(BC113,'[1]シフト記号表（従来型・ユニット型共通）'!$C$6:$L$47,10,FALSE))</f>
        <v/>
      </c>
      <c r="BD114" s="365" t="str">
        <f>IF(BD113="","",VLOOKUP(BD113,'[1]シフト記号表（従来型・ユニット型共通）'!$C$6:$L$47,10,FALSE))</f>
        <v/>
      </c>
      <c r="BE114" s="365" t="str">
        <f>IF(BE113="","",VLOOKUP(BE113,'[1]シフト記号表（従来型・ユニット型共通）'!$C$6:$L$47,10,FALSE))</f>
        <v/>
      </c>
      <c r="BF114" s="571">
        <f>IF($BI$3="４週",SUM(AA114:BB114),IF($BI$3="暦月",SUM(AA114:BE114),""))</f>
        <v>0</v>
      </c>
      <c r="BG114" s="572"/>
      <c r="BH114" s="573">
        <f>IF($BI$3="４週",BF114/4,IF($BI$3="暦月",(BF114/($BI$8/7)),""))</f>
        <v>0</v>
      </c>
      <c r="BI114" s="572"/>
      <c r="BJ114" s="568"/>
      <c r="BK114" s="569"/>
      <c r="BL114" s="569"/>
      <c r="BM114" s="569"/>
      <c r="BN114" s="570"/>
    </row>
    <row r="115" spans="2:66" ht="20.25" customHeight="1" x14ac:dyDescent="0.45">
      <c r="B115" s="574">
        <f>B113+1</f>
        <v>50</v>
      </c>
      <c r="C115" s="684"/>
      <c r="D115" s="686"/>
      <c r="E115" s="658"/>
      <c r="F115" s="687"/>
      <c r="G115" s="576"/>
      <c r="H115" s="577"/>
      <c r="I115" s="359"/>
      <c r="J115" s="360"/>
      <c r="K115" s="359"/>
      <c r="L115" s="360"/>
      <c r="M115" s="580"/>
      <c r="N115" s="581"/>
      <c r="O115" s="584"/>
      <c r="P115" s="585"/>
      <c r="Q115" s="585"/>
      <c r="R115" s="577"/>
      <c r="S115" s="588"/>
      <c r="T115" s="589"/>
      <c r="U115" s="589"/>
      <c r="V115" s="589"/>
      <c r="W115" s="590"/>
      <c r="X115" s="379" t="s">
        <v>260</v>
      </c>
      <c r="Y115" s="380"/>
      <c r="Z115" s="381"/>
      <c r="AA115" s="372"/>
      <c r="AB115" s="373"/>
      <c r="AC115" s="373"/>
      <c r="AD115" s="373"/>
      <c r="AE115" s="373"/>
      <c r="AF115" s="373"/>
      <c r="AG115" s="374"/>
      <c r="AH115" s="372"/>
      <c r="AI115" s="373"/>
      <c r="AJ115" s="373"/>
      <c r="AK115" s="373"/>
      <c r="AL115" s="373"/>
      <c r="AM115" s="373"/>
      <c r="AN115" s="374"/>
      <c r="AO115" s="372"/>
      <c r="AP115" s="373"/>
      <c r="AQ115" s="373"/>
      <c r="AR115" s="373"/>
      <c r="AS115" s="373"/>
      <c r="AT115" s="373"/>
      <c r="AU115" s="374"/>
      <c r="AV115" s="372"/>
      <c r="AW115" s="373"/>
      <c r="AX115" s="373"/>
      <c r="AY115" s="373"/>
      <c r="AZ115" s="373"/>
      <c r="BA115" s="373"/>
      <c r="BB115" s="374"/>
      <c r="BC115" s="372"/>
      <c r="BD115" s="373"/>
      <c r="BE115" s="375"/>
      <c r="BF115" s="594"/>
      <c r="BG115" s="595"/>
      <c r="BH115" s="556"/>
      <c r="BI115" s="557"/>
      <c r="BJ115" s="558"/>
      <c r="BK115" s="559"/>
      <c r="BL115" s="559"/>
      <c r="BM115" s="559"/>
      <c r="BN115" s="560"/>
    </row>
    <row r="116" spans="2:66" ht="20.25" customHeight="1" x14ac:dyDescent="0.45">
      <c r="B116" s="597"/>
      <c r="C116" s="691"/>
      <c r="D116" s="692"/>
      <c r="E116" s="658"/>
      <c r="F116" s="687"/>
      <c r="G116" s="598"/>
      <c r="H116" s="599"/>
      <c r="I116" s="382"/>
      <c r="J116" s="383">
        <f>G115</f>
        <v>0</v>
      </c>
      <c r="K116" s="382"/>
      <c r="L116" s="383">
        <f>M115</f>
        <v>0</v>
      </c>
      <c r="M116" s="600"/>
      <c r="N116" s="601"/>
      <c r="O116" s="602"/>
      <c r="P116" s="603"/>
      <c r="Q116" s="603"/>
      <c r="R116" s="599"/>
      <c r="S116" s="588"/>
      <c r="T116" s="589"/>
      <c r="U116" s="589"/>
      <c r="V116" s="589"/>
      <c r="W116" s="590"/>
      <c r="X116" s="376" t="s">
        <v>261</v>
      </c>
      <c r="Y116" s="377"/>
      <c r="Z116" s="378"/>
      <c r="AA116" s="364" t="str">
        <f>IF(AA115="","",VLOOKUP(AA115,'[1]シフト記号表（従来型・ユニット型共通）'!$C$6:$L$47,10,FALSE))</f>
        <v/>
      </c>
      <c r="AB116" s="365" t="str">
        <f>IF(AB115="","",VLOOKUP(AB115,'[1]シフト記号表（従来型・ユニット型共通）'!$C$6:$L$47,10,FALSE))</f>
        <v/>
      </c>
      <c r="AC116" s="365" t="str">
        <f>IF(AC115="","",VLOOKUP(AC115,'[1]シフト記号表（従来型・ユニット型共通）'!$C$6:$L$47,10,FALSE))</f>
        <v/>
      </c>
      <c r="AD116" s="365" t="str">
        <f>IF(AD115="","",VLOOKUP(AD115,'[1]シフト記号表（従来型・ユニット型共通）'!$C$6:$L$47,10,FALSE))</f>
        <v/>
      </c>
      <c r="AE116" s="365" t="str">
        <f>IF(AE115="","",VLOOKUP(AE115,'[1]シフト記号表（従来型・ユニット型共通）'!$C$6:$L$47,10,FALSE))</f>
        <v/>
      </c>
      <c r="AF116" s="365" t="str">
        <f>IF(AF115="","",VLOOKUP(AF115,'[1]シフト記号表（従来型・ユニット型共通）'!$C$6:$L$47,10,FALSE))</f>
        <v/>
      </c>
      <c r="AG116" s="366" t="str">
        <f>IF(AG115="","",VLOOKUP(AG115,'[1]シフト記号表（従来型・ユニット型共通）'!$C$6:$L$47,10,FALSE))</f>
        <v/>
      </c>
      <c r="AH116" s="364" t="str">
        <f>IF(AH115="","",VLOOKUP(AH115,'[1]シフト記号表（従来型・ユニット型共通）'!$C$6:$L$47,10,FALSE))</f>
        <v/>
      </c>
      <c r="AI116" s="365" t="str">
        <f>IF(AI115="","",VLOOKUP(AI115,'[1]シフト記号表（従来型・ユニット型共通）'!$C$6:$L$47,10,FALSE))</f>
        <v/>
      </c>
      <c r="AJ116" s="365" t="str">
        <f>IF(AJ115="","",VLOOKUP(AJ115,'[1]シフト記号表（従来型・ユニット型共通）'!$C$6:$L$47,10,FALSE))</f>
        <v/>
      </c>
      <c r="AK116" s="365" t="str">
        <f>IF(AK115="","",VLOOKUP(AK115,'[1]シフト記号表（従来型・ユニット型共通）'!$C$6:$L$47,10,FALSE))</f>
        <v/>
      </c>
      <c r="AL116" s="365" t="str">
        <f>IF(AL115="","",VLOOKUP(AL115,'[1]シフト記号表（従来型・ユニット型共通）'!$C$6:$L$47,10,FALSE))</f>
        <v/>
      </c>
      <c r="AM116" s="365" t="str">
        <f>IF(AM115="","",VLOOKUP(AM115,'[1]シフト記号表（従来型・ユニット型共通）'!$C$6:$L$47,10,FALSE))</f>
        <v/>
      </c>
      <c r="AN116" s="366" t="str">
        <f>IF(AN115="","",VLOOKUP(AN115,'[1]シフト記号表（従来型・ユニット型共通）'!$C$6:$L$47,10,FALSE))</f>
        <v/>
      </c>
      <c r="AO116" s="364" t="str">
        <f>IF(AO115="","",VLOOKUP(AO115,'[1]シフト記号表（従来型・ユニット型共通）'!$C$6:$L$47,10,FALSE))</f>
        <v/>
      </c>
      <c r="AP116" s="365" t="str">
        <f>IF(AP115="","",VLOOKUP(AP115,'[1]シフト記号表（従来型・ユニット型共通）'!$C$6:$L$47,10,FALSE))</f>
        <v/>
      </c>
      <c r="AQ116" s="365" t="str">
        <f>IF(AQ115="","",VLOOKUP(AQ115,'[1]シフト記号表（従来型・ユニット型共通）'!$C$6:$L$47,10,FALSE))</f>
        <v/>
      </c>
      <c r="AR116" s="365" t="str">
        <f>IF(AR115="","",VLOOKUP(AR115,'[1]シフト記号表（従来型・ユニット型共通）'!$C$6:$L$47,10,FALSE))</f>
        <v/>
      </c>
      <c r="AS116" s="365" t="str">
        <f>IF(AS115="","",VLOOKUP(AS115,'[1]シフト記号表（従来型・ユニット型共通）'!$C$6:$L$47,10,FALSE))</f>
        <v/>
      </c>
      <c r="AT116" s="365" t="str">
        <f>IF(AT115="","",VLOOKUP(AT115,'[1]シフト記号表（従来型・ユニット型共通）'!$C$6:$L$47,10,FALSE))</f>
        <v/>
      </c>
      <c r="AU116" s="366" t="str">
        <f>IF(AU115="","",VLOOKUP(AU115,'[1]シフト記号表（従来型・ユニット型共通）'!$C$6:$L$47,10,FALSE))</f>
        <v/>
      </c>
      <c r="AV116" s="364" t="str">
        <f>IF(AV115="","",VLOOKUP(AV115,'[1]シフト記号表（従来型・ユニット型共通）'!$C$6:$L$47,10,FALSE))</f>
        <v/>
      </c>
      <c r="AW116" s="365" t="str">
        <f>IF(AW115="","",VLOOKUP(AW115,'[1]シフト記号表（従来型・ユニット型共通）'!$C$6:$L$47,10,FALSE))</f>
        <v/>
      </c>
      <c r="AX116" s="365" t="str">
        <f>IF(AX115="","",VLOOKUP(AX115,'[1]シフト記号表（従来型・ユニット型共通）'!$C$6:$L$47,10,FALSE))</f>
        <v/>
      </c>
      <c r="AY116" s="365" t="str">
        <f>IF(AY115="","",VLOOKUP(AY115,'[1]シフト記号表（従来型・ユニット型共通）'!$C$6:$L$47,10,FALSE))</f>
        <v/>
      </c>
      <c r="AZ116" s="365" t="str">
        <f>IF(AZ115="","",VLOOKUP(AZ115,'[1]シフト記号表（従来型・ユニット型共通）'!$C$6:$L$47,10,FALSE))</f>
        <v/>
      </c>
      <c r="BA116" s="365" t="str">
        <f>IF(BA115="","",VLOOKUP(BA115,'[1]シフト記号表（従来型・ユニット型共通）'!$C$6:$L$47,10,FALSE))</f>
        <v/>
      </c>
      <c r="BB116" s="366" t="str">
        <f>IF(BB115="","",VLOOKUP(BB115,'[1]シフト記号表（従来型・ユニット型共通）'!$C$6:$L$47,10,FALSE))</f>
        <v/>
      </c>
      <c r="BC116" s="364" t="str">
        <f>IF(BC115="","",VLOOKUP(BC115,'[1]シフト記号表（従来型・ユニット型共通）'!$C$6:$L$47,10,FALSE))</f>
        <v/>
      </c>
      <c r="BD116" s="365" t="str">
        <f>IF(BD115="","",VLOOKUP(BD115,'[1]シフト記号表（従来型・ユニット型共通）'!$C$6:$L$47,10,FALSE))</f>
        <v/>
      </c>
      <c r="BE116" s="365" t="str">
        <f>IF(BE115="","",VLOOKUP(BE115,'[1]シフト記号表（従来型・ユニット型共通）'!$C$6:$L$47,10,FALSE))</f>
        <v/>
      </c>
      <c r="BF116" s="571">
        <f>IF($BI$3="４週",SUM(AA116:BB116),IF($BI$3="暦月",SUM(AA116:BE116),""))</f>
        <v>0</v>
      </c>
      <c r="BG116" s="572"/>
      <c r="BH116" s="573">
        <f>IF($BI$3="４週",BF116/4,IF($BI$3="暦月",(BF116/($BI$8/7)),""))</f>
        <v>0</v>
      </c>
      <c r="BI116" s="572"/>
      <c r="BJ116" s="568"/>
      <c r="BK116" s="569"/>
      <c r="BL116" s="569"/>
      <c r="BM116" s="569"/>
      <c r="BN116" s="570"/>
    </row>
    <row r="117" spans="2:66" ht="20.25" customHeight="1" x14ac:dyDescent="0.45">
      <c r="B117" s="574">
        <f>B115+1</f>
        <v>51</v>
      </c>
      <c r="C117" s="684"/>
      <c r="D117" s="686"/>
      <c r="E117" s="658"/>
      <c r="F117" s="687"/>
      <c r="G117" s="576"/>
      <c r="H117" s="577"/>
      <c r="I117" s="359"/>
      <c r="J117" s="360"/>
      <c r="K117" s="359"/>
      <c r="L117" s="360"/>
      <c r="M117" s="580"/>
      <c r="N117" s="581"/>
      <c r="O117" s="584"/>
      <c r="P117" s="585"/>
      <c r="Q117" s="585"/>
      <c r="R117" s="577"/>
      <c r="S117" s="588"/>
      <c r="T117" s="589"/>
      <c r="U117" s="589"/>
      <c r="V117" s="589"/>
      <c r="W117" s="590"/>
      <c r="X117" s="379" t="s">
        <v>260</v>
      </c>
      <c r="Y117" s="380"/>
      <c r="Z117" s="381"/>
      <c r="AA117" s="372"/>
      <c r="AB117" s="373"/>
      <c r="AC117" s="373"/>
      <c r="AD117" s="373"/>
      <c r="AE117" s="373"/>
      <c r="AF117" s="373"/>
      <c r="AG117" s="374"/>
      <c r="AH117" s="372"/>
      <c r="AI117" s="373"/>
      <c r="AJ117" s="373"/>
      <c r="AK117" s="373"/>
      <c r="AL117" s="373"/>
      <c r="AM117" s="373"/>
      <c r="AN117" s="374"/>
      <c r="AO117" s="372"/>
      <c r="AP117" s="373"/>
      <c r="AQ117" s="373"/>
      <c r="AR117" s="373"/>
      <c r="AS117" s="373"/>
      <c r="AT117" s="373"/>
      <c r="AU117" s="374"/>
      <c r="AV117" s="372"/>
      <c r="AW117" s="373"/>
      <c r="AX117" s="373"/>
      <c r="AY117" s="373"/>
      <c r="AZ117" s="373"/>
      <c r="BA117" s="373"/>
      <c r="BB117" s="374"/>
      <c r="BC117" s="372"/>
      <c r="BD117" s="373"/>
      <c r="BE117" s="375"/>
      <c r="BF117" s="594"/>
      <c r="BG117" s="595"/>
      <c r="BH117" s="556"/>
      <c r="BI117" s="557"/>
      <c r="BJ117" s="558"/>
      <c r="BK117" s="559"/>
      <c r="BL117" s="559"/>
      <c r="BM117" s="559"/>
      <c r="BN117" s="560"/>
    </row>
    <row r="118" spans="2:66" ht="20.25" customHeight="1" x14ac:dyDescent="0.45">
      <c r="B118" s="597"/>
      <c r="C118" s="691"/>
      <c r="D118" s="692"/>
      <c r="E118" s="658"/>
      <c r="F118" s="687"/>
      <c r="G118" s="598"/>
      <c r="H118" s="599"/>
      <c r="I118" s="382"/>
      <c r="J118" s="383">
        <f>G117</f>
        <v>0</v>
      </c>
      <c r="K118" s="382"/>
      <c r="L118" s="383">
        <f>M117</f>
        <v>0</v>
      </c>
      <c r="M118" s="600"/>
      <c r="N118" s="601"/>
      <c r="O118" s="602"/>
      <c r="P118" s="603"/>
      <c r="Q118" s="603"/>
      <c r="R118" s="599"/>
      <c r="S118" s="588"/>
      <c r="T118" s="589"/>
      <c r="U118" s="589"/>
      <c r="V118" s="589"/>
      <c r="W118" s="590"/>
      <c r="X118" s="376" t="s">
        <v>261</v>
      </c>
      <c r="Y118" s="377"/>
      <c r="Z118" s="378"/>
      <c r="AA118" s="364" t="str">
        <f>IF(AA117="","",VLOOKUP(AA117,'[1]シフト記号表（従来型・ユニット型共通）'!$C$6:$L$47,10,FALSE))</f>
        <v/>
      </c>
      <c r="AB118" s="365" t="str">
        <f>IF(AB117="","",VLOOKUP(AB117,'[1]シフト記号表（従来型・ユニット型共通）'!$C$6:$L$47,10,FALSE))</f>
        <v/>
      </c>
      <c r="AC118" s="365" t="str">
        <f>IF(AC117="","",VLOOKUP(AC117,'[1]シフト記号表（従来型・ユニット型共通）'!$C$6:$L$47,10,FALSE))</f>
        <v/>
      </c>
      <c r="AD118" s="365" t="str">
        <f>IF(AD117="","",VLOOKUP(AD117,'[1]シフト記号表（従来型・ユニット型共通）'!$C$6:$L$47,10,FALSE))</f>
        <v/>
      </c>
      <c r="AE118" s="365" t="str">
        <f>IF(AE117="","",VLOOKUP(AE117,'[1]シフト記号表（従来型・ユニット型共通）'!$C$6:$L$47,10,FALSE))</f>
        <v/>
      </c>
      <c r="AF118" s="365" t="str">
        <f>IF(AF117="","",VLOOKUP(AF117,'[1]シフト記号表（従来型・ユニット型共通）'!$C$6:$L$47,10,FALSE))</f>
        <v/>
      </c>
      <c r="AG118" s="366" t="str">
        <f>IF(AG117="","",VLOOKUP(AG117,'[1]シフト記号表（従来型・ユニット型共通）'!$C$6:$L$47,10,FALSE))</f>
        <v/>
      </c>
      <c r="AH118" s="364" t="str">
        <f>IF(AH117="","",VLOOKUP(AH117,'[1]シフト記号表（従来型・ユニット型共通）'!$C$6:$L$47,10,FALSE))</f>
        <v/>
      </c>
      <c r="AI118" s="365" t="str">
        <f>IF(AI117="","",VLOOKUP(AI117,'[1]シフト記号表（従来型・ユニット型共通）'!$C$6:$L$47,10,FALSE))</f>
        <v/>
      </c>
      <c r="AJ118" s="365" t="str">
        <f>IF(AJ117="","",VLOOKUP(AJ117,'[1]シフト記号表（従来型・ユニット型共通）'!$C$6:$L$47,10,FALSE))</f>
        <v/>
      </c>
      <c r="AK118" s="365" t="str">
        <f>IF(AK117="","",VLOOKUP(AK117,'[1]シフト記号表（従来型・ユニット型共通）'!$C$6:$L$47,10,FALSE))</f>
        <v/>
      </c>
      <c r="AL118" s="365" t="str">
        <f>IF(AL117="","",VLOOKUP(AL117,'[1]シフト記号表（従来型・ユニット型共通）'!$C$6:$L$47,10,FALSE))</f>
        <v/>
      </c>
      <c r="AM118" s="365" t="str">
        <f>IF(AM117="","",VLOOKUP(AM117,'[1]シフト記号表（従来型・ユニット型共通）'!$C$6:$L$47,10,FALSE))</f>
        <v/>
      </c>
      <c r="AN118" s="366" t="str">
        <f>IF(AN117="","",VLOOKUP(AN117,'[1]シフト記号表（従来型・ユニット型共通）'!$C$6:$L$47,10,FALSE))</f>
        <v/>
      </c>
      <c r="AO118" s="364" t="str">
        <f>IF(AO117="","",VLOOKUP(AO117,'[1]シフト記号表（従来型・ユニット型共通）'!$C$6:$L$47,10,FALSE))</f>
        <v/>
      </c>
      <c r="AP118" s="365" t="str">
        <f>IF(AP117="","",VLOOKUP(AP117,'[1]シフト記号表（従来型・ユニット型共通）'!$C$6:$L$47,10,FALSE))</f>
        <v/>
      </c>
      <c r="AQ118" s="365" t="str">
        <f>IF(AQ117="","",VLOOKUP(AQ117,'[1]シフト記号表（従来型・ユニット型共通）'!$C$6:$L$47,10,FALSE))</f>
        <v/>
      </c>
      <c r="AR118" s="365" t="str">
        <f>IF(AR117="","",VLOOKUP(AR117,'[1]シフト記号表（従来型・ユニット型共通）'!$C$6:$L$47,10,FALSE))</f>
        <v/>
      </c>
      <c r="AS118" s="365" t="str">
        <f>IF(AS117="","",VLOOKUP(AS117,'[1]シフト記号表（従来型・ユニット型共通）'!$C$6:$L$47,10,FALSE))</f>
        <v/>
      </c>
      <c r="AT118" s="365" t="str">
        <f>IF(AT117="","",VLOOKUP(AT117,'[1]シフト記号表（従来型・ユニット型共通）'!$C$6:$L$47,10,FALSE))</f>
        <v/>
      </c>
      <c r="AU118" s="366" t="str">
        <f>IF(AU117="","",VLOOKUP(AU117,'[1]シフト記号表（従来型・ユニット型共通）'!$C$6:$L$47,10,FALSE))</f>
        <v/>
      </c>
      <c r="AV118" s="364" t="str">
        <f>IF(AV117="","",VLOOKUP(AV117,'[1]シフト記号表（従来型・ユニット型共通）'!$C$6:$L$47,10,FALSE))</f>
        <v/>
      </c>
      <c r="AW118" s="365" t="str">
        <f>IF(AW117="","",VLOOKUP(AW117,'[1]シフト記号表（従来型・ユニット型共通）'!$C$6:$L$47,10,FALSE))</f>
        <v/>
      </c>
      <c r="AX118" s="365" t="str">
        <f>IF(AX117="","",VLOOKUP(AX117,'[1]シフト記号表（従来型・ユニット型共通）'!$C$6:$L$47,10,FALSE))</f>
        <v/>
      </c>
      <c r="AY118" s="365" t="str">
        <f>IF(AY117="","",VLOOKUP(AY117,'[1]シフト記号表（従来型・ユニット型共通）'!$C$6:$L$47,10,FALSE))</f>
        <v/>
      </c>
      <c r="AZ118" s="365" t="str">
        <f>IF(AZ117="","",VLOOKUP(AZ117,'[1]シフト記号表（従来型・ユニット型共通）'!$C$6:$L$47,10,FALSE))</f>
        <v/>
      </c>
      <c r="BA118" s="365" t="str">
        <f>IF(BA117="","",VLOOKUP(BA117,'[1]シフト記号表（従来型・ユニット型共通）'!$C$6:$L$47,10,FALSE))</f>
        <v/>
      </c>
      <c r="BB118" s="366" t="str">
        <f>IF(BB117="","",VLOOKUP(BB117,'[1]シフト記号表（従来型・ユニット型共通）'!$C$6:$L$47,10,FALSE))</f>
        <v/>
      </c>
      <c r="BC118" s="364" t="str">
        <f>IF(BC117="","",VLOOKUP(BC117,'[1]シフト記号表（従来型・ユニット型共通）'!$C$6:$L$47,10,FALSE))</f>
        <v/>
      </c>
      <c r="BD118" s="365" t="str">
        <f>IF(BD117="","",VLOOKUP(BD117,'[1]シフト記号表（従来型・ユニット型共通）'!$C$6:$L$47,10,FALSE))</f>
        <v/>
      </c>
      <c r="BE118" s="365" t="str">
        <f>IF(BE117="","",VLOOKUP(BE117,'[1]シフト記号表（従来型・ユニット型共通）'!$C$6:$L$47,10,FALSE))</f>
        <v/>
      </c>
      <c r="BF118" s="571">
        <f>IF($BI$3="４週",SUM(AA118:BB118),IF($BI$3="暦月",SUM(AA118:BE118),""))</f>
        <v>0</v>
      </c>
      <c r="BG118" s="572"/>
      <c r="BH118" s="573">
        <f>IF($BI$3="４週",BF118/4,IF($BI$3="暦月",(BF118/($BI$8/7)),""))</f>
        <v>0</v>
      </c>
      <c r="BI118" s="572"/>
      <c r="BJ118" s="568"/>
      <c r="BK118" s="569"/>
      <c r="BL118" s="569"/>
      <c r="BM118" s="569"/>
      <c r="BN118" s="570"/>
    </row>
    <row r="119" spans="2:66" ht="20.25" customHeight="1" x14ac:dyDescent="0.45">
      <c r="B119" s="574">
        <f>B117+1</f>
        <v>52</v>
      </c>
      <c r="C119" s="684"/>
      <c r="D119" s="686"/>
      <c r="E119" s="658"/>
      <c r="F119" s="687"/>
      <c r="G119" s="576"/>
      <c r="H119" s="577"/>
      <c r="I119" s="359"/>
      <c r="J119" s="360"/>
      <c r="K119" s="359"/>
      <c r="L119" s="360"/>
      <c r="M119" s="580"/>
      <c r="N119" s="581"/>
      <c r="O119" s="584"/>
      <c r="P119" s="585"/>
      <c r="Q119" s="585"/>
      <c r="R119" s="577"/>
      <c r="S119" s="588"/>
      <c r="T119" s="589"/>
      <c r="U119" s="589"/>
      <c r="V119" s="589"/>
      <c r="W119" s="590"/>
      <c r="X119" s="379" t="s">
        <v>260</v>
      </c>
      <c r="Y119" s="380"/>
      <c r="Z119" s="381"/>
      <c r="AA119" s="372"/>
      <c r="AB119" s="373"/>
      <c r="AC119" s="373"/>
      <c r="AD119" s="373"/>
      <c r="AE119" s="373"/>
      <c r="AF119" s="373"/>
      <c r="AG119" s="374"/>
      <c r="AH119" s="372"/>
      <c r="AI119" s="373"/>
      <c r="AJ119" s="373"/>
      <c r="AK119" s="373"/>
      <c r="AL119" s="373"/>
      <c r="AM119" s="373"/>
      <c r="AN119" s="374"/>
      <c r="AO119" s="372"/>
      <c r="AP119" s="373"/>
      <c r="AQ119" s="373"/>
      <c r="AR119" s="373"/>
      <c r="AS119" s="373"/>
      <c r="AT119" s="373"/>
      <c r="AU119" s="374"/>
      <c r="AV119" s="372"/>
      <c r="AW119" s="373"/>
      <c r="AX119" s="373"/>
      <c r="AY119" s="373"/>
      <c r="AZ119" s="373"/>
      <c r="BA119" s="373"/>
      <c r="BB119" s="374"/>
      <c r="BC119" s="372"/>
      <c r="BD119" s="373"/>
      <c r="BE119" s="375"/>
      <c r="BF119" s="594"/>
      <c r="BG119" s="595"/>
      <c r="BH119" s="556"/>
      <c r="BI119" s="557"/>
      <c r="BJ119" s="558"/>
      <c r="BK119" s="559"/>
      <c r="BL119" s="559"/>
      <c r="BM119" s="559"/>
      <c r="BN119" s="560"/>
    </row>
    <row r="120" spans="2:66" ht="20.25" customHeight="1" x14ac:dyDescent="0.45">
      <c r="B120" s="597"/>
      <c r="C120" s="691"/>
      <c r="D120" s="692"/>
      <c r="E120" s="658"/>
      <c r="F120" s="687"/>
      <c r="G120" s="598"/>
      <c r="H120" s="599"/>
      <c r="I120" s="382"/>
      <c r="J120" s="383">
        <f>G119</f>
        <v>0</v>
      </c>
      <c r="K120" s="382"/>
      <c r="L120" s="383">
        <f>M119</f>
        <v>0</v>
      </c>
      <c r="M120" s="600"/>
      <c r="N120" s="601"/>
      <c r="O120" s="602"/>
      <c r="P120" s="603"/>
      <c r="Q120" s="603"/>
      <c r="R120" s="599"/>
      <c r="S120" s="588"/>
      <c r="T120" s="589"/>
      <c r="U120" s="589"/>
      <c r="V120" s="589"/>
      <c r="W120" s="590"/>
      <c r="X120" s="376" t="s">
        <v>261</v>
      </c>
      <c r="Y120" s="377"/>
      <c r="Z120" s="378"/>
      <c r="AA120" s="364" t="str">
        <f>IF(AA119="","",VLOOKUP(AA119,'[1]シフト記号表（従来型・ユニット型共通）'!$C$6:$L$47,10,FALSE))</f>
        <v/>
      </c>
      <c r="AB120" s="365" t="str">
        <f>IF(AB119="","",VLOOKUP(AB119,'[1]シフト記号表（従来型・ユニット型共通）'!$C$6:$L$47,10,FALSE))</f>
        <v/>
      </c>
      <c r="AC120" s="365" t="str">
        <f>IF(AC119="","",VLOOKUP(AC119,'[1]シフト記号表（従来型・ユニット型共通）'!$C$6:$L$47,10,FALSE))</f>
        <v/>
      </c>
      <c r="AD120" s="365" t="str">
        <f>IF(AD119="","",VLOOKUP(AD119,'[1]シフト記号表（従来型・ユニット型共通）'!$C$6:$L$47,10,FALSE))</f>
        <v/>
      </c>
      <c r="AE120" s="365" t="str">
        <f>IF(AE119="","",VLOOKUP(AE119,'[1]シフト記号表（従来型・ユニット型共通）'!$C$6:$L$47,10,FALSE))</f>
        <v/>
      </c>
      <c r="AF120" s="365" t="str">
        <f>IF(AF119="","",VLOOKUP(AF119,'[1]シフト記号表（従来型・ユニット型共通）'!$C$6:$L$47,10,FALSE))</f>
        <v/>
      </c>
      <c r="AG120" s="366" t="str">
        <f>IF(AG119="","",VLOOKUP(AG119,'[1]シフト記号表（従来型・ユニット型共通）'!$C$6:$L$47,10,FALSE))</f>
        <v/>
      </c>
      <c r="AH120" s="364" t="str">
        <f>IF(AH119="","",VLOOKUP(AH119,'[1]シフト記号表（従来型・ユニット型共通）'!$C$6:$L$47,10,FALSE))</f>
        <v/>
      </c>
      <c r="AI120" s="365" t="str">
        <f>IF(AI119="","",VLOOKUP(AI119,'[1]シフト記号表（従来型・ユニット型共通）'!$C$6:$L$47,10,FALSE))</f>
        <v/>
      </c>
      <c r="AJ120" s="365" t="str">
        <f>IF(AJ119="","",VLOOKUP(AJ119,'[1]シフト記号表（従来型・ユニット型共通）'!$C$6:$L$47,10,FALSE))</f>
        <v/>
      </c>
      <c r="AK120" s="365" t="str">
        <f>IF(AK119="","",VLOOKUP(AK119,'[1]シフト記号表（従来型・ユニット型共通）'!$C$6:$L$47,10,FALSE))</f>
        <v/>
      </c>
      <c r="AL120" s="365" t="str">
        <f>IF(AL119="","",VLOOKUP(AL119,'[1]シフト記号表（従来型・ユニット型共通）'!$C$6:$L$47,10,FALSE))</f>
        <v/>
      </c>
      <c r="AM120" s="365" t="str">
        <f>IF(AM119="","",VLOOKUP(AM119,'[1]シフト記号表（従来型・ユニット型共通）'!$C$6:$L$47,10,FALSE))</f>
        <v/>
      </c>
      <c r="AN120" s="366" t="str">
        <f>IF(AN119="","",VLOOKUP(AN119,'[1]シフト記号表（従来型・ユニット型共通）'!$C$6:$L$47,10,FALSE))</f>
        <v/>
      </c>
      <c r="AO120" s="364" t="str">
        <f>IF(AO119="","",VLOOKUP(AO119,'[1]シフト記号表（従来型・ユニット型共通）'!$C$6:$L$47,10,FALSE))</f>
        <v/>
      </c>
      <c r="AP120" s="365" t="str">
        <f>IF(AP119="","",VLOOKUP(AP119,'[1]シフト記号表（従来型・ユニット型共通）'!$C$6:$L$47,10,FALSE))</f>
        <v/>
      </c>
      <c r="AQ120" s="365" t="str">
        <f>IF(AQ119="","",VLOOKUP(AQ119,'[1]シフト記号表（従来型・ユニット型共通）'!$C$6:$L$47,10,FALSE))</f>
        <v/>
      </c>
      <c r="AR120" s="365" t="str">
        <f>IF(AR119="","",VLOOKUP(AR119,'[1]シフト記号表（従来型・ユニット型共通）'!$C$6:$L$47,10,FALSE))</f>
        <v/>
      </c>
      <c r="AS120" s="365" t="str">
        <f>IF(AS119="","",VLOOKUP(AS119,'[1]シフト記号表（従来型・ユニット型共通）'!$C$6:$L$47,10,FALSE))</f>
        <v/>
      </c>
      <c r="AT120" s="365" t="str">
        <f>IF(AT119="","",VLOOKUP(AT119,'[1]シフト記号表（従来型・ユニット型共通）'!$C$6:$L$47,10,FALSE))</f>
        <v/>
      </c>
      <c r="AU120" s="366" t="str">
        <f>IF(AU119="","",VLOOKUP(AU119,'[1]シフト記号表（従来型・ユニット型共通）'!$C$6:$L$47,10,FALSE))</f>
        <v/>
      </c>
      <c r="AV120" s="364" t="str">
        <f>IF(AV119="","",VLOOKUP(AV119,'[1]シフト記号表（従来型・ユニット型共通）'!$C$6:$L$47,10,FALSE))</f>
        <v/>
      </c>
      <c r="AW120" s="365" t="str">
        <f>IF(AW119="","",VLOOKUP(AW119,'[1]シフト記号表（従来型・ユニット型共通）'!$C$6:$L$47,10,FALSE))</f>
        <v/>
      </c>
      <c r="AX120" s="365" t="str">
        <f>IF(AX119="","",VLOOKUP(AX119,'[1]シフト記号表（従来型・ユニット型共通）'!$C$6:$L$47,10,FALSE))</f>
        <v/>
      </c>
      <c r="AY120" s="365" t="str">
        <f>IF(AY119="","",VLOOKUP(AY119,'[1]シフト記号表（従来型・ユニット型共通）'!$C$6:$L$47,10,FALSE))</f>
        <v/>
      </c>
      <c r="AZ120" s="365" t="str">
        <f>IF(AZ119="","",VLOOKUP(AZ119,'[1]シフト記号表（従来型・ユニット型共通）'!$C$6:$L$47,10,FALSE))</f>
        <v/>
      </c>
      <c r="BA120" s="365" t="str">
        <f>IF(BA119="","",VLOOKUP(BA119,'[1]シフト記号表（従来型・ユニット型共通）'!$C$6:$L$47,10,FALSE))</f>
        <v/>
      </c>
      <c r="BB120" s="366" t="str">
        <f>IF(BB119="","",VLOOKUP(BB119,'[1]シフト記号表（従来型・ユニット型共通）'!$C$6:$L$47,10,FALSE))</f>
        <v/>
      </c>
      <c r="BC120" s="364" t="str">
        <f>IF(BC119="","",VLOOKUP(BC119,'[1]シフト記号表（従来型・ユニット型共通）'!$C$6:$L$47,10,FALSE))</f>
        <v/>
      </c>
      <c r="BD120" s="365" t="str">
        <f>IF(BD119="","",VLOOKUP(BD119,'[1]シフト記号表（従来型・ユニット型共通）'!$C$6:$L$47,10,FALSE))</f>
        <v/>
      </c>
      <c r="BE120" s="365" t="str">
        <f>IF(BE119="","",VLOOKUP(BE119,'[1]シフト記号表（従来型・ユニット型共通）'!$C$6:$L$47,10,FALSE))</f>
        <v/>
      </c>
      <c r="BF120" s="571">
        <f>IF($BI$3="４週",SUM(AA120:BB120),IF($BI$3="暦月",SUM(AA120:BE120),""))</f>
        <v>0</v>
      </c>
      <c r="BG120" s="572"/>
      <c r="BH120" s="573">
        <f>IF($BI$3="４週",BF120/4,IF($BI$3="暦月",(BF120/($BI$8/7)),""))</f>
        <v>0</v>
      </c>
      <c r="BI120" s="572"/>
      <c r="BJ120" s="568"/>
      <c r="BK120" s="569"/>
      <c r="BL120" s="569"/>
      <c r="BM120" s="569"/>
      <c r="BN120" s="570"/>
    </row>
    <row r="121" spans="2:66" ht="20.25" customHeight="1" x14ac:dyDescent="0.45">
      <c r="B121" s="574">
        <f>B119+1</f>
        <v>53</v>
      </c>
      <c r="C121" s="684"/>
      <c r="D121" s="686"/>
      <c r="E121" s="658"/>
      <c r="F121" s="687"/>
      <c r="G121" s="576"/>
      <c r="H121" s="577"/>
      <c r="I121" s="359"/>
      <c r="J121" s="360"/>
      <c r="K121" s="359"/>
      <c r="L121" s="360"/>
      <c r="M121" s="580"/>
      <c r="N121" s="581"/>
      <c r="O121" s="584"/>
      <c r="P121" s="585"/>
      <c r="Q121" s="585"/>
      <c r="R121" s="577"/>
      <c r="S121" s="588"/>
      <c r="T121" s="589"/>
      <c r="U121" s="589"/>
      <c r="V121" s="589"/>
      <c r="W121" s="590"/>
      <c r="X121" s="379" t="s">
        <v>260</v>
      </c>
      <c r="Y121" s="380"/>
      <c r="Z121" s="381"/>
      <c r="AA121" s="372"/>
      <c r="AB121" s="373"/>
      <c r="AC121" s="373"/>
      <c r="AD121" s="373"/>
      <c r="AE121" s="373"/>
      <c r="AF121" s="373"/>
      <c r="AG121" s="374"/>
      <c r="AH121" s="372"/>
      <c r="AI121" s="373"/>
      <c r="AJ121" s="373"/>
      <c r="AK121" s="373"/>
      <c r="AL121" s="373"/>
      <c r="AM121" s="373"/>
      <c r="AN121" s="374"/>
      <c r="AO121" s="372"/>
      <c r="AP121" s="373"/>
      <c r="AQ121" s="373"/>
      <c r="AR121" s="373"/>
      <c r="AS121" s="373"/>
      <c r="AT121" s="373"/>
      <c r="AU121" s="374"/>
      <c r="AV121" s="372"/>
      <c r="AW121" s="373"/>
      <c r="AX121" s="373"/>
      <c r="AY121" s="373"/>
      <c r="AZ121" s="373"/>
      <c r="BA121" s="373"/>
      <c r="BB121" s="374"/>
      <c r="BC121" s="372"/>
      <c r="BD121" s="373"/>
      <c r="BE121" s="375"/>
      <c r="BF121" s="594"/>
      <c r="BG121" s="595"/>
      <c r="BH121" s="556"/>
      <c r="BI121" s="557"/>
      <c r="BJ121" s="558"/>
      <c r="BK121" s="559"/>
      <c r="BL121" s="559"/>
      <c r="BM121" s="559"/>
      <c r="BN121" s="560"/>
    </row>
    <row r="122" spans="2:66" ht="20.25" customHeight="1" x14ac:dyDescent="0.45">
      <c r="B122" s="597"/>
      <c r="C122" s="691"/>
      <c r="D122" s="692"/>
      <c r="E122" s="658"/>
      <c r="F122" s="687"/>
      <c r="G122" s="598"/>
      <c r="H122" s="599"/>
      <c r="I122" s="382"/>
      <c r="J122" s="383">
        <f>G121</f>
        <v>0</v>
      </c>
      <c r="K122" s="382"/>
      <c r="L122" s="383">
        <f>M121</f>
        <v>0</v>
      </c>
      <c r="M122" s="600"/>
      <c r="N122" s="601"/>
      <c r="O122" s="602"/>
      <c r="P122" s="603"/>
      <c r="Q122" s="603"/>
      <c r="R122" s="599"/>
      <c r="S122" s="588"/>
      <c r="T122" s="589"/>
      <c r="U122" s="589"/>
      <c r="V122" s="589"/>
      <c r="W122" s="590"/>
      <c r="X122" s="376" t="s">
        <v>261</v>
      </c>
      <c r="Y122" s="377"/>
      <c r="Z122" s="378"/>
      <c r="AA122" s="364" t="str">
        <f>IF(AA121="","",VLOOKUP(AA121,'[1]シフト記号表（従来型・ユニット型共通）'!$C$6:$L$47,10,FALSE))</f>
        <v/>
      </c>
      <c r="AB122" s="365" t="str">
        <f>IF(AB121="","",VLOOKUP(AB121,'[1]シフト記号表（従来型・ユニット型共通）'!$C$6:$L$47,10,FALSE))</f>
        <v/>
      </c>
      <c r="AC122" s="365" t="str">
        <f>IF(AC121="","",VLOOKUP(AC121,'[1]シフト記号表（従来型・ユニット型共通）'!$C$6:$L$47,10,FALSE))</f>
        <v/>
      </c>
      <c r="AD122" s="365" t="str">
        <f>IF(AD121="","",VLOOKUP(AD121,'[1]シフト記号表（従来型・ユニット型共通）'!$C$6:$L$47,10,FALSE))</f>
        <v/>
      </c>
      <c r="AE122" s="365" t="str">
        <f>IF(AE121="","",VLOOKUP(AE121,'[1]シフト記号表（従来型・ユニット型共通）'!$C$6:$L$47,10,FALSE))</f>
        <v/>
      </c>
      <c r="AF122" s="365" t="str">
        <f>IF(AF121="","",VLOOKUP(AF121,'[1]シフト記号表（従来型・ユニット型共通）'!$C$6:$L$47,10,FALSE))</f>
        <v/>
      </c>
      <c r="AG122" s="366" t="str">
        <f>IF(AG121="","",VLOOKUP(AG121,'[1]シフト記号表（従来型・ユニット型共通）'!$C$6:$L$47,10,FALSE))</f>
        <v/>
      </c>
      <c r="AH122" s="364" t="str">
        <f>IF(AH121="","",VLOOKUP(AH121,'[1]シフト記号表（従来型・ユニット型共通）'!$C$6:$L$47,10,FALSE))</f>
        <v/>
      </c>
      <c r="AI122" s="365" t="str">
        <f>IF(AI121="","",VLOOKUP(AI121,'[1]シフト記号表（従来型・ユニット型共通）'!$C$6:$L$47,10,FALSE))</f>
        <v/>
      </c>
      <c r="AJ122" s="365" t="str">
        <f>IF(AJ121="","",VLOOKUP(AJ121,'[1]シフト記号表（従来型・ユニット型共通）'!$C$6:$L$47,10,FALSE))</f>
        <v/>
      </c>
      <c r="AK122" s="365" t="str">
        <f>IF(AK121="","",VLOOKUP(AK121,'[1]シフト記号表（従来型・ユニット型共通）'!$C$6:$L$47,10,FALSE))</f>
        <v/>
      </c>
      <c r="AL122" s="365" t="str">
        <f>IF(AL121="","",VLOOKUP(AL121,'[1]シフト記号表（従来型・ユニット型共通）'!$C$6:$L$47,10,FALSE))</f>
        <v/>
      </c>
      <c r="AM122" s="365" t="str">
        <f>IF(AM121="","",VLOOKUP(AM121,'[1]シフト記号表（従来型・ユニット型共通）'!$C$6:$L$47,10,FALSE))</f>
        <v/>
      </c>
      <c r="AN122" s="366" t="str">
        <f>IF(AN121="","",VLOOKUP(AN121,'[1]シフト記号表（従来型・ユニット型共通）'!$C$6:$L$47,10,FALSE))</f>
        <v/>
      </c>
      <c r="AO122" s="364" t="str">
        <f>IF(AO121="","",VLOOKUP(AO121,'[1]シフト記号表（従来型・ユニット型共通）'!$C$6:$L$47,10,FALSE))</f>
        <v/>
      </c>
      <c r="AP122" s="365" t="str">
        <f>IF(AP121="","",VLOOKUP(AP121,'[1]シフト記号表（従来型・ユニット型共通）'!$C$6:$L$47,10,FALSE))</f>
        <v/>
      </c>
      <c r="AQ122" s="365" t="str">
        <f>IF(AQ121="","",VLOOKUP(AQ121,'[1]シフト記号表（従来型・ユニット型共通）'!$C$6:$L$47,10,FALSE))</f>
        <v/>
      </c>
      <c r="AR122" s="365" t="str">
        <f>IF(AR121="","",VLOOKUP(AR121,'[1]シフト記号表（従来型・ユニット型共通）'!$C$6:$L$47,10,FALSE))</f>
        <v/>
      </c>
      <c r="AS122" s="365" t="str">
        <f>IF(AS121="","",VLOOKUP(AS121,'[1]シフト記号表（従来型・ユニット型共通）'!$C$6:$L$47,10,FALSE))</f>
        <v/>
      </c>
      <c r="AT122" s="365" t="str">
        <f>IF(AT121="","",VLOOKUP(AT121,'[1]シフト記号表（従来型・ユニット型共通）'!$C$6:$L$47,10,FALSE))</f>
        <v/>
      </c>
      <c r="AU122" s="366" t="str">
        <f>IF(AU121="","",VLOOKUP(AU121,'[1]シフト記号表（従来型・ユニット型共通）'!$C$6:$L$47,10,FALSE))</f>
        <v/>
      </c>
      <c r="AV122" s="364" t="str">
        <f>IF(AV121="","",VLOOKUP(AV121,'[1]シフト記号表（従来型・ユニット型共通）'!$C$6:$L$47,10,FALSE))</f>
        <v/>
      </c>
      <c r="AW122" s="365" t="str">
        <f>IF(AW121="","",VLOOKUP(AW121,'[1]シフト記号表（従来型・ユニット型共通）'!$C$6:$L$47,10,FALSE))</f>
        <v/>
      </c>
      <c r="AX122" s="365" t="str">
        <f>IF(AX121="","",VLOOKUP(AX121,'[1]シフト記号表（従来型・ユニット型共通）'!$C$6:$L$47,10,FALSE))</f>
        <v/>
      </c>
      <c r="AY122" s="365" t="str">
        <f>IF(AY121="","",VLOOKUP(AY121,'[1]シフト記号表（従来型・ユニット型共通）'!$C$6:$L$47,10,FALSE))</f>
        <v/>
      </c>
      <c r="AZ122" s="365" t="str">
        <f>IF(AZ121="","",VLOOKUP(AZ121,'[1]シフト記号表（従来型・ユニット型共通）'!$C$6:$L$47,10,FALSE))</f>
        <v/>
      </c>
      <c r="BA122" s="365" t="str">
        <f>IF(BA121="","",VLOOKUP(BA121,'[1]シフト記号表（従来型・ユニット型共通）'!$C$6:$L$47,10,FALSE))</f>
        <v/>
      </c>
      <c r="BB122" s="366" t="str">
        <f>IF(BB121="","",VLOOKUP(BB121,'[1]シフト記号表（従来型・ユニット型共通）'!$C$6:$L$47,10,FALSE))</f>
        <v/>
      </c>
      <c r="BC122" s="364" t="str">
        <f>IF(BC121="","",VLOOKUP(BC121,'[1]シフト記号表（従来型・ユニット型共通）'!$C$6:$L$47,10,FALSE))</f>
        <v/>
      </c>
      <c r="BD122" s="365" t="str">
        <f>IF(BD121="","",VLOOKUP(BD121,'[1]シフト記号表（従来型・ユニット型共通）'!$C$6:$L$47,10,FALSE))</f>
        <v/>
      </c>
      <c r="BE122" s="365" t="str">
        <f>IF(BE121="","",VLOOKUP(BE121,'[1]シフト記号表（従来型・ユニット型共通）'!$C$6:$L$47,10,FALSE))</f>
        <v/>
      </c>
      <c r="BF122" s="571">
        <f>IF($BI$3="４週",SUM(AA122:BB122),IF($BI$3="暦月",SUM(AA122:BE122),""))</f>
        <v>0</v>
      </c>
      <c r="BG122" s="572"/>
      <c r="BH122" s="573">
        <f>IF($BI$3="４週",BF122/4,IF($BI$3="暦月",(BF122/($BI$8/7)),""))</f>
        <v>0</v>
      </c>
      <c r="BI122" s="572"/>
      <c r="BJ122" s="568"/>
      <c r="BK122" s="569"/>
      <c r="BL122" s="569"/>
      <c r="BM122" s="569"/>
      <c r="BN122" s="570"/>
    </row>
    <row r="123" spans="2:66" ht="20.25" customHeight="1" x14ac:dyDescent="0.45">
      <c r="B123" s="574">
        <f>B121+1</f>
        <v>54</v>
      </c>
      <c r="C123" s="684"/>
      <c r="D123" s="686"/>
      <c r="E123" s="658"/>
      <c r="F123" s="687"/>
      <c r="G123" s="576"/>
      <c r="H123" s="577"/>
      <c r="I123" s="359"/>
      <c r="J123" s="360"/>
      <c r="K123" s="359"/>
      <c r="L123" s="360"/>
      <c r="M123" s="580"/>
      <c r="N123" s="581"/>
      <c r="O123" s="584"/>
      <c r="P123" s="585"/>
      <c r="Q123" s="585"/>
      <c r="R123" s="577"/>
      <c r="S123" s="588"/>
      <c r="T123" s="589"/>
      <c r="U123" s="589"/>
      <c r="V123" s="589"/>
      <c r="W123" s="590"/>
      <c r="X123" s="379" t="s">
        <v>260</v>
      </c>
      <c r="Y123" s="380"/>
      <c r="Z123" s="381"/>
      <c r="AA123" s="372"/>
      <c r="AB123" s="373"/>
      <c r="AC123" s="373"/>
      <c r="AD123" s="373"/>
      <c r="AE123" s="373"/>
      <c r="AF123" s="373"/>
      <c r="AG123" s="374"/>
      <c r="AH123" s="372"/>
      <c r="AI123" s="373"/>
      <c r="AJ123" s="373"/>
      <c r="AK123" s="373"/>
      <c r="AL123" s="373"/>
      <c r="AM123" s="373"/>
      <c r="AN123" s="374"/>
      <c r="AO123" s="372"/>
      <c r="AP123" s="373"/>
      <c r="AQ123" s="373"/>
      <c r="AR123" s="373"/>
      <c r="AS123" s="373"/>
      <c r="AT123" s="373"/>
      <c r="AU123" s="374"/>
      <c r="AV123" s="372"/>
      <c r="AW123" s="373"/>
      <c r="AX123" s="373"/>
      <c r="AY123" s="373"/>
      <c r="AZ123" s="373"/>
      <c r="BA123" s="373"/>
      <c r="BB123" s="374"/>
      <c r="BC123" s="372"/>
      <c r="BD123" s="373"/>
      <c r="BE123" s="375"/>
      <c r="BF123" s="594"/>
      <c r="BG123" s="595"/>
      <c r="BH123" s="556"/>
      <c r="BI123" s="557"/>
      <c r="BJ123" s="558"/>
      <c r="BK123" s="559"/>
      <c r="BL123" s="559"/>
      <c r="BM123" s="559"/>
      <c r="BN123" s="560"/>
    </row>
    <row r="124" spans="2:66" ht="20.25" customHeight="1" x14ac:dyDescent="0.45">
      <c r="B124" s="597"/>
      <c r="C124" s="691"/>
      <c r="D124" s="692"/>
      <c r="E124" s="658"/>
      <c r="F124" s="687"/>
      <c r="G124" s="598"/>
      <c r="H124" s="599"/>
      <c r="I124" s="382"/>
      <c r="J124" s="383">
        <f>G123</f>
        <v>0</v>
      </c>
      <c r="K124" s="382"/>
      <c r="L124" s="383">
        <f>M123</f>
        <v>0</v>
      </c>
      <c r="M124" s="600"/>
      <c r="N124" s="601"/>
      <c r="O124" s="602"/>
      <c r="P124" s="603"/>
      <c r="Q124" s="603"/>
      <c r="R124" s="599"/>
      <c r="S124" s="588"/>
      <c r="T124" s="589"/>
      <c r="U124" s="589"/>
      <c r="V124" s="589"/>
      <c r="W124" s="590"/>
      <c r="X124" s="376" t="s">
        <v>261</v>
      </c>
      <c r="Y124" s="377"/>
      <c r="Z124" s="378"/>
      <c r="AA124" s="364" t="str">
        <f>IF(AA123="","",VLOOKUP(AA123,'[1]シフト記号表（従来型・ユニット型共通）'!$C$6:$L$47,10,FALSE))</f>
        <v/>
      </c>
      <c r="AB124" s="365" t="str">
        <f>IF(AB123="","",VLOOKUP(AB123,'[1]シフト記号表（従来型・ユニット型共通）'!$C$6:$L$47,10,FALSE))</f>
        <v/>
      </c>
      <c r="AC124" s="365" t="str">
        <f>IF(AC123="","",VLOOKUP(AC123,'[1]シフト記号表（従来型・ユニット型共通）'!$C$6:$L$47,10,FALSE))</f>
        <v/>
      </c>
      <c r="AD124" s="365" t="str">
        <f>IF(AD123="","",VLOOKUP(AD123,'[1]シフト記号表（従来型・ユニット型共通）'!$C$6:$L$47,10,FALSE))</f>
        <v/>
      </c>
      <c r="AE124" s="365" t="str">
        <f>IF(AE123="","",VLOOKUP(AE123,'[1]シフト記号表（従来型・ユニット型共通）'!$C$6:$L$47,10,FALSE))</f>
        <v/>
      </c>
      <c r="AF124" s="365" t="str">
        <f>IF(AF123="","",VLOOKUP(AF123,'[1]シフト記号表（従来型・ユニット型共通）'!$C$6:$L$47,10,FALSE))</f>
        <v/>
      </c>
      <c r="AG124" s="366" t="str">
        <f>IF(AG123="","",VLOOKUP(AG123,'[1]シフト記号表（従来型・ユニット型共通）'!$C$6:$L$47,10,FALSE))</f>
        <v/>
      </c>
      <c r="AH124" s="364" t="str">
        <f>IF(AH123="","",VLOOKUP(AH123,'[1]シフト記号表（従来型・ユニット型共通）'!$C$6:$L$47,10,FALSE))</f>
        <v/>
      </c>
      <c r="AI124" s="365" t="str">
        <f>IF(AI123="","",VLOOKUP(AI123,'[1]シフト記号表（従来型・ユニット型共通）'!$C$6:$L$47,10,FALSE))</f>
        <v/>
      </c>
      <c r="AJ124" s="365" t="str">
        <f>IF(AJ123="","",VLOOKUP(AJ123,'[1]シフト記号表（従来型・ユニット型共通）'!$C$6:$L$47,10,FALSE))</f>
        <v/>
      </c>
      <c r="AK124" s="365" t="str">
        <f>IF(AK123="","",VLOOKUP(AK123,'[1]シフト記号表（従来型・ユニット型共通）'!$C$6:$L$47,10,FALSE))</f>
        <v/>
      </c>
      <c r="AL124" s="365" t="str">
        <f>IF(AL123="","",VLOOKUP(AL123,'[1]シフト記号表（従来型・ユニット型共通）'!$C$6:$L$47,10,FALSE))</f>
        <v/>
      </c>
      <c r="AM124" s="365" t="str">
        <f>IF(AM123="","",VLOOKUP(AM123,'[1]シフト記号表（従来型・ユニット型共通）'!$C$6:$L$47,10,FALSE))</f>
        <v/>
      </c>
      <c r="AN124" s="366" t="str">
        <f>IF(AN123="","",VLOOKUP(AN123,'[1]シフト記号表（従来型・ユニット型共通）'!$C$6:$L$47,10,FALSE))</f>
        <v/>
      </c>
      <c r="AO124" s="364" t="str">
        <f>IF(AO123="","",VLOOKUP(AO123,'[1]シフト記号表（従来型・ユニット型共通）'!$C$6:$L$47,10,FALSE))</f>
        <v/>
      </c>
      <c r="AP124" s="365" t="str">
        <f>IF(AP123="","",VLOOKUP(AP123,'[1]シフト記号表（従来型・ユニット型共通）'!$C$6:$L$47,10,FALSE))</f>
        <v/>
      </c>
      <c r="AQ124" s="365" t="str">
        <f>IF(AQ123="","",VLOOKUP(AQ123,'[1]シフト記号表（従来型・ユニット型共通）'!$C$6:$L$47,10,FALSE))</f>
        <v/>
      </c>
      <c r="AR124" s="365" t="str">
        <f>IF(AR123="","",VLOOKUP(AR123,'[1]シフト記号表（従来型・ユニット型共通）'!$C$6:$L$47,10,FALSE))</f>
        <v/>
      </c>
      <c r="AS124" s="365" t="str">
        <f>IF(AS123="","",VLOOKUP(AS123,'[1]シフト記号表（従来型・ユニット型共通）'!$C$6:$L$47,10,FALSE))</f>
        <v/>
      </c>
      <c r="AT124" s="365" t="str">
        <f>IF(AT123="","",VLOOKUP(AT123,'[1]シフト記号表（従来型・ユニット型共通）'!$C$6:$L$47,10,FALSE))</f>
        <v/>
      </c>
      <c r="AU124" s="366" t="str">
        <f>IF(AU123="","",VLOOKUP(AU123,'[1]シフト記号表（従来型・ユニット型共通）'!$C$6:$L$47,10,FALSE))</f>
        <v/>
      </c>
      <c r="AV124" s="364" t="str">
        <f>IF(AV123="","",VLOOKUP(AV123,'[1]シフト記号表（従来型・ユニット型共通）'!$C$6:$L$47,10,FALSE))</f>
        <v/>
      </c>
      <c r="AW124" s="365" t="str">
        <f>IF(AW123="","",VLOOKUP(AW123,'[1]シフト記号表（従来型・ユニット型共通）'!$C$6:$L$47,10,FALSE))</f>
        <v/>
      </c>
      <c r="AX124" s="365" t="str">
        <f>IF(AX123="","",VLOOKUP(AX123,'[1]シフト記号表（従来型・ユニット型共通）'!$C$6:$L$47,10,FALSE))</f>
        <v/>
      </c>
      <c r="AY124" s="365" t="str">
        <f>IF(AY123="","",VLOOKUP(AY123,'[1]シフト記号表（従来型・ユニット型共通）'!$C$6:$L$47,10,FALSE))</f>
        <v/>
      </c>
      <c r="AZ124" s="365" t="str">
        <f>IF(AZ123="","",VLOOKUP(AZ123,'[1]シフト記号表（従来型・ユニット型共通）'!$C$6:$L$47,10,FALSE))</f>
        <v/>
      </c>
      <c r="BA124" s="365" t="str">
        <f>IF(BA123="","",VLOOKUP(BA123,'[1]シフト記号表（従来型・ユニット型共通）'!$C$6:$L$47,10,FALSE))</f>
        <v/>
      </c>
      <c r="BB124" s="366" t="str">
        <f>IF(BB123="","",VLOOKUP(BB123,'[1]シフト記号表（従来型・ユニット型共通）'!$C$6:$L$47,10,FALSE))</f>
        <v/>
      </c>
      <c r="BC124" s="364" t="str">
        <f>IF(BC123="","",VLOOKUP(BC123,'[1]シフト記号表（従来型・ユニット型共通）'!$C$6:$L$47,10,FALSE))</f>
        <v/>
      </c>
      <c r="BD124" s="365" t="str">
        <f>IF(BD123="","",VLOOKUP(BD123,'[1]シフト記号表（従来型・ユニット型共通）'!$C$6:$L$47,10,FALSE))</f>
        <v/>
      </c>
      <c r="BE124" s="365" t="str">
        <f>IF(BE123="","",VLOOKUP(BE123,'[1]シフト記号表（従来型・ユニット型共通）'!$C$6:$L$47,10,FALSE))</f>
        <v/>
      </c>
      <c r="BF124" s="571">
        <f>IF($BI$3="４週",SUM(AA124:BB124),IF($BI$3="暦月",SUM(AA124:BE124),""))</f>
        <v>0</v>
      </c>
      <c r="BG124" s="572"/>
      <c r="BH124" s="573">
        <f>IF($BI$3="４週",BF124/4,IF($BI$3="暦月",(BF124/($BI$8/7)),""))</f>
        <v>0</v>
      </c>
      <c r="BI124" s="572"/>
      <c r="BJ124" s="568"/>
      <c r="BK124" s="569"/>
      <c r="BL124" s="569"/>
      <c r="BM124" s="569"/>
      <c r="BN124" s="570"/>
    </row>
    <row r="125" spans="2:66" ht="20.25" customHeight="1" x14ac:dyDescent="0.45">
      <c r="B125" s="574">
        <f>B123+1</f>
        <v>55</v>
      </c>
      <c r="C125" s="684"/>
      <c r="D125" s="686"/>
      <c r="E125" s="658"/>
      <c r="F125" s="687"/>
      <c r="G125" s="576"/>
      <c r="H125" s="577"/>
      <c r="I125" s="359"/>
      <c r="J125" s="360"/>
      <c r="K125" s="359"/>
      <c r="L125" s="360"/>
      <c r="M125" s="580"/>
      <c r="N125" s="581"/>
      <c r="O125" s="584"/>
      <c r="P125" s="585"/>
      <c r="Q125" s="585"/>
      <c r="R125" s="577"/>
      <c r="S125" s="588"/>
      <c r="T125" s="589"/>
      <c r="U125" s="589"/>
      <c r="V125" s="589"/>
      <c r="W125" s="590"/>
      <c r="X125" s="379" t="s">
        <v>260</v>
      </c>
      <c r="Y125" s="380"/>
      <c r="Z125" s="381"/>
      <c r="AA125" s="372"/>
      <c r="AB125" s="373"/>
      <c r="AC125" s="373"/>
      <c r="AD125" s="373"/>
      <c r="AE125" s="373"/>
      <c r="AF125" s="373"/>
      <c r="AG125" s="374"/>
      <c r="AH125" s="372"/>
      <c r="AI125" s="373"/>
      <c r="AJ125" s="373"/>
      <c r="AK125" s="373"/>
      <c r="AL125" s="373"/>
      <c r="AM125" s="373"/>
      <c r="AN125" s="374"/>
      <c r="AO125" s="372"/>
      <c r="AP125" s="373"/>
      <c r="AQ125" s="373"/>
      <c r="AR125" s="373"/>
      <c r="AS125" s="373"/>
      <c r="AT125" s="373"/>
      <c r="AU125" s="374"/>
      <c r="AV125" s="372"/>
      <c r="AW125" s="373"/>
      <c r="AX125" s="373"/>
      <c r="AY125" s="373"/>
      <c r="AZ125" s="373"/>
      <c r="BA125" s="373"/>
      <c r="BB125" s="374"/>
      <c r="BC125" s="372"/>
      <c r="BD125" s="373"/>
      <c r="BE125" s="375"/>
      <c r="BF125" s="594"/>
      <c r="BG125" s="595"/>
      <c r="BH125" s="556"/>
      <c r="BI125" s="557"/>
      <c r="BJ125" s="558"/>
      <c r="BK125" s="559"/>
      <c r="BL125" s="559"/>
      <c r="BM125" s="559"/>
      <c r="BN125" s="560"/>
    </row>
    <row r="126" spans="2:66" ht="20.25" customHeight="1" x14ac:dyDescent="0.45">
      <c r="B126" s="597"/>
      <c r="C126" s="691"/>
      <c r="D126" s="692"/>
      <c r="E126" s="658"/>
      <c r="F126" s="687"/>
      <c r="G126" s="598"/>
      <c r="H126" s="599"/>
      <c r="I126" s="382"/>
      <c r="J126" s="383">
        <f>G125</f>
        <v>0</v>
      </c>
      <c r="K126" s="382"/>
      <c r="L126" s="383">
        <f>M125</f>
        <v>0</v>
      </c>
      <c r="M126" s="600"/>
      <c r="N126" s="601"/>
      <c r="O126" s="602"/>
      <c r="P126" s="603"/>
      <c r="Q126" s="603"/>
      <c r="R126" s="599"/>
      <c r="S126" s="588"/>
      <c r="T126" s="589"/>
      <c r="U126" s="589"/>
      <c r="V126" s="589"/>
      <c r="W126" s="590"/>
      <c r="X126" s="376" t="s">
        <v>261</v>
      </c>
      <c r="Y126" s="377"/>
      <c r="Z126" s="378"/>
      <c r="AA126" s="364" t="str">
        <f>IF(AA125="","",VLOOKUP(AA125,'[1]シフト記号表（従来型・ユニット型共通）'!$C$6:$L$47,10,FALSE))</f>
        <v/>
      </c>
      <c r="AB126" s="365" t="str">
        <f>IF(AB125="","",VLOOKUP(AB125,'[1]シフト記号表（従来型・ユニット型共通）'!$C$6:$L$47,10,FALSE))</f>
        <v/>
      </c>
      <c r="AC126" s="365" t="str">
        <f>IF(AC125="","",VLOOKUP(AC125,'[1]シフト記号表（従来型・ユニット型共通）'!$C$6:$L$47,10,FALSE))</f>
        <v/>
      </c>
      <c r="AD126" s="365" t="str">
        <f>IF(AD125="","",VLOOKUP(AD125,'[1]シフト記号表（従来型・ユニット型共通）'!$C$6:$L$47,10,FALSE))</f>
        <v/>
      </c>
      <c r="AE126" s="365" t="str">
        <f>IF(AE125="","",VLOOKUP(AE125,'[1]シフト記号表（従来型・ユニット型共通）'!$C$6:$L$47,10,FALSE))</f>
        <v/>
      </c>
      <c r="AF126" s="365" t="str">
        <f>IF(AF125="","",VLOOKUP(AF125,'[1]シフト記号表（従来型・ユニット型共通）'!$C$6:$L$47,10,FALSE))</f>
        <v/>
      </c>
      <c r="AG126" s="366" t="str">
        <f>IF(AG125="","",VLOOKUP(AG125,'[1]シフト記号表（従来型・ユニット型共通）'!$C$6:$L$47,10,FALSE))</f>
        <v/>
      </c>
      <c r="AH126" s="364" t="str">
        <f>IF(AH125="","",VLOOKUP(AH125,'[1]シフト記号表（従来型・ユニット型共通）'!$C$6:$L$47,10,FALSE))</f>
        <v/>
      </c>
      <c r="AI126" s="365" t="str">
        <f>IF(AI125="","",VLOOKUP(AI125,'[1]シフト記号表（従来型・ユニット型共通）'!$C$6:$L$47,10,FALSE))</f>
        <v/>
      </c>
      <c r="AJ126" s="365" t="str">
        <f>IF(AJ125="","",VLOOKUP(AJ125,'[1]シフト記号表（従来型・ユニット型共通）'!$C$6:$L$47,10,FALSE))</f>
        <v/>
      </c>
      <c r="AK126" s="365" t="str">
        <f>IF(AK125="","",VLOOKUP(AK125,'[1]シフト記号表（従来型・ユニット型共通）'!$C$6:$L$47,10,FALSE))</f>
        <v/>
      </c>
      <c r="AL126" s="365" t="str">
        <f>IF(AL125="","",VLOOKUP(AL125,'[1]シフト記号表（従来型・ユニット型共通）'!$C$6:$L$47,10,FALSE))</f>
        <v/>
      </c>
      <c r="AM126" s="365" t="str">
        <f>IF(AM125="","",VLOOKUP(AM125,'[1]シフト記号表（従来型・ユニット型共通）'!$C$6:$L$47,10,FALSE))</f>
        <v/>
      </c>
      <c r="AN126" s="366" t="str">
        <f>IF(AN125="","",VLOOKUP(AN125,'[1]シフト記号表（従来型・ユニット型共通）'!$C$6:$L$47,10,FALSE))</f>
        <v/>
      </c>
      <c r="AO126" s="364" t="str">
        <f>IF(AO125="","",VLOOKUP(AO125,'[1]シフト記号表（従来型・ユニット型共通）'!$C$6:$L$47,10,FALSE))</f>
        <v/>
      </c>
      <c r="AP126" s="365" t="str">
        <f>IF(AP125="","",VLOOKUP(AP125,'[1]シフト記号表（従来型・ユニット型共通）'!$C$6:$L$47,10,FALSE))</f>
        <v/>
      </c>
      <c r="AQ126" s="365" t="str">
        <f>IF(AQ125="","",VLOOKUP(AQ125,'[1]シフト記号表（従来型・ユニット型共通）'!$C$6:$L$47,10,FALSE))</f>
        <v/>
      </c>
      <c r="AR126" s="365" t="str">
        <f>IF(AR125="","",VLOOKUP(AR125,'[1]シフト記号表（従来型・ユニット型共通）'!$C$6:$L$47,10,FALSE))</f>
        <v/>
      </c>
      <c r="AS126" s="365" t="str">
        <f>IF(AS125="","",VLOOKUP(AS125,'[1]シフト記号表（従来型・ユニット型共通）'!$C$6:$L$47,10,FALSE))</f>
        <v/>
      </c>
      <c r="AT126" s="365" t="str">
        <f>IF(AT125="","",VLOOKUP(AT125,'[1]シフト記号表（従来型・ユニット型共通）'!$C$6:$L$47,10,FALSE))</f>
        <v/>
      </c>
      <c r="AU126" s="366" t="str">
        <f>IF(AU125="","",VLOOKUP(AU125,'[1]シフト記号表（従来型・ユニット型共通）'!$C$6:$L$47,10,FALSE))</f>
        <v/>
      </c>
      <c r="AV126" s="364" t="str">
        <f>IF(AV125="","",VLOOKUP(AV125,'[1]シフト記号表（従来型・ユニット型共通）'!$C$6:$L$47,10,FALSE))</f>
        <v/>
      </c>
      <c r="AW126" s="365" t="str">
        <f>IF(AW125="","",VLOOKUP(AW125,'[1]シフト記号表（従来型・ユニット型共通）'!$C$6:$L$47,10,FALSE))</f>
        <v/>
      </c>
      <c r="AX126" s="365" t="str">
        <f>IF(AX125="","",VLOOKUP(AX125,'[1]シフト記号表（従来型・ユニット型共通）'!$C$6:$L$47,10,FALSE))</f>
        <v/>
      </c>
      <c r="AY126" s="365" t="str">
        <f>IF(AY125="","",VLOOKUP(AY125,'[1]シフト記号表（従来型・ユニット型共通）'!$C$6:$L$47,10,FALSE))</f>
        <v/>
      </c>
      <c r="AZ126" s="365" t="str">
        <f>IF(AZ125="","",VLOOKUP(AZ125,'[1]シフト記号表（従来型・ユニット型共通）'!$C$6:$L$47,10,FALSE))</f>
        <v/>
      </c>
      <c r="BA126" s="365" t="str">
        <f>IF(BA125="","",VLOOKUP(BA125,'[1]シフト記号表（従来型・ユニット型共通）'!$C$6:$L$47,10,FALSE))</f>
        <v/>
      </c>
      <c r="BB126" s="366" t="str">
        <f>IF(BB125="","",VLOOKUP(BB125,'[1]シフト記号表（従来型・ユニット型共通）'!$C$6:$L$47,10,FALSE))</f>
        <v/>
      </c>
      <c r="BC126" s="364" t="str">
        <f>IF(BC125="","",VLOOKUP(BC125,'[1]シフト記号表（従来型・ユニット型共通）'!$C$6:$L$47,10,FALSE))</f>
        <v/>
      </c>
      <c r="BD126" s="365" t="str">
        <f>IF(BD125="","",VLOOKUP(BD125,'[1]シフト記号表（従来型・ユニット型共通）'!$C$6:$L$47,10,FALSE))</f>
        <v/>
      </c>
      <c r="BE126" s="365" t="str">
        <f>IF(BE125="","",VLOOKUP(BE125,'[1]シフト記号表（従来型・ユニット型共通）'!$C$6:$L$47,10,FALSE))</f>
        <v/>
      </c>
      <c r="BF126" s="571">
        <f>IF($BI$3="４週",SUM(AA126:BB126),IF($BI$3="暦月",SUM(AA126:BE126),""))</f>
        <v>0</v>
      </c>
      <c r="BG126" s="572"/>
      <c r="BH126" s="573">
        <f>IF($BI$3="４週",BF126/4,IF($BI$3="暦月",(BF126/($BI$8/7)),""))</f>
        <v>0</v>
      </c>
      <c r="BI126" s="572"/>
      <c r="BJ126" s="568"/>
      <c r="BK126" s="569"/>
      <c r="BL126" s="569"/>
      <c r="BM126" s="569"/>
      <c r="BN126" s="570"/>
    </row>
    <row r="127" spans="2:66" ht="20.25" customHeight="1" x14ac:dyDescent="0.45">
      <c r="B127" s="574">
        <f>B125+1</f>
        <v>56</v>
      </c>
      <c r="C127" s="684"/>
      <c r="D127" s="686"/>
      <c r="E127" s="658"/>
      <c r="F127" s="687"/>
      <c r="G127" s="576"/>
      <c r="H127" s="577"/>
      <c r="I127" s="359"/>
      <c r="J127" s="360"/>
      <c r="K127" s="359"/>
      <c r="L127" s="360"/>
      <c r="M127" s="580"/>
      <c r="N127" s="581"/>
      <c r="O127" s="584"/>
      <c r="P127" s="585"/>
      <c r="Q127" s="585"/>
      <c r="R127" s="577"/>
      <c r="S127" s="588"/>
      <c r="T127" s="589"/>
      <c r="U127" s="589"/>
      <c r="V127" s="589"/>
      <c r="W127" s="590"/>
      <c r="X127" s="379" t="s">
        <v>260</v>
      </c>
      <c r="Y127" s="380"/>
      <c r="Z127" s="381"/>
      <c r="AA127" s="372"/>
      <c r="AB127" s="373"/>
      <c r="AC127" s="373"/>
      <c r="AD127" s="373"/>
      <c r="AE127" s="373"/>
      <c r="AF127" s="373"/>
      <c r="AG127" s="374"/>
      <c r="AH127" s="372"/>
      <c r="AI127" s="373"/>
      <c r="AJ127" s="373"/>
      <c r="AK127" s="373"/>
      <c r="AL127" s="373"/>
      <c r="AM127" s="373"/>
      <c r="AN127" s="374"/>
      <c r="AO127" s="372"/>
      <c r="AP127" s="373"/>
      <c r="AQ127" s="373"/>
      <c r="AR127" s="373"/>
      <c r="AS127" s="373"/>
      <c r="AT127" s="373"/>
      <c r="AU127" s="374"/>
      <c r="AV127" s="372"/>
      <c r="AW127" s="373"/>
      <c r="AX127" s="373"/>
      <c r="AY127" s="373"/>
      <c r="AZ127" s="373"/>
      <c r="BA127" s="373"/>
      <c r="BB127" s="374"/>
      <c r="BC127" s="372"/>
      <c r="BD127" s="373"/>
      <c r="BE127" s="375"/>
      <c r="BF127" s="594"/>
      <c r="BG127" s="595"/>
      <c r="BH127" s="556"/>
      <c r="BI127" s="557"/>
      <c r="BJ127" s="558"/>
      <c r="BK127" s="559"/>
      <c r="BL127" s="559"/>
      <c r="BM127" s="559"/>
      <c r="BN127" s="560"/>
    </row>
    <row r="128" spans="2:66" ht="20.25" customHeight="1" x14ac:dyDescent="0.45">
      <c r="B128" s="597"/>
      <c r="C128" s="691"/>
      <c r="D128" s="692"/>
      <c r="E128" s="658"/>
      <c r="F128" s="687"/>
      <c r="G128" s="598"/>
      <c r="H128" s="599"/>
      <c r="I128" s="382"/>
      <c r="J128" s="383">
        <f>G127</f>
        <v>0</v>
      </c>
      <c r="K128" s="382"/>
      <c r="L128" s="383">
        <f>M127</f>
        <v>0</v>
      </c>
      <c r="M128" s="600"/>
      <c r="N128" s="601"/>
      <c r="O128" s="602"/>
      <c r="P128" s="603"/>
      <c r="Q128" s="603"/>
      <c r="R128" s="599"/>
      <c r="S128" s="588"/>
      <c r="T128" s="589"/>
      <c r="U128" s="589"/>
      <c r="V128" s="589"/>
      <c r="W128" s="590"/>
      <c r="X128" s="376" t="s">
        <v>261</v>
      </c>
      <c r="Y128" s="377"/>
      <c r="Z128" s="378"/>
      <c r="AA128" s="364" t="str">
        <f>IF(AA127="","",VLOOKUP(AA127,'[1]シフト記号表（従来型・ユニット型共通）'!$C$6:$L$47,10,FALSE))</f>
        <v/>
      </c>
      <c r="AB128" s="365" t="str">
        <f>IF(AB127="","",VLOOKUP(AB127,'[1]シフト記号表（従来型・ユニット型共通）'!$C$6:$L$47,10,FALSE))</f>
        <v/>
      </c>
      <c r="AC128" s="365" t="str">
        <f>IF(AC127="","",VLOOKUP(AC127,'[1]シフト記号表（従来型・ユニット型共通）'!$C$6:$L$47,10,FALSE))</f>
        <v/>
      </c>
      <c r="AD128" s="365" t="str">
        <f>IF(AD127="","",VLOOKUP(AD127,'[1]シフト記号表（従来型・ユニット型共通）'!$C$6:$L$47,10,FALSE))</f>
        <v/>
      </c>
      <c r="AE128" s="365" t="str">
        <f>IF(AE127="","",VLOOKUP(AE127,'[1]シフト記号表（従来型・ユニット型共通）'!$C$6:$L$47,10,FALSE))</f>
        <v/>
      </c>
      <c r="AF128" s="365" t="str">
        <f>IF(AF127="","",VLOOKUP(AF127,'[1]シフト記号表（従来型・ユニット型共通）'!$C$6:$L$47,10,FALSE))</f>
        <v/>
      </c>
      <c r="AG128" s="366" t="str">
        <f>IF(AG127="","",VLOOKUP(AG127,'[1]シフト記号表（従来型・ユニット型共通）'!$C$6:$L$47,10,FALSE))</f>
        <v/>
      </c>
      <c r="AH128" s="364" t="str">
        <f>IF(AH127="","",VLOOKUP(AH127,'[1]シフト記号表（従来型・ユニット型共通）'!$C$6:$L$47,10,FALSE))</f>
        <v/>
      </c>
      <c r="AI128" s="365" t="str">
        <f>IF(AI127="","",VLOOKUP(AI127,'[1]シフト記号表（従来型・ユニット型共通）'!$C$6:$L$47,10,FALSE))</f>
        <v/>
      </c>
      <c r="AJ128" s="365" t="str">
        <f>IF(AJ127="","",VLOOKUP(AJ127,'[1]シフト記号表（従来型・ユニット型共通）'!$C$6:$L$47,10,FALSE))</f>
        <v/>
      </c>
      <c r="AK128" s="365" t="str">
        <f>IF(AK127="","",VLOOKUP(AK127,'[1]シフト記号表（従来型・ユニット型共通）'!$C$6:$L$47,10,FALSE))</f>
        <v/>
      </c>
      <c r="AL128" s="365" t="str">
        <f>IF(AL127="","",VLOOKUP(AL127,'[1]シフト記号表（従来型・ユニット型共通）'!$C$6:$L$47,10,FALSE))</f>
        <v/>
      </c>
      <c r="AM128" s="365" t="str">
        <f>IF(AM127="","",VLOOKUP(AM127,'[1]シフト記号表（従来型・ユニット型共通）'!$C$6:$L$47,10,FALSE))</f>
        <v/>
      </c>
      <c r="AN128" s="366" t="str">
        <f>IF(AN127="","",VLOOKUP(AN127,'[1]シフト記号表（従来型・ユニット型共通）'!$C$6:$L$47,10,FALSE))</f>
        <v/>
      </c>
      <c r="AO128" s="364" t="str">
        <f>IF(AO127="","",VLOOKUP(AO127,'[1]シフト記号表（従来型・ユニット型共通）'!$C$6:$L$47,10,FALSE))</f>
        <v/>
      </c>
      <c r="AP128" s="365" t="str">
        <f>IF(AP127="","",VLOOKUP(AP127,'[1]シフト記号表（従来型・ユニット型共通）'!$C$6:$L$47,10,FALSE))</f>
        <v/>
      </c>
      <c r="AQ128" s="365" t="str">
        <f>IF(AQ127="","",VLOOKUP(AQ127,'[1]シフト記号表（従来型・ユニット型共通）'!$C$6:$L$47,10,FALSE))</f>
        <v/>
      </c>
      <c r="AR128" s="365" t="str">
        <f>IF(AR127="","",VLOOKUP(AR127,'[1]シフト記号表（従来型・ユニット型共通）'!$C$6:$L$47,10,FALSE))</f>
        <v/>
      </c>
      <c r="AS128" s="365" t="str">
        <f>IF(AS127="","",VLOOKUP(AS127,'[1]シフト記号表（従来型・ユニット型共通）'!$C$6:$L$47,10,FALSE))</f>
        <v/>
      </c>
      <c r="AT128" s="365" t="str">
        <f>IF(AT127="","",VLOOKUP(AT127,'[1]シフト記号表（従来型・ユニット型共通）'!$C$6:$L$47,10,FALSE))</f>
        <v/>
      </c>
      <c r="AU128" s="366" t="str">
        <f>IF(AU127="","",VLOOKUP(AU127,'[1]シフト記号表（従来型・ユニット型共通）'!$C$6:$L$47,10,FALSE))</f>
        <v/>
      </c>
      <c r="AV128" s="364" t="str">
        <f>IF(AV127="","",VLOOKUP(AV127,'[1]シフト記号表（従来型・ユニット型共通）'!$C$6:$L$47,10,FALSE))</f>
        <v/>
      </c>
      <c r="AW128" s="365" t="str">
        <f>IF(AW127="","",VLOOKUP(AW127,'[1]シフト記号表（従来型・ユニット型共通）'!$C$6:$L$47,10,FALSE))</f>
        <v/>
      </c>
      <c r="AX128" s="365" t="str">
        <f>IF(AX127="","",VLOOKUP(AX127,'[1]シフト記号表（従来型・ユニット型共通）'!$C$6:$L$47,10,FALSE))</f>
        <v/>
      </c>
      <c r="AY128" s="365" t="str">
        <f>IF(AY127="","",VLOOKUP(AY127,'[1]シフト記号表（従来型・ユニット型共通）'!$C$6:$L$47,10,FALSE))</f>
        <v/>
      </c>
      <c r="AZ128" s="365" t="str">
        <f>IF(AZ127="","",VLOOKUP(AZ127,'[1]シフト記号表（従来型・ユニット型共通）'!$C$6:$L$47,10,FALSE))</f>
        <v/>
      </c>
      <c r="BA128" s="365" t="str">
        <f>IF(BA127="","",VLOOKUP(BA127,'[1]シフト記号表（従来型・ユニット型共通）'!$C$6:$L$47,10,FALSE))</f>
        <v/>
      </c>
      <c r="BB128" s="366" t="str">
        <f>IF(BB127="","",VLOOKUP(BB127,'[1]シフト記号表（従来型・ユニット型共通）'!$C$6:$L$47,10,FALSE))</f>
        <v/>
      </c>
      <c r="BC128" s="364" t="str">
        <f>IF(BC127="","",VLOOKUP(BC127,'[1]シフト記号表（従来型・ユニット型共通）'!$C$6:$L$47,10,FALSE))</f>
        <v/>
      </c>
      <c r="BD128" s="365" t="str">
        <f>IF(BD127="","",VLOOKUP(BD127,'[1]シフト記号表（従来型・ユニット型共通）'!$C$6:$L$47,10,FALSE))</f>
        <v/>
      </c>
      <c r="BE128" s="365" t="str">
        <f>IF(BE127="","",VLOOKUP(BE127,'[1]シフト記号表（従来型・ユニット型共通）'!$C$6:$L$47,10,FALSE))</f>
        <v/>
      </c>
      <c r="BF128" s="571">
        <f>IF($BI$3="４週",SUM(AA128:BB128),IF($BI$3="暦月",SUM(AA128:BE128),""))</f>
        <v>0</v>
      </c>
      <c r="BG128" s="572"/>
      <c r="BH128" s="573">
        <f>IF($BI$3="４週",BF128/4,IF($BI$3="暦月",(BF128/($BI$8/7)),""))</f>
        <v>0</v>
      </c>
      <c r="BI128" s="572"/>
      <c r="BJ128" s="568"/>
      <c r="BK128" s="569"/>
      <c r="BL128" s="569"/>
      <c r="BM128" s="569"/>
      <c r="BN128" s="570"/>
    </row>
    <row r="129" spans="2:66" ht="20.25" customHeight="1" x14ac:dyDescent="0.45">
      <c r="B129" s="574">
        <f>B127+1</f>
        <v>57</v>
      </c>
      <c r="C129" s="684"/>
      <c r="D129" s="686"/>
      <c r="E129" s="658"/>
      <c r="F129" s="687"/>
      <c r="G129" s="576"/>
      <c r="H129" s="577"/>
      <c r="I129" s="359"/>
      <c r="J129" s="360"/>
      <c r="K129" s="359"/>
      <c r="L129" s="360"/>
      <c r="M129" s="580"/>
      <c r="N129" s="581"/>
      <c r="O129" s="584"/>
      <c r="P129" s="585"/>
      <c r="Q129" s="585"/>
      <c r="R129" s="577"/>
      <c r="S129" s="588"/>
      <c r="T129" s="589"/>
      <c r="U129" s="589"/>
      <c r="V129" s="589"/>
      <c r="W129" s="590"/>
      <c r="X129" s="379" t="s">
        <v>260</v>
      </c>
      <c r="Y129" s="380"/>
      <c r="Z129" s="381"/>
      <c r="AA129" s="372"/>
      <c r="AB129" s="373"/>
      <c r="AC129" s="373"/>
      <c r="AD129" s="373"/>
      <c r="AE129" s="373"/>
      <c r="AF129" s="373"/>
      <c r="AG129" s="374"/>
      <c r="AH129" s="372"/>
      <c r="AI129" s="373"/>
      <c r="AJ129" s="373"/>
      <c r="AK129" s="373"/>
      <c r="AL129" s="373"/>
      <c r="AM129" s="373"/>
      <c r="AN129" s="374"/>
      <c r="AO129" s="372"/>
      <c r="AP129" s="373"/>
      <c r="AQ129" s="373"/>
      <c r="AR129" s="373"/>
      <c r="AS129" s="373"/>
      <c r="AT129" s="373"/>
      <c r="AU129" s="374"/>
      <c r="AV129" s="372"/>
      <c r="AW129" s="373"/>
      <c r="AX129" s="373"/>
      <c r="AY129" s="373"/>
      <c r="AZ129" s="373"/>
      <c r="BA129" s="373"/>
      <c r="BB129" s="374"/>
      <c r="BC129" s="372"/>
      <c r="BD129" s="373"/>
      <c r="BE129" s="375"/>
      <c r="BF129" s="594"/>
      <c r="BG129" s="595"/>
      <c r="BH129" s="556"/>
      <c r="BI129" s="557"/>
      <c r="BJ129" s="558"/>
      <c r="BK129" s="559"/>
      <c r="BL129" s="559"/>
      <c r="BM129" s="559"/>
      <c r="BN129" s="560"/>
    </row>
    <row r="130" spans="2:66" ht="20.25" customHeight="1" x14ac:dyDescent="0.45">
      <c r="B130" s="597"/>
      <c r="C130" s="691"/>
      <c r="D130" s="692"/>
      <c r="E130" s="658"/>
      <c r="F130" s="687"/>
      <c r="G130" s="598"/>
      <c r="H130" s="599"/>
      <c r="I130" s="382"/>
      <c r="J130" s="383">
        <f>G129</f>
        <v>0</v>
      </c>
      <c r="K130" s="382"/>
      <c r="L130" s="383">
        <f>M129</f>
        <v>0</v>
      </c>
      <c r="M130" s="600"/>
      <c r="N130" s="601"/>
      <c r="O130" s="602"/>
      <c r="P130" s="603"/>
      <c r="Q130" s="603"/>
      <c r="R130" s="599"/>
      <c r="S130" s="588"/>
      <c r="T130" s="589"/>
      <c r="U130" s="589"/>
      <c r="V130" s="589"/>
      <c r="W130" s="590"/>
      <c r="X130" s="376" t="s">
        <v>261</v>
      </c>
      <c r="Y130" s="377"/>
      <c r="Z130" s="378"/>
      <c r="AA130" s="364" t="str">
        <f>IF(AA129="","",VLOOKUP(AA129,'[1]シフト記号表（従来型・ユニット型共通）'!$C$6:$L$47,10,FALSE))</f>
        <v/>
      </c>
      <c r="AB130" s="365" t="str">
        <f>IF(AB129="","",VLOOKUP(AB129,'[1]シフト記号表（従来型・ユニット型共通）'!$C$6:$L$47,10,FALSE))</f>
        <v/>
      </c>
      <c r="AC130" s="365" t="str">
        <f>IF(AC129="","",VLOOKUP(AC129,'[1]シフト記号表（従来型・ユニット型共通）'!$C$6:$L$47,10,FALSE))</f>
        <v/>
      </c>
      <c r="AD130" s="365" t="str">
        <f>IF(AD129="","",VLOOKUP(AD129,'[1]シフト記号表（従来型・ユニット型共通）'!$C$6:$L$47,10,FALSE))</f>
        <v/>
      </c>
      <c r="AE130" s="365" t="str">
        <f>IF(AE129="","",VLOOKUP(AE129,'[1]シフト記号表（従来型・ユニット型共通）'!$C$6:$L$47,10,FALSE))</f>
        <v/>
      </c>
      <c r="AF130" s="365" t="str">
        <f>IF(AF129="","",VLOOKUP(AF129,'[1]シフト記号表（従来型・ユニット型共通）'!$C$6:$L$47,10,FALSE))</f>
        <v/>
      </c>
      <c r="AG130" s="366" t="str">
        <f>IF(AG129="","",VLOOKUP(AG129,'[1]シフト記号表（従来型・ユニット型共通）'!$C$6:$L$47,10,FALSE))</f>
        <v/>
      </c>
      <c r="AH130" s="364" t="str">
        <f>IF(AH129="","",VLOOKUP(AH129,'[1]シフト記号表（従来型・ユニット型共通）'!$C$6:$L$47,10,FALSE))</f>
        <v/>
      </c>
      <c r="AI130" s="365" t="str">
        <f>IF(AI129="","",VLOOKUP(AI129,'[1]シフト記号表（従来型・ユニット型共通）'!$C$6:$L$47,10,FALSE))</f>
        <v/>
      </c>
      <c r="AJ130" s="365" t="str">
        <f>IF(AJ129="","",VLOOKUP(AJ129,'[1]シフト記号表（従来型・ユニット型共通）'!$C$6:$L$47,10,FALSE))</f>
        <v/>
      </c>
      <c r="AK130" s="365" t="str">
        <f>IF(AK129="","",VLOOKUP(AK129,'[1]シフト記号表（従来型・ユニット型共通）'!$C$6:$L$47,10,FALSE))</f>
        <v/>
      </c>
      <c r="AL130" s="365" t="str">
        <f>IF(AL129="","",VLOOKUP(AL129,'[1]シフト記号表（従来型・ユニット型共通）'!$C$6:$L$47,10,FALSE))</f>
        <v/>
      </c>
      <c r="AM130" s="365" t="str">
        <f>IF(AM129="","",VLOOKUP(AM129,'[1]シフト記号表（従来型・ユニット型共通）'!$C$6:$L$47,10,FALSE))</f>
        <v/>
      </c>
      <c r="AN130" s="366" t="str">
        <f>IF(AN129="","",VLOOKUP(AN129,'[1]シフト記号表（従来型・ユニット型共通）'!$C$6:$L$47,10,FALSE))</f>
        <v/>
      </c>
      <c r="AO130" s="364" t="str">
        <f>IF(AO129="","",VLOOKUP(AO129,'[1]シフト記号表（従来型・ユニット型共通）'!$C$6:$L$47,10,FALSE))</f>
        <v/>
      </c>
      <c r="AP130" s="365" t="str">
        <f>IF(AP129="","",VLOOKUP(AP129,'[1]シフト記号表（従来型・ユニット型共通）'!$C$6:$L$47,10,FALSE))</f>
        <v/>
      </c>
      <c r="AQ130" s="365" t="str">
        <f>IF(AQ129="","",VLOOKUP(AQ129,'[1]シフト記号表（従来型・ユニット型共通）'!$C$6:$L$47,10,FALSE))</f>
        <v/>
      </c>
      <c r="AR130" s="365" t="str">
        <f>IF(AR129="","",VLOOKUP(AR129,'[1]シフト記号表（従来型・ユニット型共通）'!$C$6:$L$47,10,FALSE))</f>
        <v/>
      </c>
      <c r="AS130" s="365" t="str">
        <f>IF(AS129="","",VLOOKUP(AS129,'[1]シフト記号表（従来型・ユニット型共通）'!$C$6:$L$47,10,FALSE))</f>
        <v/>
      </c>
      <c r="AT130" s="365" t="str">
        <f>IF(AT129="","",VLOOKUP(AT129,'[1]シフト記号表（従来型・ユニット型共通）'!$C$6:$L$47,10,FALSE))</f>
        <v/>
      </c>
      <c r="AU130" s="366" t="str">
        <f>IF(AU129="","",VLOOKUP(AU129,'[1]シフト記号表（従来型・ユニット型共通）'!$C$6:$L$47,10,FALSE))</f>
        <v/>
      </c>
      <c r="AV130" s="364" t="str">
        <f>IF(AV129="","",VLOOKUP(AV129,'[1]シフト記号表（従来型・ユニット型共通）'!$C$6:$L$47,10,FALSE))</f>
        <v/>
      </c>
      <c r="AW130" s="365" t="str">
        <f>IF(AW129="","",VLOOKUP(AW129,'[1]シフト記号表（従来型・ユニット型共通）'!$C$6:$L$47,10,FALSE))</f>
        <v/>
      </c>
      <c r="AX130" s="365" t="str">
        <f>IF(AX129="","",VLOOKUP(AX129,'[1]シフト記号表（従来型・ユニット型共通）'!$C$6:$L$47,10,FALSE))</f>
        <v/>
      </c>
      <c r="AY130" s="365" t="str">
        <f>IF(AY129="","",VLOOKUP(AY129,'[1]シフト記号表（従来型・ユニット型共通）'!$C$6:$L$47,10,FALSE))</f>
        <v/>
      </c>
      <c r="AZ130" s="365" t="str">
        <f>IF(AZ129="","",VLOOKUP(AZ129,'[1]シフト記号表（従来型・ユニット型共通）'!$C$6:$L$47,10,FALSE))</f>
        <v/>
      </c>
      <c r="BA130" s="365" t="str">
        <f>IF(BA129="","",VLOOKUP(BA129,'[1]シフト記号表（従来型・ユニット型共通）'!$C$6:$L$47,10,FALSE))</f>
        <v/>
      </c>
      <c r="BB130" s="366" t="str">
        <f>IF(BB129="","",VLOOKUP(BB129,'[1]シフト記号表（従来型・ユニット型共通）'!$C$6:$L$47,10,FALSE))</f>
        <v/>
      </c>
      <c r="BC130" s="364" t="str">
        <f>IF(BC129="","",VLOOKUP(BC129,'[1]シフト記号表（従来型・ユニット型共通）'!$C$6:$L$47,10,FALSE))</f>
        <v/>
      </c>
      <c r="BD130" s="365" t="str">
        <f>IF(BD129="","",VLOOKUP(BD129,'[1]シフト記号表（従来型・ユニット型共通）'!$C$6:$L$47,10,FALSE))</f>
        <v/>
      </c>
      <c r="BE130" s="365" t="str">
        <f>IF(BE129="","",VLOOKUP(BE129,'[1]シフト記号表（従来型・ユニット型共通）'!$C$6:$L$47,10,FALSE))</f>
        <v/>
      </c>
      <c r="BF130" s="571">
        <f>IF($BI$3="４週",SUM(AA130:BB130),IF($BI$3="暦月",SUM(AA130:BE130),""))</f>
        <v>0</v>
      </c>
      <c r="BG130" s="572"/>
      <c r="BH130" s="573">
        <f>IF($BI$3="４週",BF130/4,IF($BI$3="暦月",(BF130/($BI$8/7)),""))</f>
        <v>0</v>
      </c>
      <c r="BI130" s="572"/>
      <c r="BJ130" s="568"/>
      <c r="BK130" s="569"/>
      <c r="BL130" s="569"/>
      <c r="BM130" s="569"/>
      <c r="BN130" s="570"/>
    </row>
    <row r="131" spans="2:66" ht="20.25" customHeight="1" x14ac:dyDescent="0.45">
      <c r="B131" s="574">
        <f>B129+1</f>
        <v>58</v>
      </c>
      <c r="C131" s="684"/>
      <c r="D131" s="686"/>
      <c r="E131" s="658"/>
      <c r="F131" s="687"/>
      <c r="G131" s="576"/>
      <c r="H131" s="577"/>
      <c r="I131" s="359"/>
      <c r="J131" s="360"/>
      <c r="K131" s="359"/>
      <c r="L131" s="360"/>
      <c r="M131" s="580"/>
      <c r="N131" s="581"/>
      <c r="O131" s="584"/>
      <c r="P131" s="585"/>
      <c r="Q131" s="585"/>
      <c r="R131" s="577"/>
      <c r="S131" s="588"/>
      <c r="T131" s="589"/>
      <c r="U131" s="589"/>
      <c r="V131" s="589"/>
      <c r="W131" s="590"/>
      <c r="X131" s="379" t="s">
        <v>260</v>
      </c>
      <c r="Y131" s="380"/>
      <c r="Z131" s="381"/>
      <c r="AA131" s="372"/>
      <c r="AB131" s="373"/>
      <c r="AC131" s="373"/>
      <c r="AD131" s="373"/>
      <c r="AE131" s="373"/>
      <c r="AF131" s="373"/>
      <c r="AG131" s="374"/>
      <c r="AH131" s="372"/>
      <c r="AI131" s="373"/>
      <c r="AJ131" s="373"/>
      <c r="AK131" s="373"/>
      <c r="AL131" s="373"/>
      <c r="AM131" s="373"/>
      <c r="AN131" s="374"/>
      <c r="AO131" s="372"/>
      <c r="AP131" s="373"/>
      <c r="AQ131" s="373"/>
      <c r="AR131" s="373"/>
      <c r="AS131" s="373"/>
      <c r="AT131" s="373"/>
      <c r="AU131" s="374"/>
      <c r="AV131" s="372"/>
      <c r="AW131" s="373"/>
      <c r="AX131" s="373"/>
      <c r="AY131" s="373"/>
      <c r="AZ131" s="373"/>
      <c r="BA131" s="373"/>
      <c r="BB131" s="374"/>
      <c r="BC131" s="372"/>
      <c r="BD131" s="373"/>
      <c r="BE131" s="375"/>
      <c r="BF131" s="594"/>
      <c r="BG131" s="595"/>
      <c r="BH131" s="556"/>
      <c r="BI131" s="557"/>
      <c r="BJ131" s="558"/>
      <c r="BK131" s="559"/>
      <c r="BL131" s="559"/>
      <c r="BM131" s="559"/>
      <c r="BN131" s="560"/>
    </row>
    <row r="132" spans="2:66" ht="20.25" customHeight="1" x14ac:dyDescent="0.45">
      <c r="B132" s="597"/>
      <c r="C132" s="691"/>
      <c r="D132" s="692"/>
      <c r="E132" s="658"/>
      <c r="F132" s="687"/>
      <c r="G132" s="598"/>
      <c r="H132" s="599"/>
      <c r="I132" s="382"/>
      <c r="J132" s="383">
        <f>G131</f>
        <v>0</v>
      </c>
      <c r="K132" s="382"/>
      <c r="L132" s="383">
        <f>M131</f>
        <v>0</v>
      </c>
      <c r="M132" s="600"/>
      <c r="N132" s="601"/>
      <c r="O132" s="602"/>
      <c r="P132" s="603"/>
      <c r="Q132" s="603"/>
      <c r="R132" s="599"/>
      <c r="S132" s="588"/>
      <c r="T132" s="589"/>
      <c r="U132" s="589"/>
      <c r="V132" s="589"/>
      <c r="W132" s="590"/>
      <c r="X132" s="376" t="s">
        <v>261</v>
      </c>
      <c r="Y132" s="377"/>
      <c r="Z132" s="378"/>
      <c r="AA132" s="364" t="str">
        <f>IF(AA131="","",VLOOKUP(AA131,'[1]シフト記号表（従来型・ユニット型共通）'!$C$6:$L$47,10,FALSE))</f>
        <v/>
      </c>
      <c r="AB132" s="365" t="str">
        <f>IF(AB131="","",VLOOKUP(AB131,'[1]シフト記号表（従来型・ユニット型共通）'!$C$6:$L$47,10,FALSE))</f>
        <v/>
      </c>
      <c r="AC132" s="365" t="str">
        <f>IF(AC131="","",VLOOKUP(AC131,'[1]シフト記号表（従来型・ユニット型共通）'!$C$6:$L$47,10,FALSE))</f>
        <v/>
      </c>
      <c r="AD132" s="365" t="str">
        <f>IF(AD131="","",VLOOKUP(AD131,'[1]シフト記号表（従来型・ユニット型共通）'!$C$6:$L$47,10,FALSE))</f>
        <v/>
      </c>
      <c r="AE132" s="365" t="str">
        <f>IF(AE131="","",VLOOKUP(AE131,'[1]シフト記号表（従来型・ユニット型共通）'!$C$6:$L$47,10,FALSE))</f>
        <v/>
      </c>
      <c r="AF132" s="365" t="str">
        <f>IF(AF131="","",VLOOKUP(AF131,'[1]シフト記号表（従来型・ユニット型共通）'!$C$6:$L$47,10,FALSE))</f>
        <v/>
      </c>
      <c r="AG132" s="366" t="str">
        <f>IF(AG131="","",VLOOKUP(AG131,'[1]シフト記号表（従来型・ユニット型共通）'!$C$6:$L$47,10,FALSE))</f>
        <v/>
      </c>
      <c r="AH132" s="364" t="str">
        <f>IF(AH131="","",VLOOKUP(AH131,'[1]シフト記号表（従来型・ユニット型共通）'!$C$6:$L$47,10,FALSE))</f>
        <v/>
      </c>
      <c r="AI132" s="365" t="str">
        <f>IF(AI131="","",VLOOKUP(AI131,'[1]シフト記号表（従来型・ユニット型共通）'!$C$6:$L$47,10,FALSE))</f>
        <v/>
      </c>
      <c r="AJ132" s="365" t="str">
        <f>IF(AJ131="","",VLOOKUP(AJ131,'[1]シフト記号表（従来型・ユニット型共通）'!$C$6:$L$47,10,FALSE))</f>
        <v/>
      </c>
      <c r="AK132" s="365" t="str">
        <f>IF(AK131="","",VLOOKUP(AK131,'[1]シフト記号表（従来型・ユニット型共通）'!$C$6:$L$47,10,FALSE))</f>
        <v/>
      </c>
      <c r="AL132" s="365" t="str">
        <f>IF(AL131="","",VLOOKUP(AL131,'[1]シフト記号表（従来型・ユニット型共通）'!$C$6:$L$47,10,FALSE))</f>
        <v/>
      </c>
      <c r="AM132" s="365" t="str">
        <f>IF(AM131="","",VLOOKUP(AM131,'[1]シフト記号表（従来型・ユニット型共通）'!$C$6:$L$47,10,FALSE))</f>
        <v/>
      </c>
      <c r="AN132" s="366" t="str">
        <f>IF(AN131="","",VLOOKUP(AN131,'[1]シフト記号表（従来型・ユニット型共通）'!$C$6:$L$47,10,FALSE))</f>
        <v/>
      </c>
      <c r="AO132" s="364" t="str">
        <f>IF(AO131="","",VLOOKUP(AO131,'[1]シフト記号表（従来型・ユニット型共通）'!$C$6:$L$47,10,FALSE))</f>
        <v/>
      </c>
      <c r="AP132" s="365" t="str">
        <f>IF(AP131="","",VLOOKUP(AP131,'[1]シフト記号表（従来型・ユニット型共通）'!$C$6:$L$47,10,FALSE))</f>
        <v/>
      </c>
      <c r="AQ132" s="365" t="str">
        <f>IF(AQ131="","",VLOOKUP(AQ131,'[1]シフト記号表（従来型・ユニット型共通）'!$C$6:$L$47,10,FALSE))</f>
        <v/>
      </c>
      <c r="AR132" s="365" t="str">
        <f>IF(AR131="","",VLOOKUP(AR131,'[1]シフト記号表（従来型・ユニット型共通）'!$C$6:$L$47,10,FALSE))</f>
        <v/>
      </c>
      <c r="AS132" s="365" t="str">
        <f>IF(AS131="","",VLOOKUP(AS131,'[1]シフト記号表（従来型・ユニット型共通）'!$C$6:$L$47,10,FALSE))</f>
        <v/>
      </c>
      <c r="AT132" s="365" t="str">
        <f>IF(AT131="","",VLOOKUP(AT131,'[1]シフト記号表（従来型・ユニット型共通）'!$C$6:$L$47,10,FALSE))</f>
        <v/>
      </c>
      <c r="AU132" s="366" t="str">
        <f>IF(AU131="","",VLOOKUP(AU131,'[1]シフト記号表（従来型・ユニット型共通）'!$C$6:$L$47,10,FALSE))</f>
        <v/>
      </c>
      <c r="AV132" s="364" t="str">
        <f>IF(AV131="","",VLOOKUP(AV131,'[1]シフト記号表（従来型・ユニット型共通）'!$C$6:$L$47,10,FALSE))</f>
        <v/>
      </c>
      <c r="AW132" s="365" t="str">
        <f>IF(AW131="","",VLOOKUP(AW131,'[1]シフト記号表（従来型・ユニット型共通）'!$C$6:$L$47,10,FALSE))</f>
        <v/>
      </c>
      <c r="AX132" s="365" t="str">
        <f>IF(AX131="","",VLOOKUP(AX131,'[1]シフト記号表（従来型・ユニット型共通）'!$C$6:$L$47,10,FALSE))</f>
        <v/>
      </c>
      <c r="AY132" s="365" t="str">
        <f>IF(AY131="","",VLOOKUP(AY131,'[1]シフト記号表（従来型・ユニット型共通）'!$C$6:$L$47,10,FALSE))</f>
        <v/>
      </c>
      <c r="AZ132" s="365" t="str">
        <f>IF(AZ131="","",VLOOKUP(AZ131,'[1]シフト記号表（従来型・ユニット型共通）'!$C$6:$L$47,10,FALSE))</f>
        <v/>
      </c>
      <c r="BA132" s="365" t="str">
        <f>IF(BA131="","",VLOOKUP(BA131,'[1]シフト記号表（従来型・ユニット型共通）'!$C$6:$L$47,10,FALSE))</f>
        <v/>
      </c>
      <c r="BB132" s="366" t="str">
        <f>IF(BB131="","",VLOOKUP(BB131,'[1]シフト記号表（従来型・ユニット型共通）'!$C$6:$L$47,10,FALSE))</f>
        <v/>
      </c>
      <c r="BC132" s="364" t="str">
        <f>IF(BC131="","",VLOOKUP(BC131,'[1]シフト記号表（従来型・ユニット型共通）'!$C$6:$L$47,10,FALSE))</f>
        <v/>
      </c>
      <c r="BD132" s="365" t="str">
        <f>IF(BD131="","",VLOOKUP(BD131,'[1]シフト記号表（従来型・ユニット型共通）'!$C$6:$L$47,10,FALSE))</f>
        <v/>
      </c>
      <c r="BE132" s="365" t="str">
        <f>IF(BE131="","",VLOOKUP(BE131,'[1]シフト記号表（従来型・ユニット型共通）'!$C$6:$L$47,10,FALSE))</f>
        <v/>
      </c>
      <c r="BF132" s="571">
        <f>IF($BI$3="４週",SUM(AA132:BB132),IF($BI$3="暦月",SUM(AA132:BE132),""))</f>
        <v>0</v>
      </c>
      <c r="BG132" s="572"/>
      <c r="BH132" s="573">
        <f>IF($BI$3="４週",BF132/4,IF($BI$3="暦月",(BF132/($BI$8/7)),""))</f>
        <v>0</v>
      </c>
      <c r="BI132" s="572"/>
      <c r="BJ132" s="568"/>
      <c r="BK132" s="569"/>
      <c r="BL132" s="569"/>
      <c r="BM132" s="569"/>
      <c r="BN132" s="570"/>
    </row>
    <row r="133" spans="2:66" ht="20.25" customHeight="1" x14ac:dyDescent="0.45">
      <c r="B133" s="574">
        <f>B131+1</f>
        <v>59</v>
      </c>
      <c r="C133" s="684"/>
      <c r="D133" s="686"/>
      <c r="E133" s="658"/>
      <c r="F133" s="687"/>
      <c r="G133" s="576"/>
      <c r="H133" s="577"/>
      <c r="I133" s="359"/>
      <c r="J133" s="360"/>
      <c r="K133" s="359"/>
      <c r="L133" s="360"/>
      <c r="M133" s="580"/>
      <c r="N133" s="581"/>
      <c r="O133" s="584"/>
      <c r="P133" s="585"/>
      <c r="Q133" s="585"/>
      <c r="R133" s="577"/>
      <c r="S133" s="588"/>
      <c r="T133" s="589"/>
      <c r="U133" s="589"/>
      <c r="V133" s="589"/>
      <c r="W133" s="590"/>
      <c r="X133" s="379" t="s">
        <v>260</v>
      </c>
      <c r="Y133" s="380"/>
      <c r="Z133" s="381"/>
      <c r="AA133" s="372"/>
      <c r="AB133" s="373"/>
      <c r="AC133" s="373"/>
      <c r="AD133" s="373"/>
      <c r="AE133" s="373"/>
      <c r="AF133" s="373"/>
      <c r="AG133" s="374"/>
      <c r="AH133" s="372"/>
      <c r="AI133" s="373"/>
      <c r="AJ133" s="373"/>
      <c r="AK133" s="373"/>
      <c r="AL133" s="373"/>
      <c r="AM133" s="373"/>
      <c r="AN133" s="374"/>
      <c r="AO133" s="372"/>
      <c r="AP133" s="373"/>
      <c r="AQ133" s="373"/>
      <c r="AR133" s="373"/>
      <c r="AS133" s="373"/>
      <c r="AT133" s="373"/>
      <c r="AU133" s="374"/>
      <c r="AV133" s="372"/>
      <c r="AW133" s="373"/>
      <c r="AX133" s="373"/>
      <c r="AY133" s="373"/>
      <c r="AZ133" s="373"/>
      <c r="BA133" s="373"/>
      <c r="BB133" s="374"/>
      <c r="BC133" s="372"/>
      <c r="BD133" s="373"/>
      <c r="BE133" s="375"/>
      <c r="BF133" s="594"/>
      <c r="BG133" s="595"/>
      <c r="BH133" s="556"/>
      <c r="BI133" s="557"/>
      <c r="BJ133" s="558"/>
      <c r="BK133" s="559"/>
      <c r="BL133" s="559"/>
      <c r="BM133" s="559"/>
      <c r="BN133" s="560"/>
    </row>
    <row r="134" spans="2:66" ht="20.25" customHeight="1" x14ac:dyDescent="0.45">
      <c r="B134" s="597"/>
      <c r="C134" s="691"/>
      <c r="D134" s="692"/>
      <c r="E134" s="658"/>
      <c r="F134" s="687"/>
      <c r="G134" s="598"/>
      <c r="H134" s="599"/>
      <c r="I134" s="382"/>
      <c r="J134" s="383">
        <f>G133</f>
        <v>0</v>
      </c>
      <c r="K134" s="382"/>
      <c r="L134" s="383">
        <f>M133</f>
        <v>0</v>
      </c>
      <c r="M134" s="600"/>
      <c r="N134" s="601"/>
      <c r="O134" s="602"/>
      <c r="P134" s="603"/>
      <c r="Q134" s="603"/>
      <c r="R134" s="599"/>
      <c r="S134" s="588"/>
      <c r="T134" s="589"/>
      <c r="U134" s="589"/>
      <c r="V134" s="589"/>
      <c r="W134" s="590"/>
      <c r="X134" s="376" t="s">
        <v>261</v>
      </c>
      <c r="Y134" s="377"/>
      <c r="Z134" s="378"/>
      <c r="AA134" s="364" t="str">
        <f>IF(AA133="","",VLOOKUP(AA133,'[1]シフト記号表（従来型・ユニット型共通）'!$C$6:$L$47,10,FALSE))</f>
        <v/>
      </c>
      <c r="AB134" s="365" t="str">
        <f>IF(AB133="","",VLOOKUP(AB133,'[1]シフト記号表（従来型・ユニット型共通）'!$C$6:$L$47,10,FALSE))</f>
        <v/>
      </c>
      <c r="AC134" s="365" t="str">
        <f>IF(AC133="","",VLOOKUP(AC133,'[1]シフト記号表（従来型・ユニット型共通）'!$C$6:$L$47,10,FALSE))</f>
        <v/>
      </c>
      <c r="AD134" s="365" t="str">
        <f>IF(AD133="","",VLOOKUP(AD133,'[1]シフト記号表（従来型・ユニット型共通）'!$C$6:$L$47,10,FALSE))</f>
        <v/>
      </c>
      <c r="AE134" s="365" t="str">
        <f>IF(AE133="","",VLOOKUP(AE133,'[1]シフト記号表（従来型・ユニット型共通）'!$C$6:$L$47,10,FALSE))</f>
        <v/>
      </c>
      <c r="AF134" s="365" t="str">
        <f>IF(AF133="","",VLOOKUP(AF133,'[1]シフト記号表（従来型・ユニット型共通）'!$C$6:$L$47,10,FALSE))</f>
        <v/>
      </c>
      <c r="AG134" s="366" t="str">
        <f>IF(AG133="","",VLOOKUP(AG133,'[1]シフト記号表（従来型・ユニット型共通）'!$C$6:$L$47,10,FALSE))</f>
        <v/>
      </c>
      <c r="AH134" s="364" t="str">
        <f>IF(AH133="","",VLOOKUP(AH133,'[1]シフト記号表（従来型・ユニット型共通）'!$C$6:$L$47,10,FALSE))</f>
        <v/>
      </c>
      <c r="AI134" s="365" t="str">
        <f>IF(AI133="","",VLOOKUP(AI133,'[1]シフト記号表（従来型・ユニット型共通）'!$C$6:$L$47,10,FALSE))</f>
        <v/>
      </c>
      <c r="AJ134" s="365" t="str">
        <f>IF(AJ133="","",VLOOKUP(AJ133,'[1]シフト記号表（従来型・ユニット型共通）'!$C$6:$L$47,10,FALSE))</f>
        <v/>
      </c>
      <c r="AK134" s="365" t="str">
        <f>IF(AK133="","",VLOOKUP(AK133,'[1]シフト記号表（従来型・ユニット型共通）'!$C$6:$L$47,10,FALSE))</f>
        <v/>
      </c>
      <c r="AL134" s="365" t="str">
        <f>IF(AL133="","",VLOOKUP(AL133,'[1]シフト記号表（従来型・ユニット型共通）'!$C$6:$L$47,10,FALSE))</f>
        <v/>
      </c>
      <c r="AM134" s="365" t="str">
        <f>IF(AM133="","",VLOOKUP(AM133,'[1]シフト記号表（従来型・ユニット型共通）'!$C$6:$L$47,10,FALSE))</f>
        <v/>
      </c>
      <c r="AN134" s="366" t="str">
        <f>IF(AN133="","",VLOOKUP(AN133,'[1]シフト記号表（従来型・ユニット型共通）'!$C$6:$L$47,10,FALSE))</f>
        <v/>
      </c>
      <c r="AO134" s="364" t="str">
        <f>IF(AO133="","",VLOOKUP(AO133,'[1]シフト記号表（従来型・ユニット型共通）'!$C$6:$L$47,10,FALSE))</f>
        <v/>
      </c>
      <c r="AP134" s="365" t="str">
        <f>IF(AP133="","",VLOOKUP(AP133,'[1]シフト記号表（従来型・ユニット型共通）'!$C$6:$L$47,10,FALSE))</f>
        <v/>
      </c>
      <c r="AQ134" s="365" t="str">
        <f>IF(AQ133="","",VLOOKUP(AQ133,'[1]シフト記号表（従来型・ユニット型共通）'!$C$6:$L$47,10,FALSE))</f>
        <v/>
      </c>
      <c r="AR134" s="365" t="str">
        <f>IF(AR133="","",VLOOKUP(AR133,'[1]シフト記号表（従来型・ユニット型共通）'!$C$6:$L$47,10,FALSE))</f>
        <v/>
      </c>
      <c r="AS134" s="365" t="str">
        <f>IF(AS133="","",VLOOKUP(AS133,'[1]シフト記号表（従来型・ユニット型共通）'!$C$6:$L$47,10,FALSE))</f>
        <v/>
      </c>
      <c r="AT134" s="365" t="str">
        <f>IF(AT133="","",VLOOKUP(AT133,'[1]シフト記号表（従来型・ユニット型共通）'!$C$6:$L$47,10,FALSE))</f>
        <v/>
      </c>
      <c r="AU134" s="366" t="str">
        <f>IF(AU133="","",VLOOKUP(AU133,'[1]シフト記号表（従来型・ユニット型共通）'!$C$6:$L$47,10,FALSE))</f>
        <v/>
      </c>
      <c r="AV134" s="364" t="str">
        <f>IF(AV133="","",VLOOKUP(AV133,'[1]シフト記号表（従来型・ユニット型共通）'!$C$6:$L$47,10,FALSE))</f>
        <v/>
      </c>
      <c r="AW134" s="365" t="str">
        <f>IF(AW133="","",VLOOKUP(AW133,'[1]シフト記号表（従来型・ユニット型共通）'!$C$6:$L$47,10,FALSE))</f>
        <v/>
      </c>
      <c r="AX134" s="365" t="str">
        <f>IF(AX133="","",VLOOKUP(AX133,'[1]シフト記号表（従来型・ユニット型共通）'!$C$6:$L$47,10,FALSE))</f>
        <v/>
      </c>
      <c r="AY134" s="365" t="str">
        <f>IF(AY133="","",VLOOKUP(AY133,'[1]シフト記号表（従来型・ユニット型共通）'!$C$6:$L$47,10,FALSE))</f>
        <v/>
      </c>
      <c r="AZ134" s="365" t="str">
        <f>IF(AZ133="","",VLOOKUP(AZ133,'[1]シフト記号表（従来型・ユニット型共通）'!$C$6:$L$47,10,FALSE))</f>
        <v/>
      </c>
      <c r="BA134" s="365" t="str">
        <f>IF(BA133="","",VLOOKUP(BA133,'[1]シフト記号表（従来型・ユニット型共通）'!$C$6:$L$47,10,FALSE))</f>
        <v/>
      </c>
      <c r="BB134" s="366" t="str">
        <f>IF(BB133="","",VLOOKUP(BB133,'[1]シフト記号表（従来型・ユニット型共通）'!$C$6:$L$47,10,FALSE))</f>
        <v/>
      </c>
      <c r="BC134" s="364" t="str">
        <f>IF(BC133="","",VLOOKUP(BC133,'[1]シフト記号表（従来型・ユニット型共通）'!$C$6:$L$47,10,FALSE))</f>
        <v/>
      </c>
      <c r="BD134" s="365" t="str">
        <f>IF(BD133="","",VLOOKUP(BD133,'[1]シフト記号表（従来型・ユニット型共通）'!$C$6:$L$47,10,FALSE))</f>
        <v/>
      </c>
      <c r="BE134" s="365" t="str">
        <f>IF(BE133="","",VLOOKUP(BE133,'[1]シフト記号表（従来型・ユニット型共通）'!$C$6:$L$47,10,FALSE))</f>
        <v/>
      </c>
      <c r="BF134" s="571">
        <f>IF($BI$3="４週",SUM(AA134:BB134),IF($BI$3="暦月",SUM(AA134:BE134),""))</f>
        <v>0</v>
      </c>
      <c r="BG134" s="572"/>
      <c r="BH134" s="573">
        <f>IF($BI$3="４週",BF134/4,IF($BI$3="暦月",(BF134/($BI$8/7)),""))</f>
        <v>0</v>
      </c>
      <c r="BI134" s="572"/>
      <c r="BJ134" s="568"/>
      <c r="BK134" s="569"/>
      <c r="BL134" s="569"/>
      <c r="BM134" s="569"/>
      <c r="BN134" s="570"/>
    </row>
    <row r="135" spans="2:66" ht="20.25" customHeight="1" x14ac:dyDescent="0.45">
      <c r="B135" s="574">
        <f>B133+1</f>
        <v>60</v>
      </c>
      <c r="C135" s="684"/>
      <c r="D135" s="686"/>
      <c r="E135" s="658"/>
      <c r="F135" s="687"/>
      <c r="G135" s="576"/>
      <c r="H135" s="577"/>
      <c r="I135" s="359"/>
      <c r="J135" s="360"/>
      <c r="K135" s="359"/>
      <c r="L135" s="360"/>
      <c r="M135" s="580"/>
      <c r="N135" s="581"/>
      <c r="O135" s="584"/>
      <c r="P135" s="585"/>
      <c r="Q135" s="585"/>
      <c r="R135" s="577"/>
      <c r="S135" s="588"/>
      <c r="T135" s="589"/>
      <c r="U135" s="589"/>
      <c r="V135" s="589"/>
      <c r="W135" s="590"/>
      <c r="X135" s="379" t="s">
        <v>260</v>
      </c>
      <c r="Y135" s="380"/>
      <c r="Z135" s="381"/>
      <c r="AA135" s="372"/>
      <c r="AB135" s="373"/>
      <c r="AC135" s="373"/>
      <c r="AD135" s="373"/>
      <c r="AE135" s="373"/>
      <c r="AF135" s="373"/>
      <c r="AG135" s="374"/>
      <c r="AH135" s="372"/>
      <c r="AI135" s="373"/>
      <c r="AJ135" s="373"/>
      <c r="AK135" s="373"/>
      <c r="AL135" s="373"/>
      <c r="AM135" s="373"/>
      <c r="AN135" s="374"/>
      <c r="AO135" s="372"/>
      <c r="AP135" s="373"/>
      <c r="AQ135" s="373"/>
      <c r="AR135" s="373"/>
      <c r="AS135" s="373"/>
      <c r="AT135" s="373"/>
      <c r="AU135" s="374"/>
      <c r="AV135" s="372"/>
      <c r="AW135" s="373"/>
      <c r="AX135" s="373"/>
      <c r="AY135" s="373"/>
      <c r="AZ135" s="373"/>
      <c r="BA135" s="373"/>
      <c r="BB135" s="374"/>
      <c r="BC135" s="372"/>
      <c r="BD135" s="373"/>
      <c r="BE135" s="375"/>
      <c r="BF135" s="594"/>
      <c r="BG135" s="595"/>
      <c r="BH135" s="556"/>
      <c r="BI135" s="557"/>
      <c r="BJ135" s="558"/>
      <c r="BK135" s="559"/>
      <c r="BL135" s="559"/>
      <c r="BM135" s="559"/>
      <c r="BN135" s="560"/>
    </row>
    <row r="136" spans="2:66" ht="20.25" customHeight="1" x14ac:dyDescent="0.45">
      <c r="B136" s="597"/>
      <c r="C136" s="691"/>
      <c r="D136" s="692"/>
      <c r="E136" s="658"/>
      <c r="F136" s="687"/>
      <c r="G136" s="598"/>
      <c r="H136" s="599"/>
      <c r="I136" s="382"/>
      <c r="J136" s="383">
        <f>G135</f>
        <v>0</v>
      </c>
      <c r="K136" s="382"/>
      <c r="L136" s="383">
        <f>M135</f>
        <v>0</v>
      </c>
      <c r="M136" s="600"/>
      <c r="N136" s="601"/>
      <c r="O136" s="602"/>
      <c r="P136" s="603"/>
      <c r="Q136" s="603"/>
      <c r="R136" s="599"/>
      <c r="S136" s="588"/>
      <c r="T136" s="589"/>
      <c r="U136" s="589"/>
      <c r="V136" s="589"/>
      <c r="W136" s="590"/>
      <c r="X136" s="376" t="s">
        <v>261</v>
      </c>
      <c r="Y136" s="377"/>
      <c r="Z136" s="378"/>
      <c r="AA136" s="364" t="str">
        <f>IF(AA135="","",VLOOKUP(AA135,'[1]シフト記号表（従来型・ユニット型共通）'!$C$6:$L$47,10,FALSE))</f>
        <v/>
      </c>
      <c r="AB136" s="365" t="str">
        <f>IF(AB135="","",VLOOKUP(AB135,'[1]シフト記号表（従来型・ユニット型共通）'!$C$6:$L$47,10,FALSE))</f>
        <v/>
      </c>
      <c r="AC136" s="365" t="str">
        <f>IF(AC135="","",VLOOKUP(AC135,'[1]シフト記号表（従来型・ユニット型共通）'!$C$6:$L$47,10,FALSE))</f>
        <v/>
      </c>
      <c r="AD136" s="365" t="str">
        <f>IF(AD135="","",VLOOKUP(AD135,'[1]シフト記号表（従来型・ユニット型共通）'!$C$6:$L$47,10,FALSE))</f>
        <v/>
      </c>
      <c r="AE136" s="365" t="str">
        <f>IF(AE135="","",VLOOKUP(AE135,'[1]シフト記号表（従来型・ユニット型共通）'!$C$6:$L$47,10,FALSE))</f>
        <v/>
      </c>
      <c r="AF136" s="365" t="str">
        <f>IF(AF135="","",VLOOKUP(AF135,'[1]シフト記号表（従来型・ユニット型共通）'!$C$6:$L$47,10,FALSE))</f>
        <v/>
      </c>
      <c r="AG136" s="366" t="str">
        <f>IF(AG135="","",VLOOKUP(AG135,'[1]シフト記号表（従来型・ユニット型共通）'!$C$6:$L$47,10,FALSE))</f>
        <v/>
      </c>
      <c r="AH136" s="364" t="str">
        <f>IF(AH135="","",VLOOKUP(AH135,'[1]シフト記号表（従来型・ユニット型共通）'!$C$6:$L$47,10,FALSE))</f>
        <v/>
      </c>
      <c r="AI136" s="365" t="str">
        <f>IF(AI135="","",VLOOKUP(AI135,'[1]シフト記号表（従来型・ユニット型共通）'!$C$6:$L$47,10,FALSE))</f>
        <v/>
      </c>
      <c r="AJ136" s="365" t="str">
        <f>IF(AJ135="","",VLOOKUP(AJ135,'[1]シフト記号表（従来型・ユニット型共通）'!$C$6:$L$47,10,FALSE))</f>
        <v/>
      </c>
      <c r="AK136" s="365" t="str">
        <f>IF(AK135="","",VLOOKUP(AK135,'[1]シフト記号表（従来型・ユニット型共通）'!$C$6:$L$47,10,FALSE))</f>
        <v/>
      </c>
      <c r="AL136" s="365" t="str">
        <f>IF(AL135="","",VLOOKUP(AL135,'[1]シフト記号表（従来型・ユニット型共通）'!$C$6:$L$47,10,FALSE))</f>
        <v/>
      </c>
      <c r="AM136" s="365" t="str">
        <f>IF(AM135="","",VLOOKUP(AM135,'[1]シフト記号表（従来型・ユニット型共通）'!$C$6:$L$47,10,FALSE))</f>
        <v/>
      </c>
      <c r="AN136" s="366" t="str">
        <f>IF(AN135="","",VLOOKUP(AN135,'[1]シフト記号表（従来型・ユニット型共通）'!$C$6:$L$47,10,FALSE))</f>
        <v/>
      </c>
      <c r="AO136" s="364" t="str">
        <f>IF(AO135="","",VLOOKUP(AO135,'[1]シフト記号表（従来型・ユニット型共通）'!$C$6:$L$47,10,FALSE))</f>
        <v/>
      </c>
      <c r="AP136" s="365" t="str">
        <f>IF(AP135="","",VLOOKUP(AP135,'[1]シフト記号表（従来型・ユニット型共通）'!$C$6:$L$47,10,FALSE))</f>
        <v/>
      </c>
      <c r="AQ136" s="365" t="str">
        <f>IF(AQ135="","",VLOOKUP(AQ135,'[1]シフト記号表（従来型・ユニット型共通）'!$C$6:$L$47,10,FALSE))</f>
        <v/>
      </c>
      <c r="AR136" s="365" t="str">
        <f>IF(AR135="","",VLOOKUP(AR135,'[1]シフト記号表（従来型・ユニット型共通）'!$C$6:$L$47,10,FALSE))</f>
        <v/>
      </c>
      <c r="AS136" s="365" t="str">
        <f>IF(AS135="","",VLOOKUP(AS135,'[1]シフト記号表（従来型・ユニット型共通）'!$C$6:$L$47,10,FALSE))</f>
        <v/>
      </c>
      <c r="AT136" s="365" t="str">
        <f>IF(AT135="","",VLOOKUP(AT135,'[1]シフト記号表（従来型・ユニット型共通）'!$C$6:$L$47,10,FALSE))</f>
        <v/>
      </c>
      <c r="AU136" s="366" t="str">
        <f>IF(AU135="","",VLOOKUP(AU135,'[1]シフト記号表（従来型・ユニット型共通）'!$C$6:$L$47,10,FALSE))</f>
        <v/>
      </c>
      <c r="AV136" s="364" t="str">
        <f>IF(AV135="","",VLOOKUP(AV135,'[1]シフト記号表（従来型・ユニット型共通）'!$C$6:$L$47,10,FALSE))</f>
        <v/>
      </c>
      <c r="AW136" s="365" t="str">
        <f>IF(AW135="","",VLOOKUP(AW135,'[1]シフト記号表（従来型・ユニット型共通）'!$C$6:$L$47,10,FALSE))</f>
        <v/>
      </c>
      <c r="AX136" s="365" t="str">
        <f>IF(AX135="","",VLOOKUP(AX135,'[1]シフト記号表（従来型・ユニット型共通）'!$C$6:$L$47,10,FALSE))</f>
        <v/>
      </c>
      <c r="AY136" s="365" t="str">
        <f>IF(AY135="","",VLOOKUP(AY135,'[1]シフト記号表（従来型・ユニット型共通）'!$C$6:$L$47,10,FALSE))</f>
        <v/>
      </c>
      <c r="AZ136" s="365" t="str">
        <f>IF(AZ135="","",VLOOKUP(AZ135,'[1]シフト記号表（従来型・ユニット型共通）'!$C$6:$L$47,10,FALSE))</f>
        <v/>
      </c>
      <c r="BA136" s="365" t="str">
        <f>IF(BA135="","",VLOOKUP(BA135,'[1]シフト記号表（従来型・ユニット型共通）'!$C$6:$L$47,10,FALSE))</f>
        <v/>
      </c>
      <c r="BB136" s="366" t="str">
        <f>IF(BB135="","",VLOOKUP(BB135,'[1]シフト記号表（従来型・ユニット型共通）'!$C$6:$L$47,10,FALSE))</f>
        <v/>
      </c>
      <c r="BC136" s="364" t="str">
        <f>IF(BC135="","",VLOOKUP(BC135,'[1]シフト記号表（従来型・ユニット型共通）'!$C$6:$L$47,10,FALSE))</f>
        <v/>
      </c>
      <c r="BD136" s="365" t="str">
        <f>IF(BD135="","",VLOOKUP(BD135,'[1]シフト記号表（従来型・ユニット型共通）'!$C$6:$L$47,10,FALSE))</f>
        <v/>
      </c>
      <c r="BE136" s="365" t="str">
        <f>IF(BE135="","",VLOOKUP(BE135,'[1]シフト記号表（従来型・ユニット型共通）'!$C$6:$L$47,10,FALSE))</f>
        <v/>
      </c>
      <c r="BF136" s="571">
        <f>IF($BI$3="４週",SUM(AA136:BB136),IF($BI$3="暦月",SUM(AA136:BE136),""))</f>
        <v>0</v>
      </c>
      <c r="BG136" s="572"/>
      <c r="BH136" s="573">
        <f>IF($BI$3="４週",BF136/4,IF($BI$3="暦月",(BF136/($BI$8/7)),""))</f>
        <v>0</v>
      </c>
      <c r="BI136" s="572"/>
      <c r="BJ136" s="568"/>
      <c r="BK136" s="569"/>
      <c r="BL136" s="569"/>
      <c r="BM136" s="569"/>
      <c r="BN136" s="570"/>
    </row>
    <row r="137" spans="2:66" ht="20.25" customHeight="1" x14ac:dyDescent="0.45">
      <c r="B137" s="574">
        <f>B135+1</f>
        <v>61</v>
      </c>
      <c r="C137" s="684"/>
      <c r="D137" s="686"/>
      <c r="E137" s="658"/>
      <c r="F137" s="687"/>
      <c r="G137" s="576"/>
      <c r="H137" s="577"/>
      <c r="I137" s="359"/>
      <c r="J137" s="360"/>
      <c r="K137" s="359"/>
      <c r="L137" s="360"/>
      <c r="M137" s="580"/>
      <c r="N137" s="581"/>
      <c r="O137" s="584"/>
      <c r="P137" s="585"/>
      <c r="Q137" s="585"/>
      <c r="R137" s="577"/>
      <c r="S137" s="588"/>
      <c r="T137" s="589"/>
      <c r="U137" s="589"/>
      <c r="V137" s="589"/>
      <c r="W137" s="590"/>
      <c r="X137" s="379" t="s">
        <v>260</v>
      </c>
      <c r="Y137" s="380"/>
      <c r="Z137" s="381"/>
      <c r="AA137" s="372"/>
      <c r="AB137" s="373"/>
      <c r="AC137" s="373"/>
      <c r="AD137" s="373"/>
      <c r="AE137" s="373"/>
      <c r="AF137" s="373"/>
      <c r="AG137" s="374"/>
      <c r="AH137" s="372"/>
      <c r="AI137" s="373"/>
      <c r="AJ137" s="373"/>
      <c r="AK137" s="373"/>
      <c r="AL137" s="373"/>
      <c r="AM137" s="373"/>
      <c r="AN137" s="374"/>
      <c r="AO137" s="372"/>
      <c r="AP137" s="373"/>
      <c r="AQ137" s="373"/>
      <c r="AR137" s="373"/>
      <c r="AS137" s="373"/>
      <c r="AT137" s="373"/>
      <c r="AU137" s="374"/>
      <c r="AV137" s="372"/>
      <c r="AW137" s="373"/>
      <c r="AX137" s="373"/>
      <c r="AY137" s="373"/>
      <c r="AZ137" s="373"/>
      <c r="BA137" s="373"/>
      <c r="BB137" s="374"/>
      <c r="BC137" s="372"/>
      <c r="BD137" s="373"/>
      <c r="BE137" s="375"/>
      <c r="BF137" s="594"/>
      <c r="BG137" s="595"/>
      <c r="BH137" s="556"/>
      <c r="BI137" s="557"/>
      <c r="BJ137" s="558"/>
      <c r="BK137" s="559"/>
      <c r="BL137" s="559"/>
      <c r="BM137" s="559"/>
      <c r="BN137" s="560"/>
    </row>
    <row r="138" spans="2:66" ht="20.25" customHeight="1" x14ac:dyDescent="0.45">
      <c r="B138" s="597"/>
      <c r="C138" s="691"/>
      <c r="D138" s="692"/>
      <c r="E138" s="658"/>
      <c r="F138" s="687"/>
      <c r="G138" s="598"/>
      <c r="H138" s="599"/>
      <c r="I138" s="382"/>
      <c r="J138" s="383">
        <f>G137</f>
        <v>0</v>
      </c>
      <c r="K138" s="382"/>
      <c r="L138" s="383">
        <f>M137</f>
        <v>0</v>
      </c>
      <c r="M138" s="600"/>
      <c r="N138" s="601"/>
      <c r="O138" s="602"/>
      <c r="P138" s="603"/>
      <c r="Q138" s="603"/>
      <c r="R138" s="599"/>
      <c r="S138" s="588"/>
      <c r="T138" s="589"/>
      <c r="U138" s="589"/>
      <c r="V138" s="589"/>
      <c r="W138" s="590"/>
      <c r="X138" s="376" t="s">
        <v>261</v>
      </c>
      <c r="Y138" s="377"/>
      <c r="Z138" s="378"/>
      <c r="AA138" s="364" t="str">
        <f>IF(AA137="","",VLOOKUP(AA137,'[1]シフト記号表（従来型・ユニット型共通）'!$C$6:$L$47,10,FALSE))</f>
        <v/>
      </c>
      <c r="AB138" s="365" t="str">
        <f>IF(AB137="","",VLOOKUP(AB137,'[1]シフト記号表（従来型・ユニット型共通）'!$C$6:$L$47,10,FALSE))</f>
        <v/>
      </c>
      <c r="AC138" s="365" t="str">
        <f>IF(AC137="","",VLOOKUP(AC137,'[1]シフト記号表（従来型・ユニット型共通）'!$C$6:$L$47,10,FALSE))</f>
        <v/>
      </c>
      <c r="AD138" s="365" t="str">
        <f>IF(AD137="","",VLOOKUP(AD137,'[1]シフト記号表（従来型・ユニット型共通）'!$C$6:$L$47,10,FALSE))</f>
        <v/>
      </c>
      <c r="AE138" s="365" t="str">
        <f>IF(AE137="","",VLOOKUP(AE137,'[1]シフト記号表（従来型・ユニット型共通）'!$C$6:$L$47,10,FALSE))</f>
        <v/>
      </c>
      <c r="AF138" s="365" t="str">
        <f>IF(AF137="","",VLOOKUP(AF137,'[1]シフト記号表（従来型・ユニット型共通）'!$C$6:$L$47,10,FALSE))</f>
        <v/>
      </c>
      <c r="AG138" s="366" t="str">
        <f>IF(AG137="","",VLOOKUP(AG137,'[1]シフト記号表（従来型・ユニット型共通）'!$C$6:$L$47,10,FALSE))</f>
        <v/>
      </c>
      <c r="AH138" s="364" t="str">
        <f>IF(AH137="","",VLOOKUP(AH137,'[1]シフト記号表（従来型・ユニット型共通）'!$C$6:$L$47,10,FALSE))</f>
        <v/>
      </c>
      <c r="AI138" s="365" t="str">
        <f>IF(AI137="","",VLOOKUP(AI137,'[1]シフト記号表（従来型・ユニット型共通）'!$C$6:$L$47,10,FALSE))</f>
        <v/>
      </c>
      <c r="AJ138" s="365" t="str">
        <f>IF(AJ137="","",VLOOKUP(AJ137,'[1]シフト記号表（従来型・ユニット型共通）'!$C$6:$L$47,10,FALSE))</f>
        <v/>
      </c>
      <c r="AK138" s="365" t="str">
        <f>IF(AK137="","",VLOOKUP(AK137,'[1]シフト記号表（従来型・ユニット型共通）'!$C$6:$L$47,10,FALSE))</f>
        <v/>
      </c>
      <c r="AL138" s="365" t="str">
        <f>IF(AL137="","",VLOOKUP(AL137,'[1]シフト記号表（従来型・ユニット型共通）'!$C$6:$L$47,10,FALSE))</f>
        <v/>
      </c>
      <c r="AM138" s="365" t="str">
        <f>IF(AM137="","",VLOOKUP(AM137,'[1]シフト記号表（従来型・ユニット型共通）'!$C$6:$L$47,10,FALSE))</f>
        <v/>
      </c>
      <c r="AN138" s="366" t="str">
        <f>IF(AN137="","",VLOOKUP(AN137,'[1]シフト記号表（従来型・ユニット型共通）'!$C$6:$L$47,10,FALSE))</f>
        <v/>
      </c>
      <c r="AO138" s="364" t="str">
        <f>IF(AO137="","",VLOOKUP(AO137,'[1]シフト記号表（従来型・ユニット型共通）'!$C$6:$L$47,10,FALSE))</f>
        <v/>
      </c>
      <c r="AP138" s="365" t="str">
        <f>IF(AP137="","",VLOOKUP(AP137,'[1]シフト記号表（従来型・ユニット型共通）'!$C$6:$L$47,10,FALSE))</f>
        <v/>
      </c>
      <c r="AQ138" s="365" t="str">
        <f>IF(AQ137="","",VLOOKUP(AQ137,'[1]シフト記号表（従来型・ユニット型共通）'!$C$6:$L$47,10,FALSE))</f>
        <v/>
      </c>
      <c r="AR138" s="365" t="str">
        <f>IF(AR137="","",VLOOKUP(AR137,'[1]シフト記号表（従来型・ユニット型共通）'!$C$6:$L$47,10,FALSE))</f>
        <v/>
      </c>
      <c r="AS138" s="365" t="str">
        <f>IF(AS137="","",VLOOKUP(AS137,'[1]シフト記号表（従来型・ユニット型共通）'!$C$6:$L$47,10,FALSE))</f>
        <v/>
      </c>
      <c r="AT138" s="365" t="str">
        <f>IF(AT137="","",VLOOKUP(AT137,'[1]シフト記号表（従来型・ユニット型共通）'!$C$6:$L$47,10,FALSE))</f>
        <v/>
      </c>
      <c r="AU138" s="366" t="str">
        <f>IF(AU137="","",VLOOKUP(AU137,'[1]シフト記号表（従来型・ユニット型共通）'!$C$6:$L$47,10,FALSE))</f>
        <v/>
      </c>
      <c r="AV138" s="364" t="str">
        <f>IF(AV137="","",VLOOKUP(AV137,'[1]シフト記号表（従来型・ユニット型共通）'!$C$6:$L$47,10,FALSE))</f>
        <v/>
      </c>
      <c r="AW138" s="365" t="str">
        <f>IF(AW137="","",VLOOKUP(AW137,'[1]シフト記号表（従来型・ユニット型共通）'!$C$6:$L$47,10,FALSE))</f>
        <v/>
      </c>
      <c r="AX138" s="365" t="str">
        <f>IF(AX137="","",VLOOKUP(AX137,'[1]シフト記号表（従来型・ユニット型共通）'!$C$6:$L$47,10,FALSE))</f>
        <v/>
      </c>
      <c r="AY138" s="365" t="str">
        <f>IF(AY137="","",VLOOKUP(AY137,'[1]シフト記号表（従来型・ユニット型共通）'!$C$6:$L$47,10,FALSE))</f>
        <v/>
      </c>
      <c r="AZ138" s="365" t="str">
        <f>IF(AZ137="","",VLOOKUP(AZ137,'[1]シフト記号表（従来型・ユニット型共通）'!$C$6:$L$47,10,FALSE))</f>
        <v/>
      </c>
      <c r="BA138" s="365" t="str">
        <f>IF(BA137="","",VLOOKUP(BA137,'[1]シフト記号表（従来型・ユニット型共通）'!$C$6:$L$47,10,FALSE))</f>
        <v/>
      </c>
      <c r="BB138" s="366" t="str">
        <f>IF(BB137="","",VLOOKUP(BB137,'[1]シフト記号表（従来型・ユニット型共通）'!$C$6:$L$47,10,FALSE))</f>
        <v/>
      </c>
      <c r="BC138" s="364" t="str">
        <f>IF(BC137="","",VLOOKUP(BC137,'[1]シフト記号表（従来型・ユニット型共通）'!$C$6:$L$47,10,FALSE))</f>
        <v/>
      </c>
      <c r="BD138" s="365" t="str">
        <f>IF(BD137="","",VLOOKUP(BD137,'[1]シフト記号表（従来型・ユニット型共通）'!$C$6:$L$47,10,FALSE))</f>
        <v/>
      </c>
      <c r="BE138" s="365" t="str">
        <f>IF(BE137="","",VLOOKUP(BE137,'[1]シフト記号表（従来型・ユニット型共通）'!$C$6:$L$47,10,FALSE))</f>
        <v/>
      </c>
      <c r="BF138" s="571">
        <f>IF($BI$3="４週",SUM(AA138:BB138),IF($BI$3="暦月",SUM(AA138:BE138),""))</f>
        <v>0</v>
      </c>
      <c r="BG138" s="572"/>
      <c r="BH138" s="573">
        <f>IF($BI$3="４週",BF138/4,IF($BI$3="暦月",(BF138/($BI$8/7)),""))</f>
        <v>0</v>
      </c>
      <c r="BI138" s="572"/>
      <c r="BJ138" s="568"/>
      <c r="BK138" s="569"/>
      <c r="BL138" s="569"/>
      <c r="BM138" s="569"/>
      <c r="BN138" s="570"/>
    </row>
    <row r="139" spans="2:66" ht="20.25" customHeight="1" x14ac:dyDescent="0.45">
      <c r="B139" s="574">
        <f>B137+1</f>
        <v>62</v>
      </c>
      <c r="C139" s="684"/>
      <c r="D139" s="686"/>
      <c r="E139" s="658"/>
      <c r="F139" s="687"/>
      <c r="G139" s="576"/>
      <c r="H139" s="577"/>
      <c r="I139" s="359"/>
      <c r="J139" s="360"/>
      <c r="K139" s="359"/>
      <c r="L139" s="360"/>
      <c r="M139" s="580"/>
      <c r="N139" s="581"/>
      <c r="O139" s="584"/>
      <c r="P139" s="585"/>
      <c r="Q139" s="585"/>
      <c r="R139" s="577"/>
      <c r="S139" s="588"/>
      <c r="T139" s="589"/>
      <c r="U139" s="589"/>
      <c r="V139" s="589"/>
      <c r="W139" s="590"/>
      <c r="X139" s="379" t="s">
        <v>260</v>
      </c>
      <c r="Y139" s="380"/>
      <c r="Z139" s="381"/>
      <c r="AA139" s="372"/>
      <c r="AB139" s="373"/>
      <c r="AC139" s="373"/>
      <c r="AD139" s="373"/>
      <c r="AE139" s="373"/>
      <c r="AF139" s="373"/>
      <c r="AG139" s="374"/>
      <c r="AH139" s="372"/>
      <c r="AI139" s="373"/>
      <c r="AJ139" s="373"/>
      <c r="AK139" s="373"/>
      <c r="AL139" s="373"/>
      <c r="AM139" s="373"/>
      <c r="AN139" s="374"/>
      <c r="AO139" s="372"/>
      <c r="AP139" s="373"/>
      <c r="AQ139" s="373"/>
      <c r="AR139" s="373"/>
      <c r="AS139" s="373"/>
      <c r="AT139" s="373"/>
      <c r="AU139" s="374"/>
      <c r="AV139" s="372"/>
      <c r="AW139" s="373"/>
      <c r="AX139" s="373"/>
      <c r="AY139" s="373"/>
      <c r="AZ139" s="373"/>
      <c r="BA139" s="373"/>
      <c r="BB139" s="374"/>
      <c r="BC139" s="372"/>
      <c r="BD139" s="373"/>
      <c r="BE139" s="375"/>
      <c r="BF139" s="594"/>
      <c r="BG139" s="595"/>
      <c r="BH139" s="556"/>
      <c r="BI139" s="557"/>
      <c r="BJ139" s="558"/>
      <c r="BK139" s="559"/>
      <c r="BL139" s="559"/>
      <c r="BM139" s="559"/>
      <c r="BN139" s="560"/>
    </row>
    <row r="140" spans="2:66" ht="20.25" customHeight="1" x14ac:dyDescent="0.45">
      <c r="B140" s="597"/>
      <c r="C140" s="691"/>
      <c r="D140" s="692"/>
      <c r="E140" s="658"/>
      <c r="F140" s="687"/>
      <c r="G140" s="598"/>
      <c r="H140" s="599"/>
      <c r="I140" s="382"/>
      <c r="J140" s="383">
        <f>G139</f>
        <v>0</v>
      </c>
      <c r="K140" s="382"/>
      <c r="L140" s="383">
        <f>M139</f>
        <v>0</v>
      </c>
      <c r="M140" s="600"/>
      <c r="N140" s="601"/>
      <c r="O140" s="602"/>
      <c r="P140" s="603"/>
      <c r="Q140" s="603"/>
      <c r="R140" s="599"/>
      <c r="S140" s="588"/>
      <c r="T140" s="589"/>
      <c r="U140" s="589"/>
      <c r="V140" s="589"/>
      <c r="W140" s="590"/>
      <c r="X140" s="376" t="s">
        <v>261</v>
      </c>
      <c r="Y140" s="377"/>
      <c r="Z140" s="378"/>
      <c r="AA140" s="364" t="str">
        <f>IF(AA139="","",VLOOKUP(AA139,'[1]シフト記号表（従来型・ユニット型共通）'!$C$6:$L$47,10,FALSE))</f>
        <v/>
      </c>
      <c r="AB140" s="365" t="str">
        <f>IF(AB139="","",VLOOKUP(AB139,'[1]シフト記号表（従来型・ユニット型共通）'!$C$6:$L$47,10,FALSE))</f>
        <v/>
      </c>
      <c r="AC140" s="365" t="str">
        <f>IF(AC139="","",VLOOKUP(AC139,'[1]シフト記号表（従来型・ユニット型共通）'!$C$6:$L$47,10,FALSE))</f>
        <v/>
      </c>
      <c r="AD140" s="365" t="str">
        <f>IF(AD139="","",VLOOKUP(AD139,'[1]シフト記号表（従来型・ユニット型共通）'!$C$6:$L$47,10,FALSE))</f>
        <v/>
      </c>
      <c r="AE140" s="365" t="str">
        <f>IF(AE139="","",VLOOKUP(AE139,'[1]シフト記号表（従来型・ユニット型共通）'!$C$6:$L$47,10,FALSE))</f>
        <v/>
      </c>
      <c r="AF140" s="365" t="str">
        <f>IF(AF139="","",VLOOKUP(AF139,'[1]シフト記号表（従来型・ユニット型共通）'!$C$6:$L$47,10,FALSE))</f>
        <v/>
      </c>
      <c r="AG140" s="366" t="str">
        <f>IF(AG139="","",VLOOKUP(AG139,'[1]シフト記号表（従来型・ユニット型共通）'!$C$6:$L$47,10,FALSE))</f>
        <v/>
      </c>
      <c r="AH140" s="364" t="str">
        <f>IF(AH139="","",VLOOKUP(AH139,'[1]シフト記号表（従来型・ユニット型共通）'!$C$6:$L$47,10,FALSE))</f>
        <v/>
      </c>
      <c r="AI140" s="365" t="str">
        <f>IF(AI139="","",VLOOKUP(AI139,'[1]シフト記号表（従来型・ユニット型共通）'!$C$6:$L$47,10,FALSE))</f>
        <v/>
      </c>
      <c r="AJ140" s="365" t="str">
        <f>IF(AJ139="","",VLOOKUP(AJ139,'[1]シフト記号表（従来型・ユニット型共通）'!$C$6:$L$47,10,FALSE))</f>
        <v/>
      </c>
      <c r="AK140" s="365" t="str">
        <f>IF(AK139="","",VLOOKUP(AK139,'[1]シフト記号表（従来型・ユニット型共通）'!$C$6:$L$47,10,FALSE))</f>
        <v/>
      </c>
      <c r="AL140" s="365" t="str">
        <f>IF(AL139="","",VLOOKUP(AL139,'[1]シフト記号表（従来型・ユニット型共通）'!$C$6:$L$47,10,FALSE))</f>
        <v/>
      </c>
      <c r="AM140" s="365" t="str">
        <f>IF(AM139="","",VLOOKUP(AM139,'[1]シフト記号表（従来型・ユニット型共通）'!$C$6:$L$47,10,FALSE))</f>
        <v/>
      </c>
      <c r="AN140" s="366" t="str">
        <f>IF(AN139="","",VLOOKUP(AN139,'[1]シフト記号表（従来型・ユニット型共通）'!$C$6:$L$47,10,FALSE))</f>
        <v/>
      </c>
      <c r="AO140" s="364" t="str">
        <f>IF(AO139="","",VLOOKUP(AO139,'[1]シフト記号表（従来型・ユニット型共通）'!$C$6:$L$47,10,FALSE))</f>
        <v/>
      </c>
      <c r="AP140" s="365" t="str">
        <f>IF(AP139="","",VLOOKUP(AP139,'[1]シフト記号表（従来型・ユニット型共通）'!$C$6:$L$47,10,FALSE))</f>
        <v/>
      </c>
      <c r="AQ140" s="365" t="str">
        <f>IF(AQ139="","",VLOOKUP(AQ139,'[1]シフト記号表（従来型・ユニット型共通）'!$C$6:$L$47,10,FALSE))</f>
        <v/>
      </c>
      <c r="AR140" s="365" t="str">
        <f>IF(AR139="","",VLOOKUP(AR139,'[1]シフト記号表（従来型・ユニット型共通）'!$C$6:$L$47,10,FALSE))</f>
        <v/>
      </c>
      <c r="AS140" s="365" t="str">
        <f>IF(AS139="","",VLOOKUP(AS139,'[1]シフト記号表（従来型・ユニット型共通）'!$C$6:$L$47,10,FALSE))</f>
        <v/>
      </c>
      <c r="AT140" s="365" t="str">
        <f>IF(AT139="","",VLOOKUP(AT139,'[1]シフト記号表（従来型・ユニット型共通）'!$C$6:$L$47,10,FALSE))</f>
        <v/>
      </c>
      <c r="AU140" s="366" t="str">
        <f>IF(AU139="","",VLOOKUP(AU139,'[1]シフト記号表（従来型・ユニット型共通）'!$C$6:$L$47,10,FALSE))</f>
        <v/>
      </c>
      <c r="AV140" s="364" t="str">
        <f>IF(AV139="","",VLOOKUP(AV139,'[1]シフト記号表（従来型・ユニット型共通）'!$C$6:$L$47,10,FALSE))</f>
        <v/>
      </c>
      <c r="AW140" s="365" t="str">
        <f>IF(AW139="","",VLOOKUP(AW139,'[1]シフト記号表（従来型・ユニット型共通）'!$C$6:$L$47,10,FALSE))</f>
        <v/>
      </c>
      <c r="AX140" s="365" t="str">
        <f>IF(AX139="","",VLOOKUP(AX139,'[1]シフト記号表（従来型・ユニット型共通）'!$C$6:$L$47,10,FALSE))</f>
        <v/>
      </c>
      <c r="AY140" s="365" t="str">
        <f>IF(AY139="","",VLOOKUP(AY139,'[1]シフト記号表（従来型・ユニット型共通）'!$C$6:$L$47,10,FALSE))</f>
        <v/>
      </c>
      <c r="AZ140" s="365" t="str">
        <f>IF(AZ139="","",VLOOKUP(AZ139,'[1]シフト記号表（従来型・ユニット型共通）'!$C$6:$L$47,10,FALSE))</f>
        <v/>
      </c>
      <c r="BA140" s="365" t="str">
        <f>IF(BA139="","",VLOOKUP(BA139,'[1]シフト記号表（従来型・ユニット型共通）'!$C$6:$L$47,10,FALSE))</f>
        <v/>
      </c>
      <c r="BB140" s="366" t="str">
        <f>IF(BB139="","",VLOOKUP(BB139,'[1]シフト記号表（従来型・ユニット型共通）'!$C$6:$L$47,10,FALSE))</f>
        <v/>
      </c>
      <c r="BC140" s="364" t="str">
        <f>IF(BC139="","",VLOOKUP(BC139,'[1]シフト記号表（従来型・ユニット型共通）'!$C$6:$L$47,10,FALSE))</f>
        <v/>
      </c>
      <c r="BD140" s="365" t="str">
        <f>IF(BD139="","",VLOOKUP(BD139,'[1]シフト記号表（従来型・ユニット型共通）'!$C$6:$L$47,10,FALSE))</f>
        <v/>
      </c>
      <c r="BE140" s="365" t="str">
        <f>IF(BE139="","",VLOOKUP(BE139,'[1]シフト記号表（従来型・ユニット型共通）'!$C$6:$L$47,10,FALSE))</f>
        <v/>
      </c>
      <c r="BF140" s="571">
        <f>IF($BI$3="４週",SUM(AA140:BB140),IF($BI$3="暦月",SUM(AA140:BE140),""))</f>
        <v>0</v>
      </c>
      <c r="BG140" s="572"/>
      <c r="BH140" s="573">
        <f>IF($BI$3="４週",BF140/4,IF($BI$3="暦月",(BF140/($BI$8/7)),""))</f>
        <v>0</v>
      </c>
      <c r="BI140" s="572"/>
      <c r="BJ140" s="568"/>
      <c r="BK140" s="569"/>
      <c r="BL140" s="569"/>
      <c r="BM140" s="569"/>
      <c r="BN140" s="570"/>
    </row>
    <row r="141" spans="2:66" ht="20.25" customHeight="1" x14ac:dyDescent="0.45">
      <c r="B141" s="574">
        <f>B139+1</f>
        <v>63</v>
      </c>
      <c r="C141" s="684"/>
      <c r="D141" s="686"/>
      <c r="E141" s="658"/>
      <c r="F141" s="687"/>
      <c r="G141" s="576"/>
      <c r="H141" s="577"/>
      <c r="I141" s="359"/>
      <c r="J141" s="360"/>
      <c r="K141" s="359"/>
      <c r="L141" s="360"/>
      <c r="M141" s="580"/>
      <c r="N141" s="581"/>
      <c r="O141" s="584"/>
      <c r="P141" s="585"/>
      <c r="Q141" s="585"/>
      <c r="R141" s="577"/>
      <c r="S141" s="588"/>
      <c r="T141" s="589"/>
      <c r="U141" s="589"/>
      <c r="V141" s="589"/>
      <c r="W141" s="590"/>
      <c r="X141" s="379" t="s">
        <v>260</v>
      </c>
      <c r="Y141" s="380"/>
      <c r="Z141" s="381"/>
      <c r="AA141" s="372"/>
      <c r="AB141" s="373"/>
      <c r="AC141" s="373"/>
      <c r="AD141" s="373"/>
      <c r="AE141" s="373"/>
      <c r="AF141" s="373"/>
      <c r="AG141" s="374"/>
      <c r="AH141" s="372"/>
      <c r="AI141" s="373"/>
      <c r="AJ141" s="373"/>
      <c r="AK141" s="373"/>
      <c r="AL141" s="373"/>
      <c r="AM141" s="373"/>
      <c r="AN141" s="374"/>
      <c r="AO141" s="372"/>
      <c r="AP141" s="373"/>
      <c r="AQ141" s="373"/>
      <c r="AR141" s="373"/>
      <c r="AS141" s="373"/>
      <c r="AT141" s="373"/>
      <c r="AU141" s="374"/>
      <c r="AV141" s="372"/>
      <c r="AW141" s="373"/>
      <c r="AX141" s="373"/>
      <c r="AY141" s="373"/>
      <c r="AZ141" s="373"/>
      <c r="BA141" s="373"/>
      <c r="BB141" s="374"/>
      <c r="BC141" s="372"/>
      <c r="BD141" s="373"/>
      <c r="BE141" s="375"/>
      <c r="BF141" s="594"/>
      <c r="BG141" s="595"/>
      <c r="BH141" s="556"/>
      <c r="BI141" s="557"/>
      <c r="BJ141" s="558"/>
      <c r="BK141" s="559"/>
      <c r="BL141" s="559"/>
      <c r="BM141" s="559"/>
      <c r="BN141" s="560"/>
    </row>
    <row r="142" spans="2:66" ht="20.25" customHeight="1" x14ac:dyDescent="0.45">
      <c r="B142" s="597"/>
      <c r="C142" s="691"/>
      <c r="D142" s="692"/>
      <c r="E142" s="658"/>
      <c r="F142" s="687"/>
      <c r="G142" s="598"/>
      <c r="H142" s="599"/>
      <c r="I142" s="382"/>
      <c r="J142" s="383">
        <f>G141</f>
        <v>0</v>
      </c>
      <c r="K142" s="382"/>
      <c r="L142" s="383">
        <f>M141</f>
        <v>0</v>
      </c>
      <c r="M142" s="600"/>
      <c r="N142" s="601"/>
      <c r="O142" s="602"/>
      <c r="P142" s="603"/>
      <c r="Q142" s="603"/>
      <c r="R142" s="599"/>
      <c r="S142" s="588"/>
      <c r="T142" s="589"/>
      <c r="U142" s="589"/>
      <c r="V142" s="589"/>
      <c r="W142" s="590"/>
      <c r="X142" s="376" t="s">
        <v>261</v>
      </c>
      <c r="Y142" s="377"/>
      <c r="Z142" s="378"/>
      <c r="AA142" s="364" t="str">
        <f>IF(AA141="","",VLOOKUP(AA141,'[1]シフト記号表（従来型・ユニット型共通）'!$C$6:$L$47,10,FALSE))</f>
        <v/>
      </c>
      <c r="AB142" s="365" t="str">
        <f>IF(AB141="","",VLOOKUP(AB141,'[1]シフト記号表（従来型・ユニット型共通）'!$C$6:$L$47,10,FALSE))</f>
        <v/>
      </c>
      <c r="AC142" s="365" t="str">
        <f>IF(AC141="","",VLOOKUP(AC141,'[1]シフト記号表（従来型・ユニット型共通）'!$C$6:$L$47,10,FALSE))</f>
        <v/>
      </c>
      <c r="AD142" s="365" t="str">
        <f>IF(AD141="","",VLOOKUP(AD141,'[1]シフト記号表（従来型・ユニット型共通）'!$C$6:$L$47,10,FALSE))</f>
        <v/>
      </c>
      <c r="AE142" s="365" t="str">
        <f>IF(AE141="","",VLOOKUP(AE141,'[1]シフト記号表（従来型・ユニット型共通）'!$C$6:$L$47,10,FALSE))</f>
        <v/>
      </c>
      <c r="AF142" s="365" t="str">
        <f>IF(AF141="","",VLOOKUP(AF141,'[1]シフト記号表（従来型・ユニット型共通）'!$C$6:$L$47,10,FALSE))</f>
        <v/>
      </c>
      <c r="AG142" s="366" t="str">
        <f>IF(AG141="","",VLOOKUP(AG141,'[1]シフト記号表（従来型・ユニット型共通）'!$C$6:$L$47,10,FALSE))</f>
        <v/>
      </c>
      <c r="AH142" s="364" t="str">
        <f>IF(AH141="","",VLOOKUP(AH141,'[1]シフト記号表（従来型・ユニット型共通）'!$C$6:$L$47,10,FALSE))</f>
        <v/>
      </c>
      <c r="AI142" s="365" t="str">
        <f>IF(AI141="","",VLOOKUP(AI141,'[1]シフト記号表（従来型・ユニット型共通）'!$C$6:$L$47,10,FALSE))</f>
        <v/>
      </c>
      <c r="AJ142" s="365" t="str">
        <f>IF(AJ141="","",VLOOKUP(AJ141,'[1]シフト記号表（従来型・ユニット型共通）'!$C$6:$L$47,10,FALSE))</f>
        <v/>
      </c>
      <c r="AK142" s="365" t="str">
        <f>IF(AK141="","",VLOOKUP(AK141,'[1]シフト記号表（従来型・ユニット型共通）'!$C$6:$L$47,10,FALSE))</f>
        <v/>
      </c>
      <c r="AL142" s="365" t="str">
        <f>IF(AL141="","",VLOOKUP(AL141,'[1]シフト記号表（従来型・ユニット型共通）'!$C$6:$L$47,10,FALSE))</f>
        <v/>
      </c>
      <c r="AM142" s="365" t="str">
        <f>IF(AM141="","",VLOOKUP(AM141,'[1]シフト記号表（従来型・ユニット型共通）'!$C$6:$L$47,10,FALSE))</f>
        <v/>
      </c>
      <c r="AN142" s="366" t="str">
        <f>IF(AN141="","",VLOOKUP(AN141,'[1]シフト記号表（従来型・ユニット型共通）'!$C$6:$L$47,10,FALSE))</f>
        <v/>
      </c>
      <c r="AO142" s="364" t="str">
        <f>IF(AO141="","",VLOOKUP(AO141,'[1]シフト記号表（従来型・ユニット型共通）'!$C$6:$L$47,10,FALSE))</f>
        <v/>
      </c>
      <c r="AP142" s="365" t="str">
        <f>IF(AP141="","",VLOOKUP(AP141,'[1]シフト記号表（従来型・ユニット型共通）'!$C$6:$L$47,10,FALSE))</f>
        <v/>
      </c>
      <c r="AQ142" s="365" t="str">
        <f>IF(AQ141="","",VLOOKUP(AQ141,'[1]シフト記号表（従来型・ユニット型共通）'!$C$6:$L$47,10,FALSE))</f>
        <v/>
      </c>
      <c r="AR142" s="365" t="str">
        <f>IF(AR141="","",VLOOKUP(AR141,'[1]シフト記号表（従来型・ユニット型共通）'!$C$6:$L$47,10,FALSE))</f>
        <v/>
      </c>
      <c r="AS142" s="365" t="str">
        <f>IF(AS141="","",VLOOKUP(AS141,'[1]シフト記号表（従来型・ユニット型共通）'!$C$6:$L$47,10,FALSE))</f>
        <v/>
      </c>
      <c r="AT142" s="365" t="str">
        <f>IF(AT141="","",VLOOKUP(AT141,'[1]シフト記号表（従来型・ユニット型共通）'!$C$6:$L$47,10,FALSE))</f>
        <v/>
      </c>
      <c r="AU142" s="366" t="str">
        <f>IF(AU141="","",VLOOKUP(AU141,'[1]シフト記号表（従来型・ユニット型共通）'!$C$6:$L$47,10,FALSE))</f>
        <v/>
      </c>
      <c r="AV142" s="364" t="str">
        <f>IF(AV141="","",VLOOKUP(AV141,'[1]シフト記号表（従来型・ユニット型共通）'!$C$6:$L$47,10,FALSE))</f>
        <v/>
      </c>
      <c r="AW142" s="365" t="str">
        <f>IF(AW141="","",VLOOKUP(AW141,'[1]シフト記号表（従来型・ユニット型共通）'!$C$6:$L$47,10,FALSE))</f>
        <v/>
      </c>
      <c r="AX142" s="365" t="str">
        <f>IF(AX141="","",VLOOKUP(AX141,'[1]シフト記号表（従来型・ユニット型共通）'!$C$6:$L$47,10,FALSE))</f>
        <v/>
      </c>
      <c r="AY142" s="365" t="str">
        <f>IF(AY141="","",VLOOKUP(AY141,'[1]シフト記号表（従来型・ユニット型共通）'!$C$6:$L$47,10,FALSE))</f>
        <v/>
      </c>
      <c r="AZ142" s="365" t="str">
        <f>IF(AZ141="","",VLOOKUP(AZ141,'[1]シフト記号表（従来型・ユニット型共通）'!$C$6:$L$47,10,FALSE))</f>
        <v/>
      </c>
      <c r="BA142" s="365" t="str">
        <f>IF(BA141="","",VLOOKUP(BA141,'[1]シフト記号表（従来型・ユニット型共通）'!$C$6:$L$47,10,FALSE))</f>
        <v/>
      </c>
      <c r="BB142" s="366" t="str">
        <f>IF(BB141="","",VLOOKUP(BB141,'[1]シフト記号表（従来型・ユニット型共通）'!$C$6:$L$47,10,FALSE))</f>
        <v/>
      </c>
      <c r="BC142" s="364" t="str">
        <f>IF(BC141="","",VLOOKUP(BC141,'[1]シフト記号表（従来型・ユニット型共通）'!$C$6:$L$47,10,FALSE))</f>
        <v/>
      </c>
      <c r="BD142" s="365" t="str">
        <f>IF(BD141="","",VLOOKUP(BD141,'[1]シフト記号表（従来型・ユニット型共通）'!$C$6:$L$47,10,FALSE))</f>
        <v/>
      </c>
      <c r="BE142" s="365" t="str">
        <f>IF(BE141="","",VLOOKUP(BE141,'[1]シフト記号表（従来型・ユニット型共通）'!$C$6:$L$47,10,FALSE))</f>
        <v/>
      </c>
      <c r="BF142" s="571">
        <f>IF($BI$3="４週",SUM(AA142:BB142),IF($BI$3="暦月",SUM(AA142:BE142),""))</f>
        <v>0</v>
      </c>
      <c r="BG142" s="572"/>
      <c r="BH142" s="573">
        <f>IF($BI$3="４週",BF142/4,IF($BI$3="暦月",(BF142/($BI$8/7)),""))</f>
        <v>0</v>
      </c>
      <c r="BI142" s="572"/>
      <c r="BJ142" s="568"/>
      <c r="BK142" s="569"/>
      <c r="BL142" s="569"/>
      <c r="BM142" s="569"/>
      <c r="BN142" s="570"/>
    </row>
    <row r="143" spans="2:66" ht="20.25" customHeight="1" x14ac:dyDescent="0.45">
      <c r="B143" s="574">
        <f>B141+1</f>
        <v>64</v>
      </c>
      <c r="C143" s="684"/>
      <c r="D143" s="686"/>
      <c r="E143" s="658"/>
      <c r="F143" s="687"/>
      <c r="G143" s="576"/>
      <c r="H143" s="577"/>
      <c r="I143" s="359"/>
      <c r="J143" s="360"/>
      <c r="K143" s="359"/>
      <c r="L143" s="360"/>
      <c r="M143" s="580"/>
      <c r="N143" s="581"/>
      <c r="O143" s="584"/>
      <c r="P143" s="585"/>
      <c r="Q143" s="585"/>
      <c r="R143" s="577"/>
      <c r="S143" s="588"/>
      <c r="T143" s="589"/>
      <c r="U143" s="589"/>
      <c r="V143" s="589"/>
      <c r="W143" s="590"/>
      <c r="X143" s="379" t="s">
        <v>260</v>
      </c>
      <c r="Y143" s="380"/>
      <c r="Z143" s="381"/>
      <c r="AA143" s="372"/>
      <c r="AB143" s="373"/>
      <c r="AC143" s="373"/>
      <c r="AD143" s="373"/>
      <c r="AE143" s="373"/>
      <c r="AF143" s="373"/>
      <c r="AG143" s="374"/>
      <c r="AH143" s="372"/>
      <c r="AI143" s="373"/>
      <c r="AJ143" s="373"/>
      <c r="AK143" s="373"/>
      <c r="AL143" s="373"/>
      <c r="AM143" s="373"/>
      <c r="AN143" s="374"/>
      <c r="AO143" s="372"/>
      <c r="AP143" s="373"/>
      <c r="AQ143" s="373"/>
      <c r="AR143" s="373"/>
      <c r="AS143" s="373"/>
      <c r="AT143" s="373"/>
      <c r="AU143" s="374"/>
      <c r="AV143" s="372"/>
      <c r="AW143" s="373"/>
      <c r="AX143" s="373"/>
      <c r="AY143" s="373"/>
      <c r="AZ143" s="373"/>
      <c r="BA143" s="373"/>
      <c r="BB143" s="374"/>
      <c r="BC143" s="372"/>
      <c r="BD143" s="373"/>
      <c r="BE143" s="375"/>
      <c r="BF143" s="594"/>
      <c r="BG143" s="595"/>
      <c r="BH143" s="556"/>
      <c r="BI143" s="557"/>
      <c r="BJ143" s="558"/>
      <c r="BK143" s="559"/>
      <c r="BL143" s="559"/>
      <c r="BM143" s="559"/>
      <c r="BN143" s="560"/>
    </row>
    <row r="144" spans="2:66" ht="20.25" customHeight="1" x14ac:dyDescent="0.45">
      <c r="B144" s="597"/>
      <c r="C144" s="691"/>
      <c r="D144" s="692"/>
      <c r="E144" s="658"/>
      <c r="F144" s="687"/>
      <c r="G144" s="598"/>
      <c r="H144" s="599"/>
      <c r="I144" s="382"/>
      <c r="J144" s="383">
        <f>G143</f>
        <v>0</v>
      </c>
      <c r="K144" s="382"/>
      <c r="L144" s="383">
        <f>M143</f>
        <v>0</v>
      </c>
      <c r="M144" s="600"/>
      <c r="N144" s="601"/>
      <c r="O144" s="602"/>
      <c r="P144" s="603"/>
      <c r="Q144" s="603"/>
      <c r="R144" s="599"/>
      <c r="S144" s="588"/>
      <c r="T144" s="589"/>
      <c r="U144" s="589"/>
      <c r="V144" s="589"/>
      <c r="W144" s="590"/>
      <c r="X144" s="376" t="s">
        <v>261</v>
      </c>
      <c r="Y144" s="377"/>
      <c r="Z144" s="378"/>
      <c r="AA144" s="364" t="str">
        <f>IF(AA143="","",VLOOKUP(AA143,'[1]シフト記号表（従来型・ユニット型共通）'!$C$6:$L$47,10,FALSE))</f>
        <v/>
      </c>
      <c r="AB144" s="365" t="str">
        <f>IF(AB143="","",VLOOKUP(AB143,'[1]シフト記号表（従来型・ユニット型共通）'!$C$6:$L$47,10,FALSE))</f>
        <v/>
      </c>
      <c r="AC144" s="365" t="str">
        <f>IF(AC143="","",VLOOKUP(AC143,'[1]シフト記号表（従来型・ユニット型共通）'!$C$6:$L$47,10,FALSE))</f>
        <v/>
      </c>
      <c r="AD144" s="365" t="str">
        <f>IF(AD143="","",VLOOKUP(AD143,'[1]シフト記号表（従来型・ユニット型共通）'!$C$6:$L$47,10,FALSE))</f>
        <v/>
      </c>
      <c r="AE144" s="365" t="str">
        <f>IF(AE143="","",VLOOKUP(AE143,'[1]シフト記号表（従来型・ユニット型共通）'!$C$6:$L$47,10,FALSE))</f>
        <v/>
      </c>
      <c r="AF144" s="365" t="str">
        <f>IF(AF143="","",VLOOKUP(AF143,'[1]シフト記号表（従来型・ユニット型共通）'!$C$6:$L$47,10,FALSE))</f>
        <v/>
      </c>
      <c r="AG144" s="366" t="str">
        <f>IF(AG143="","",VLOOKUP(AG143,'[1]シフト記号表（従来型・ユニット型共通）'!$C$6:$L$47,10,FALSE))</f>
        <v/>
      </c>
      <c r="AH144" s="364" t="str">
        <f>IF(AH143="","",VLOOKUP(AH143,'[1]シフト記号表（従来型・ユニット型共通）'!$C$6:$L$47,10,FALSE))</f>
        <v/>
      </c>
      <c r="AI144" s="365" t="str">
        <f>IF(AI143="","",VLOOKUP(AI143,'[1]シフト記号表（従来型・ユニット型共通）'!$C$6:$L$47,10,FALSE))</f>
        <v/>
      </c>
      <c r="AJ144" s="365" t="str">
        <f>IF(AJ143="","",VLOOKUP(AJ143,'[1]シフト記号表（従来型・ユニット型共通）'!$C$6:$L$47,10,FALSE))</f>
        <v/>
      </c>
      <c r="AK144" s="365" t="str">
        <f>IF(AK143="","",VLOOKUP(AK143,'[1]シフト記号表（従来型・ユニット型共通）'!$C$6:$L$47,10,FALSE))</f>
        <v/>
      </c>
      <c r="AL144" s="365" t="str">
        <f>IF(AL143="","",VLOOKUP(AL143,'[1]シフト記号表（従来型・ユニット型共通）'!$C$6:$L$47,10,FALSE))</f>
        <v/>
      </c>
      <c r="AM144" s="365" t="str">
        <f>IF(AM143="","",VLOOKUP(AM143,'[1]シフト記号表（従来型・ユニット型共通）'!$C$6:$L$47,10,FALSE))</f>
        <v/>
      </c>
      <c r="AN144" s="366" t="str">
        <f>IF(AN143="","",VLOOKUP(AN143,'[1]シフト記号表（従来型・ユニット型共通）'!$C$6:$L$47,10,FALSE))</f>
        <v/>
      </c>
      <c r="AO144" s="364" t="str">
        <f>IF(AO143="","",VLOOKUP(AO143,'[1]シフト記号表（従来型・ユニット型共通）'!$C$6:$L$47,10,FALSE))</f>
        <v/>
      </c>
      <c r="AP144" s="365" t="str">
        <f>IF(AP143="","",VLOOKUP(AP143,'[1]シフト記号表（従来型・ユニット型共通）'!$C$6:$L$47,10,FALSE))</f>
        <v/>
      </c>
      <c r="AQ144" s="365" t="str">
        <f>IF(AQ143="","",VLOOKUP(AQ143,'[1]シフト記号表（従来型・ユニット型共通）'!$C$6:$L$47,10,FALSE))</f>
        <v/>
      </c>
      <c r="AR144" s="365" t="str">
        <f>IF(AR143="","",VLOOKUP(AR143,'[1]シフト記号表（従来型・ユニット型共通）'!$C$6:$L$47,10,FALSE))</f>
        <v/>
      </c>
      <c r="AS144" s="365" t="str">
        <f>IF(AS143="","",VLOOKUP(AS143,'[1]シフト記号表（従来型・ユニット型共通）'!$C$6:$L$47,10,FALSE))</f>
        <v/>
      </c>
      <c r="AT144" s="365" t="str">
        <f>IF(AT143="","",VLOOKUP(AT143,'[1]シフト記号表（従来型・ユニット型共通）'!$C$6:$L$47,10,FALSE))</f>
        <v/>
      </c>
      <c r="AU144" s="366" t="str">
        <f>IF(AU143="","",VLOOKUP(AU143,'[1]シフト記号表（従来型・ユニット型共通）'!$C$6:$L$47,10,FALSE))</f>
        <v/>
      </c>
      <c r="AV144" s="364" t="str">
        <f>IF(AV143="","",VLOOKUP(AV143,'[1]シフト記号表（従来型・ユニット型共通）'!$C$6:$L$47,10,FALSE))</f>
        <v/>
      </c>
      <c r="AW144" s="365" t="str">
        <f>IF(AW143="","",VLOOKUP(AW143,'[1]シフト記号表（従来型・ユニット型共通）'!$C$6:$L$47,10,FALSE))</f>
        <v/>
      </c>
      <c r="AX144" s="365" t="str">
        <f>IF(AX143="","",VLOOKUP(AX143,'[1]シフト記号表（従来型・ユニット型共通）'!$C$6:$L$47,10,FALSE))</f>
        <v/>
      </c>
      <c r="AY144" s="365" t="str">
        <f>IF(AY143="","",VLOOKUP(AY143,'[1]シフト記号表（従来型・ユニット型共通）'!$C$6:$L$47,10,FALSE))</f>
        <v/>
      </c>
      <c r="AZ144" s="365" t="str">
        <f>IF(AZ143="","",VLOOKUP(AZ143,'[1]シフト記号表（従来型・ユニット型共通）'!$C$6:$L$47,10,FALSE))</f>
        <v/>
      </c>
      <c r="BA144" s="365" t="str">
        <f>IF(BA143="","",VLOOKUP(BA143,'[1]シフト記号表（従来型・ユニット型共通）'!$C$6:$L$47,10,FALSE))</f>
        <v/>
      </c>
      <c r="BB144" s="366" t="str">
        <f>IF(BB143="","",VLOOKUP(BB143,'[1]シフト記号表（従来型・ユニット型共通）'!$C$6:$L$47,10,FALSE))</f>
        <v/>
      </c>
      <c r="BC144" s="364" t="str">
        <f>IF(BC143="","",VLOOKUP(BC143,'[1]シフト記号表（従来型・ユニット型共通）'!$C$6:$L$47,10,FALSE))</f>
        <v/>
      </c>
      <c r="BD144" s="365" t="str">
        <f>IF(BD143="","",VLOOKUP(BD143,'[1]シフト記号表（従来型・ユニット型共通）'!$C$6:$L$47,10,FALSE))</f>
        <v/>
      </c>
      <c r="BE144" s="365" t="str">
        <f>IF(BE143="","",VLOOKUP(BE143,'[1]シフト記号表（従来型・ユニット型共通）'!$C$6:$L$47,10,FALSE))</f>
        <v/>
      </c>
      <c r="BF144" s="571">
        <f>IF($BI$3="４週",SUM(AA144:BB144),IF($BI$3="暦月",SUM(AA144:BE144),""))</f>
        <v>0</v>
      </c>
      <c r="BG144" s="572"/>
      <c r="BH144" s="573">
        <f>IF($BI$3="４週",BF144/4,IF($BI$3="暦月",(BF144/($BI$8/7)),""))</f>
        <v>0</v>
      </c>
      <c r="BI144" s="572"/>
      <c r="BJ144" s="568"/>
      <c r="BK144" s="569"/>
      <c r="BL144" s="569"/>
      <c r="BM144" s="569"/>
      <c r="BN144" s="570"/>
    </row>
    <row r="145" spans="2:66" ht="20.25" customHeight="1" x14ac:dyDescent="0.45">
      <c r="B145" s="574">
        <f>B143+1</f>
        <v>65</v>
      </c>
      <c r="C145" s="684"/>
      <c r="D145" s="686"/>
      <c r="E145" s="658"/>
      <c r="F145" s="687"/>
      <c r="G145" s="576"/>
      <c r="H145" s="577"/>
      <c r="I145" s="359"/>
      <c r="J145" s="360"/>
      <c r="K145" s="359"/>
      <c r="L145" s="360"/>
      <c r="M145" s="580"/>
      <c r="N145" s="581"/>
      <c r="O145" s="584"/>
      <c r="P145" s="585"/>
      <c r="Q145" s="585"/>
      <c r="R145" s="577"/>
      <c r="S145" s="588"/>
      <c r="T145" s="589"/>
      <c r="U145" s="589"/>
      <c r="V145" s="589"/>
      <c r="W145" s="590"/>
      <c r="X145" s="379" t="s">
        <v>260</v>
      </c>
      <c r="Y145" s="380"/>
      <c r="Z145" s="381"/>
      <c r="AA145" s="372"/>
      <c r="AB145" s="373"/>
      <c r="AC145" s="373"/>
      <c r="AD145" s="373"/>
      <c r="AE145" s="373"/>
      <c r="AF145" s="373"/>
      <c r="AG145" s="374"/>
      <c r="AH145" s="372"/>
      <c r="AI145" s="373"/>
      <c r="AJ145" s="373"/>
      <c r="AK145" s="373"/>
      <c r="AL145" s="373"/>
      <c r="AM145" s="373"/>
      <c r="AN145" s="374"/>
      <c r="AO145" s="372"/>
      <c r="AP145" s="373"/>
      <c r="AQ145" s="373"/>
      <c r="AR145" s="373"/>
      <c r="AS145" s="373"/>
      <c r="AT145" s="373"/>
      <c r="AU145" s="374"/>
      <c r="AV145" s="372"/>
      <c r="AW145" s="373"/>
      <c r="AX145" s="373"/>
      <c r="AY145" s="373"/>
      <c r="AZ145" s="373"/>
      <c r="BA145" s="373"/>
      <c r="BB145" s="374"/>
      <c r="BC145" s="372"/>
      <c r="BD145" s="373"/>
      <c r="BE145" s="375"/>
      <c r="BF145" s="594"/>
      <c r="BG145" s="595"/>
      <c r="BH145" s="556"/>
      <c r="BI145" s="557"/>
      <c r="BJ145" s="558"/>
      <c r="BK145" s="559"/>
      <c r="BL145" s="559"/>
      <c r="BM145" s="559"/>
      <c r="BN145" s="560"/>
    </row>
    <row r="146" spans="2:66" ht="20.25" customHeight="1" x14ac:dyDescent="0.45">
      <c r="B146" s="597"/>
      <c r="C146" s="691"/>
      <c r="D146" s="692"/>
      <c r="E146" s="658"/>
      <c r="F146" s="687"/>
      <c r="G146" s="598"/>
      <c r="H146" s="599"/>
      <c r="I146" s="382"/>
      <c r="J146" s="383">
        <f>G145</f>
        <v>0</v>
      </c>
      <c r="K146" s="382"/>
      <c r="L146" s="383">
        <f>M145</f>
        <v>0</v>
      </c>
      <c r="M146" s="600"/>
      <c r="N146" s="601"/>
      <c r="O146" s="602"/>
      <c r="P146" s="603"/>
      <c r="Q146" s="603"/>
      <c r="R146" s="599"/>
      <c r="S146" s="588"/>
      <c r="T146" s="589"/>
      <c r="U146" s="589"/>
      <c r="V146" s="589"/>
      <c r="W146" s="590"/>
      <c r="X146" s="376" t="s">
        <v>261</v>
      </c>
      <c r="Y146" s="377"/>
      <c r="Z146" s="378"/>
      <c r="AA146" s="364" t="str">
        <f>IF(AA145="","",VLOOKUP(AA145,'[1]シフト記号表（従来型・ユニット型共通）'!$C$6:$L$47,10,FALSE))</f>
        <v/>
      </c>
      <c r="AB146" s="365" t="str">
        <f>IF(AB145="","",VLOOKUP(AB145,'[1]シフト記号表（従来型・ユニット型共通）'!$C$6:$L$47,10,FALSE))</f>
        <v/>
      </c>
      <c r="AC146" s="365" t="str">
        <f>IF(AC145="","",VLOOKUP(AC145,'[1]シフト記号表（従来型・ユニット型共通）'!$C$6:$L$47,10,FALSE))</f>
        <v/>
      </c>
      <c r="AD146" s="365" t="str">
        <f>IF(AD145="","",VLOOKUP(AD145,'[1]シフト記号表（従来型・ユニット型共通）'!$C$6:$L$47,10,FALSE))</f>
        <v/>
      </c>
      <c r="AE146" s="365" t="str">
        <f>IF(AE145="","",VLOOKUP(AE145,'[1]シフト記号表（従来型・ユニット型共通）'!$C$6:$L$47,10,FALSE))</f>
        <v/>
      </c>
      <c r="AF146" s="365" t="str">
        <f>IF(AF145="","",VLOOKUP(AF145,'[1]シフト記号表（従来型・ユニット型共通）'!$C$6:$L$47,10,FALSE))</f>
        <v/>
      </c>
      <c r="AG146" s="366" t="str">
        <f>IF(AG145="","",VLOOKUP(AG145,'[1]シフト記号表（従来型・ユニット型共通）'!$C$6:$L$47,10,FALSE))</f>
        <v/>
      </c>
      <c r="AH146" s="364" t="str">
        <f>IF(AH145="","",VLOOKUP(AH145,'[1]シフト記号表（従来型・ユニット型共通）'!$C$6:$L$47,10,FALSE))</f>
        <v/>
      </c>
      <c r="AI146" s="365" t="str">
        <f>IF(AI145="","",VLOOKUP(AI145,'[1]シフト記号表（従来型・ユニット型共通）'!$C$6:$L$47,10,FALSE))</f>
        <v/>
      </c>
      <c r="AJ146" s="365" t="str">
        <f>IF(AJ145="","",VLOOKUP(AJ145,'[1]シフト記号表（従来型・ユニット型共通）'!$C$6:$L$47,10,FALSE))</f>
        <v/>
      </c>
      <c r="AK146" s="365" t="str">
        <f>IF(AK145="","",VLOOKUP(AK145,'[1]シフト記号表（従来型・ユニット型共通）'!$C$6:$L$47,10,FALSE))</f>
        <v/>
      </c>
      <c r="AL146" s="365" t="str">
        <f>IF(AL145="","",VLOOKUP(AL145,'[1]シフト記号表（従来型・ユニット型共通）'!$C$6:$L$47,10,FALSE))</f>
        <v/>
      </c>
      <c r="AM146" s="365" t="str">
        <f>IF(AM145="","",VLOOKUP(AM145,'[1]シフト記号表（従来型・ユニット型共通）'!$C$6:$L$47,10,FALSE))</f>
        <v/>
      </c>
      <c r="AN146" s="366" t="str">
        <f>IF(AN145="","",VLOOKUP(AN145,'[1]シフト記号表（従来型・ユニット型共通）'!$C$6:$L$47,10,FALSE))</f>
        <v/>
      </c>
      <c r="AO146" s="364" t="str">
        <f>IF(AO145="","",VLOOKUP(AO145,'[1]シフト記号表（従来型・ユニット型共通）'!$C$6:$L$47,10,FALSE))</f>
        <v/>
      </c>
      <c r="AP146" s="365" t="str">
        <f>IF(AP145="","",VLOOKUP(AP145,'[1]シフト記号表（従来型・ユニット型共通）'!$C$6:$L$47,10,FALSE))</f>
        <v/>
      </c>
      <c r="AQ146" s="365" t="str">
        <f>IF(AQ145="","",VLOOKUP(AQ145,'[1]シフト記号表（従来型・ユニット型共通）'!$C$6:$L$47,10,FALSE))</f>
        <v/>
      </c>
      <c r="AR146" s="365" t="str">
        <f>IF(AR145="","",VLOOKUP(AR145,'[1]シフト記号表（従来型・ユニット型共通）'!$C$6:$L$47,10,FALSE))</f>
        <v/>
      </c>
      <c r="AS146" s="365" t="str">
        <f>IF(AS145="","",VLOOKUP(AS145,'[1]シフト記号表（従来型・ユニット型共通）'!$C$6:$L$47,10,FALSE))</f>
        <v/>
      </c>
      <c r="AT146" s="365" t="str">
        <f>IF(AT145="","",VLOOKUP(AT145,'[1]シフト記号表（従来型・ユニット型共通）'!$C$6:$L$47,10,FALSE))</f>
        <v/>
      </c>
      <c r="AU146" s="366" t="str">
        <f>IF(AU145="","",VLOOKUP(AU145,'[1]シフト記号表（従来型・ユニット型共通）'!$C$6:$L$47,10,FALSE))</f>
        <v/>
      </c>
      <c r="AV146" s="364" t="str">
        <f>IF(AV145="","",VLOOKUP(AV145,'[1]シフト記号表（従来型・ユニット型共通）'!$C$6:$L$47,10,FALSE))</f>
        <v/>
      </c>
      <c r="AW146" s="365" t="str">
        <f>IF(AW145="","",VLOOKUP(AW145,'[1]シフト記号表（従来型・ユニット型共通）'!$C$6:$L$47,10,FALSE))</f>
        <v/>
      </c>
      <c r="AX146" s="365" t="str">
        <f>IF(AX145="","",VLOOKUP(AX145,'[1]シフト記号表（従来型・ユニット型共通）'!$C$6:$L$47,10,FALSE))</f>
        <v/>
      </c>
      <c r="AY146" s="365" t="str">
        <f>IF(AY145="","",VLOOKUP(AY145,'[1]シフト記号表（従来型・ユニット型共通）'!$C$6:$L$47,10,FALSE))</f>
        <v/>
      </c>
      <c r="AZ146" s="365" t="str">
        <f>IF(AZ145="","",VLOOKUP(AZ145,'[1]シフト記号表（従来型・ユニット型共通）'!$C$6:$L$47,10,FALSE))</f>
        <v/>
      </c>
      <c r="BA146" s="365" t="str">
        <f>IF(BA145="","",VLOOKUP(BA145,'[1]シフト記号表（従来型・ユニット型共通）'!$C$6:$L$47,10,FALSE))</f>
        <v/>
      </c>
      <c r="BB146" s="366" t="str">
        <f>IF(BB145="","",VLOOKUP(BB145,'[1]シフト記号表（従来型・ユニット型共通）'!$C$6:$L$47,10,FALSE))</f>
        <v/>
      </c>
      <c r="BC146" s="364" t="str">
        <f>IF(BC145="","",VLOOKUP(BC145,'[1]シフト記号表（従来型・ユニット型共通）'!$C$6:$L$47,10,FALSE))</f>
        <v/>
      </c>
      <c r="BD146" s="365" t="str">
        <f>IF(BD145="","",VLOOKUP(BD145,'[1]シフト記号表（従来型・ユニット型共通）'!$C$6:$L$47,10,FALSE))</f>
        <v/>
      </c>
      <c r="BE146" s="365" t="str">
        <f>IF(BE145="","",VLOOKUP(BE145,'[1]シフト記号表（従来型・ユニット型共通）'!$C$6:$L$47,10,FALSE))</f>
        <v/>
      </c>
      <c r="BF146" s="571">
        <f>IF($BI$3="４週",SUM(AA146:BB146),IF($BI$3="暦月",SUM(AA146:BE146),""))</f>
        <v>0</v>
      </c>
      <c r="BG146" s="572"/>
      <c r="BH146" s="573">
        <f>IF($BI$3="４週",BF146/4,IF($BI$3="暦月",(BF146/($BI$8/7)),""))</f>
        <v>0</v>
      </c>
      <c r="BI146" s="572"/>
      <c r="BJ146" s="568"/>
      <c r="BK146" s="569"/>
      <c r="BL146" s="569"/>
      <c r="BM146" s="569"/>
      <c r="BN146" s="570"/>
    </row>
    <row r="147" spans="2:66" ht="20.25" customHeight="1" x14ac:dyDescent="0.45">
      <c r="B147" s="574">
        <f>B145+1</f>
        <v>66</v>
      </c>
      <c r="C147" s="684"/>
      <c r="D147" s="686"/>
      <c r="E147" s="658"/>
      <c r="F147" s="687"/>
      <c r="G147" s="576"/>
      <c r="H147" s="577"/>
      <c r="I147" s="359"/>
      <c r="J147" s="360"/>
      <c r="K147" s="359"/>
      <c r="L147" s="360"/>
      <c r="M147" s="580"/>
      <c r="N147" s="581"/>
      <c r="O147" s="584"/>
      <c r="P147" s="585"/>
      <c r="Q147" s="585"/>
      <c r="R147" s="577"/>
      <c r="S147" s="588"/>
      <c r="T147" s="589"/>
      <c r="U147" s="589"/>
      <c r="V147" s="589"/>
      <c r="W147" s="590"/>
      <c r="X147" s="379" t="s">
        <v>260</v>
      </c>
      <c r="Y147" s="380"/>
      <c r="Z147" s="381"/>
      <c r="AA147" s="372"/>
      <c r="AB147" s="373"/>
      <c r="AC147" s="373"/>
      <c r="AD147" s="373"/>
      <c r="AE147" s="373"/>
      <c r="AF147" s="373"/>
      <c r="AG147" s="374"/>
      <c r="AH147" s="372"/>
      <c r="AI147" s="373"/>
      <c r="AJ147" s="373"/>
      <c r="AK147" s="373"/>
      <c r="AL147" s="373"/>
      <c r="AM147" s="373"/>
      <c r="AN147" s="374"/>
      <c r="AO147" s="372"/>
      <c r="AP147" s="373"/>
      <c r="AQ147" s="373"/>
      <c r="AR147" s="373"/>
      <c r="AS147" s="373"/>
      <c r="AT147" s="373"/>
      <c r="AU147" s="374"/>
      <c r="AV147" s="372"/>
      <c r="AW147" s="373"/>
      <c r="AX147" s="373"/>
      <c r="AY147" s="373"/>
      <c r="AZ147" s="373"/>
      <c r="BA147" s="373"/>
      <c r="BB147" s="374"/>
      <c r="BC147" s="372"/>
      <c r="BD147" s="373"/>
      <c r="BE147" s="375"/>
      <c r="BF147" s="594"/>
      <c r="BG147" s="595"/>
      <c r="BH147" s="556"/>
      <c r="BI147" s="557"/>
      <c r="BJ147" s="558"/>
      <c r="BK147" s="559"/>
      <c r="BL147" s="559"/>
      <c r="BM147" s="559"/>
      <c r="BN147" s="560"/>
    </row>
    <row r="148" spans="2:66" ht="20.25" customHeight="1" x14ac:dyDescent="0.45">
      <c r="B148" s="597"/>
      <c r="C148" s="691"/>
      <c r="D148" s="692"/>
      <c r="E148" s="658"/>
      <c r="F148" s="687"/>
      <c r="G148" s="598"/>
      <c r="H148" s="599"/>
      <c r="I148" s="382"/>
      <c r="J148" s="383">
        <f>G147</f>
        <v>0</v>
      </c>
      <c r="K148" s="382"/>
      <c r="L148" s="383">
        <f>M147</f>
        <v>0</v>
      </c>
      <c r="M148" s="600"/>
      <c r="N148" s="601"/>
      <c r="O148" s="602"/>
      <c r="P148" s="603"/>
      <c r="Q148" s="603"/>
      <c r="R148" s="599"/>
      <c r="S148" s="588"/>
      <c r="T148" s="589"/>
      <c r="U148" s="589"/>
      <c r="V148" s="589"/>
      <c r="W148" s="590"/>
      <c r="X148" s="376" t="s">
        <v>261</v>
      </c>
      <c r="Y148" s="377"/>
      <c r="Z148" s="378"/>
      <c r="AA148" s="364" t="str">
        <f>IF(AA147="","",VLOOKUP(AA147,'[1]シフト記号表（従来型・ユニット型共通）'!$C$6:$L$47,10,FALSE))</f>
        <v/>
      </c>
      <c r="AB148" s="365" t="str">
        <f>IF(AB147="","",VLOOKUP(AB147,'[1]シフト記号表（従来型・ユニット型共通）'!$C$6:$L$47,10,FALSE))</f>
        <v/>
      </c>
      <c r="AC148" s="365" t="str">
        <f>IF(AC147="","",VLOOKUP(AC147,'[1]シフト記号表（従来型・ユニット型共通）'!$C$6:$L$47,10,FALSE))</f>
        <v/>
      </c>
      <c r="AD148" s="365" t="str">
        <f>IF(AD147="","",VLOOKUP(AD147,'[1]シフト記号表（従来型・ユニット型共通）'!$C$6:$L$47,10,FALSE))</f>
        <v/>
      </c>
      <c r="AE148" s="365" t="str">
        <f>IF(AE147="","",VLOOKUP(AE147,'[1]シフト記号表（従来型・ユニット型共通）'!$C$6:$L$47,10,FALSE))</f>
        <v/>
      </c>
      <c r="AF148" s="365" t="str">
        <f>IF(AF147="","",VLOOKUP(AF147,'[1]シフト記号表（従来型・ユニット型共通）'!$C$6:$L$47,10,FALSE))</f>
        <v/>
      </c>
      <c r="AG148" s="366" t="str">
        <f>IF(AG147="","",VLOOKUP(AG147,'[1]シフト記号表（従来型・ユニット型共通）'!$C$6:$L$47,10,FALSE))</f>
        <v/>
      </c>
      <c r="AH148" s="364" t="str">
        <f>IF(AH147="","",VLOOKUP(AH147,'[1]シフト記号表（従来型・ユニット型共通）'!$C$6:$L$47,10,FALSE))</f>
        <v/>
      </c>
      <c r="AI148" s="365" t="str">
        <f>IF(AI147="","",VLOOKUP(AI147,'[1]シフト記号表（従来型・ユニット型共通）'!$C$6:$L$47,10,FALSE))</f>
        <v/>
      </c>
      <c r="AJ148" s="365" t="str">
        <f>IF(AJ147="","",VLOOKUP(AJ147,'[1]シフト記号表（従来型・ユニット型共通）'!$C$6:$L$47,10,FALSE))</f>
        <v/>
      </c>
      <c r="AK148" s="365" t="str">
        <f>IF(AK147="","",VLOOKUP(AK147,'[1]シフト記号表（従来型・ユニット型共通）'!$C$6:$L$47,10,FALSE))</f>
        <v/>
      </c>
      <c r="AL148" s="365" t="str">
        <f>IF(AL147="","",VLOOKUP(AL147,'[1]シフト記号表（従来型・ユニット型共通）'!$C$6:$L$47,10,FALSE))</f>
        <v/>
      </c>
      <c r="AM148" s="365" t="str">
        <f>IF(AM147="","",VLOOKUP(AM147,'[1]シフト記号表（従来型・ユニット型共通）'!$C$6:$L$47,10,FALSE))</f>
        <v/>
      </c>
      <c r="AN148" s="366" t="str">
        <f>IF(AN147="","",VLOOKUP(AN147,'[1]シフト記号表（従来型・ユニット型共通）'!$C$6:$L$47,10,FALSE))</f>
        <v/>
      </c>
      <c r="AO148" s="364" t="str">
        <f>IF(AO147="","",VLOOKUP(AO147,'[1]シフト記号表（従来型・ユニット型共通）'!$C$6:$L$47,10,FALSE))</f>
        <v/>
      </c>
      <c r="AP148" s="365" t="str">
        <f>IF(AP147="","",VLOOKUP(AP147,'[1]シフト記号表（従来型・ユニット型共通）'!$C$6:$L$47,10,FALSE))</f>
        <v/>
      </c>
      <c r="AQ148" s="365" t="str">
        <f>IF(AQ147="","",VLOOKUP(AQ147,'[1]シフト記号表（従来型・ユニット型共通）'!$C$6:$L$47,10,FALSE))</f>
        <v/>
      </c>
      <c r="AR148" s="365" t="str">
        <f>IF(AR147="","",VLOOKUP(AR147,'[1]シフト記号表（従来型・ユニット型共通）'!$C$6:$L$47,10,FALSE))</f>
        <v/>
      </c>
      <c r="AS148" s="365" t="str">
        <f>IF(AS147="","",VLOOKUP(AS147,'[1]シフト記号表（従来型・ユニット型共通）'!$C$6:$L$47,10,FALSE))</f>
        <v/>
      </c>
      <c r="AT148" s="365" t="str">
        <f>IF(AT147="","",VLOOKUP(AT147,'[1]シフト記号表（従来型・ユニット型共通）'!$C$6:$L$47,10,FALSE))</f>
        <v/>
      </c>
      <c r="AU148" s="366" t="str">
        <f>IF(AU147="","",VLOOKUP(AU147,'[1]シフト記号表（従来型・ユニット型共通）'!$C$6:$L$47,10,FALSE))</f>
        <v/>
      </c>
      <c r="AV148" s="364" t="str">
        <f>IF(AV147="","",VLOOKUP(AV147,'[1]シフト記号表（従来型・ユニット型共通）'!$C$6:$L$47,10,FALSE))</f>
        <v/>
      </c>
      <c r="AW148" s="365" t="str">
        <f>IF(AW147="","",VLOOKUP(AW147,'[1]シフト記号表（従来型・ユニット型共通）'!$C$6:$L$47,10,FALSE))</f>
        <v/>
      </c>
      <c r="AX148" s="365" t="str">
        <f>IF(AX147="","",VLOOKUP(AX147,'[1]シフト記号表（従来型・ユニット型共通）'!$C$6:$L$47,10,FALSE))</f>
        <v/>
      </c>
      <c r="AY148" s="365" t="str">
        <f>IF(AY147="","",VLOOKUP(AY147,'[1]シフト記号表（従来型・ユニット型共通）'!$C$6:$L$47,10,FALSE))</f>
        <v/>
      </c>
      <c r="AZ148" s="365" t="str">
        <f>IF(AZ147="","",VLOOKUP(AZ147,'[1]シフト記号表（従来型・ユニット型共通）'!$C$6:$L$47,10,FALSE))</f>
        <v/>
      </c>
      <c r="BA148" s="365" t="str">
        <f>IF(BA147="","",VLOOKUP(BA147,'[1]シフト記号表（従来型・ユニット型共通）'!$C$6:$L$47,10,FALSE))</f>
        <v/>
      </c>
      <c r="BB148" s="366" t="str">
        <f>IF(BB147="","",VLOOKUP(BB147,'[1]シフト記号表（従来型・ユニット型共通）'!$C$6:$L$47,10,FALSE))</f>
        <v/>
      </c>
      <c r="BC148" s="364" t="str">
        <f>IF(BC147="","",VLOOKUP(BC147,'[1]シフト記号表（従来型・ユニット型共通）'!$C$6:$L$47,10,FALSE))</f>
        <v/>
      </c>
      <c r="BD148" s="365" t="str">
        <f>IF(BD147="","",VLOOKUP(BD147,'[1]シフト記号表（従来型・ユニット型共通）'!$C$6:$L$47,10,FALSE))</f>
        <v/>
      </c>
      <c r="BE148" s="365" t="str">
        <f>IF(BE147="","",VLOOKUP(BE147,'[1]シフト記号表（従来型・ユニット型共通）'!$C$6:$L$47,10,FALSE))</f>
        <v/>
      </c>
      <c r="BF148" s="571">
        <f>IF($BI$3="４週",SUM(AA148:BB148),IF($BI$3="暦月",SUM(AA148:BE148),""))</f>
        <v>0</v>
      </c>
      <c r="BG148" s="572"/>
      <c r="BH148" s="573">
        <f>IF($BI$3="４週",BF148/4,IF($BI$3="暦月",(BF148/($BI$8/7)),""))</f>
        <v>0</v>
      </c>
      <c r="BI148" s="572"/>
      <c r="BJ148" s="568"/>
      <c r="BK148" s="569"/>
      <c r="BL148" s="569"/>
      <c r="BM148" s="569"/>
      <c r="BN148" s="570"/>
    </row>
    <row r="149" spans="2:66" ht="20.25" customHeight="1" x14ac:dyDescent="0.45">
      <c r="B149" s="574">
        <f>B147+1</f>
        <v>67</v>
      </c>
      <c r="C149" s="684"/>
      <c r="D149" s="686"/>
      <c r="E149" s="658"/>
      <c r="F149" s="687"/>
      <c r="G149" s="576"/>
      <c r="H149" s="577"/>
      <c r="I149" s="359"/>
      <c r="J149" s="360"/>
      <c r="K149" s="359"/>
      <c r="L149" s="360"/>
      <c r="M149" s="580"/>
      <c r="N149" s="581"/>
      <c r="O149" s="584"/>
      <c r="P149" s="585"/>
      <c r="Q149" s="585"/>
      <c r="R149" s="577"/>
      <c r="S149" s="588"/>
      <c r="T149" s="589"/>
      <c r="U149" s="589"/>
      <c r="V149" s="589"/>
      <c r="W149" s="590"/>
      <c r="X149" s="379" t="s">
        <v>260</v>
      </c>
      <c r="Y149" s="380"/>
      <c r="Z149" s="381"/>
      <c r="AA149" s="372"/>
      <c r="AB149" s="373"/>
      <c r="AC149" s="373"/>
      <c r="AD149" s="373"/>
      <c r="AE149" s="373"/>
      <c r="AF149" s="373"/>
      <c r="AG149" s="374"/>
      <c r="AH149" s="372"/>
      <c r="AI149" s="373"/>
      <c r="AJ149" s="373"/>
      <c r="AK149" s="373"/>
      <c r="AL149" s="373"/>
      <c r="AM149" s="373"/>
      <c r="AN149" s="374"/>
      <c r="AO149" s="372"/>
      <c r="AP149" s="373"/>
      <c r="AQ149" s="373"/>
      <c r="AR149" s="373"/>
      <c r="AS149" s="373"/>
      <c r="AT149" s="373"/>
      <c r="AU149" s="374"/>
      <c r="AV149" s="372"/>
      <c r="AW149" s="373"/>
      <c r="AX149" s="373"/>
      <c r="AY149" s="373"/>
      <c r="AZ149" s="373"/>
      <c r="BA149" s="373"/>
      <c r="BB149" s="374"/>
      <c r="BC149" s="372"/>
      <c r="BD149" s="373"/>
      <c r="BE149" s="375"/>
      <c r="BF149" s="594"/>
      <c r="BG149" s="595"/>
      <c r="BH149" s="556"/>
      <c r="BI149" s="557"/>
      <c r="BJ149" s="558"/>
      <c r="BK149" s="559"/>
      <c r="BL149" s="559"/>
      <c r="BM149" s="559"/>
      <c r="BN149" s="560"/>
    </row>
    <row r="150" spans="2:66" ht="20.25" customHeight="1" x14ac:dyDescent="0.45">
      <c r="B150" s="597"/>
      <c r="C150" s="691"/>
      <c r="D150" s="692"/>
      <c r="E150" s="658"/>
      <c r="F150" s="687"/>
      <c r="G150" s="598"/>
      <c r="H150" s="599"/>
      <c r="I150" s="382"/>
      <c r="J150" s="383">
        <f>G149</f>
        <v>0</v>
      </c>
      <c r="K150" s="382"/>
      <c r="L150" s="383">
        <f>M149</f>
        <v>0</v>
      </c>
      <c r="M150" s="600"/>
      <c r="N150" s="601"/>
      <c r="O150" s="602"/>
      <c r="P150" s="603"/>
      <c r="Q150" s="603"/>
      <c r="R150" s="599"/>
      <c r="S150" s="588"/>
      <c r="T150" s="589"/>
      <c r="U150" s="589"/>
      <c r="V150" s="589"/>
      <c r="W150" s="590"/>
      <c r="X150" s="376" t="s">
        <v>261</v>
      </c>
      <c r="Y150" s="377"/>
      <c r="Z150" s="378"/>
      <c r="AA150" s="364" t="str">
        <f>IF(AA149="","",VLOOKUP(AA149,'[1]シフト記号表（従来型・ユニット型共通）'!$C$6:$L$47,10,FALSE))</f>
        <v/>
      </c>
      <c r="AB150" s="365" t="str">
        <f>IF(AB149="","",VLOOKUP(AB149,'[1]シフト記号表（従来型・ユニット型共通）'!$C$6:$L$47,10,FALSE))</f>
        <v/>
      </c>
      <c r="AC150" s="365" t="str">
        <f>IF(AC149="","",VLOOKUP(AC149,'[1]シフト記号表（従来型・ユニット型共通）'!$C$6:$L$47,10,FALSE))</f>
        <v/>
      </c>
      <c r="AD150" s="365" t="str">
        <f>IF(AD149="","",VLOOKUP(AD149,'[1]シフト記号表（従来型・ユニット型共通）'!$C$6:$L$47,10,FALSE))</f>
        <v/>
      </c>
      <c r="AE150" s="365" t="str">
        <f>IF(AE149="","",VLOOKUP(AE149,'[1]シフト記号表（従来型・ユニット型共通）'!$C$6:$L$47,10,FALSE))</f>
        <v/>
      </c>
      <c r="AF150" s="365" t="str">
        <f>IF(AF149="","",VLOOKUP(AF149,'[1]シフト記号表（従来型・ユニット型共通）'!$C$6:$L$47,10,FALSE))</f>
        <v/>
      </c>
      <c r="AG150" s="366" t="str">
        <f>IF(AG149="","",VLOOKUP(AG149,'[1]シフト記号表（従来型・ユニット型共通）'!$C$6:$L$47,10,FALSE))</f>
        <v/>
      </c>
      <c r="AH150" s="364" t="str">
        <f>IF(AH149="","",VLOOKUP(AH149,'[1]シフト記号表（従来型・ユニット型共通）'!$C$6:$L$47,10,FALSE))</f>
        <v/>
      </c>
      <c r="AI150" s="365" t="str">
        <f>IF(AI149="","",VLOOKUP(AI149,'[1]シフト記号表（従来型・ユニット型共通）'!$C$6:$L$47,10,FALSE))</f>
        <v/>
      </c>
      <c r="AJ150" s="365" t="str">
        <f>IF(AJ149="","",VLOOKUP(AJ149,'[1]シフト記号表（従来型・ユニット型共通）'!$C$6:$L$47,10,FALSE))</f>
        <v/>
      </c>
      <c r="AK150" s="365" t="str">
        <f>IF(AK149="","",VLOOKUP(AK149,'[1]シフト記号表（従来型・ユニット型共通）'!$C$6:$L$47,10,FALSE))</f>
        <v/>
      </c>
      <c r="AL150" s="365" t="str">
        <f>IF(AL149="","",VLOOKUP(AL149,'[1]シフト記号表（従来型・ユニット型共通）'!$C$6:$L$47,10,FALSE))</f>
        <v/>
      </c>
      <c r="AM150" s="365" t="str">
        <f>IF(AM149="","",VLOOKUP(AM149,'[1]シフト記号表（従来型・ユニット型共通）'!$C$6:$L$47,10,FALSE))</f>
        <v/>
      </c>
      <c r="AN150" s="366" t="str">
        <f>IF(AN149="","",VLOOKUP(AN149,'[1]シフト記号表（従来型・ユニット型共通）'!$C$6:$L$47,10,FALSE))</f>
        <v/>
      </c>
      <c r="AO150" s="364" t="str">
        <f>IF(AO149="","",VLOOKUP(AO149,'[1]シフト記号表（従来型・ユニット型共通）'!$C$6:$L$47,10,FALSE))</f>
        <v/>
      </c>
      <c r="AP150" s="365" t="str">
        <f>IF(AP149="","",VLOOKUP(AP149,'[1]シフト記号表（従来型・ユニット型共通）'!$C$6:$L$47,10,FALSE))</f>
        <v/>
      </c>
      <c r="AQ150" s="365" t="str">
        <f>IF(AQ149="","",VLOOKUP(AQ149,'[1]シフト記号表（従来型・ユニット型共通）'!$C$6:$L$47,10,FALSE))</f>
        <v/>
      </c>
      <c r="AR150" s="365" t="str">
        <f>IF(AR149="","",VLOOKUP(AR149,'[1]シフト記号表（従来型・ユニット型共通）'!$C$6:$L$47,10,FALSE))</f>
        <v/>
      </c>
      <c r="AS150" s="365" t="str">
        <f>IF(AS149="","",VLOOKUP(AS149,'[1]シフト記号表（従来型・ユニット型共通）'!$C$6:$L$47,10,FALSE))</f>
        <v/>
      </c>
      <c r="AT150" s="365" t="str">
        <f>IF(AT149="","",VLOOKUP(AT149,'[1]シフト記号表（従来型・ユニット型共通）'!$C$6:$L$47,10,FALSE))</f>
        <v/>
      </c>
      <c r="AU150" s="366" t="str">
        <f>IF(AU149="","",VLOOKUP(AU149,'[1]シフト記号表（従来型・ユニット型共通）'!$C$6:$L$47,10,FALSE))</f>
        <v/>
      </c>
      <c r="AV150" s="364" t="str">
        <f>IF(AV149="","",VLOOKUP(AV149,'[1]シフト記号表（従来型・ユニット型共通）'!$C$6:$L$47,10,FALSE))</f>
        <v/>
      </c>
      <c r="AW150" s="365" t="str">
        <f>IF(AW149="","",VLOOKUP(AW149,'[1]シフト記号表（従来型・ユニット型共通）'!$C$6:$L$47,10,FALSE))</f>
        <v/>
      </c>
      <c r="AX150" s="365" t="str">
        <f>IF(AX149="","",VLOOKUP(AX149,'[1]シフト記号表（従来型・ユニット型共通）'!$C$6:$L$47,10,FALSE))</f>
        <v/>
      </c>
      <c r="AY150" s="365" t="str">
        <f>IF(AY149="","",VLOOKUP(AY149,'[1]シフト記号表（従来型・ユニット型共通）'!$C$6:$L$47,10,FALSE))</f>
        <v/>
      </c>
      <c r="AZ150" s="365" t="str">
        <f>IF(AZ149="","",VLOOKUP(AZ149,'[1]シフト記号表（従来型・ユニット型共通）'!$C$6:$L$47,10,FALSE))</f>
        <v/>
      </c>
      <c r="BA150" s="365" t="str">
        <f>IF(BA149="","",VLOOKUP(BA149,'[1]シフト記号表（従来型・ユニット型共通）'!$C$6:$L$47,10,FALSE))</f>
        <v/>
      </c>
      <c r="BB150" s="366" t="str">
        <f>IF(BB149="","",VLOOKUP(BB149,'[1]シフト記号表（従来型・ユニット型共通）'!$C$6:$L$47,10,FALSE))</f>
        <v/>
      </c>
      <c r="BC150" s="364" t="str">
        <f>IF(BC149="","",VLOOKUP(BC149,'[1]シフト記号表（従来型・ユニット型共通）'!$C$6:$L$47,10,FALSE))</f>
        <v/>
      </c>
      <c r="BD150" s="365" t="str">
        <f>IF(BD149="","",VLOOKUP(BD149,'[1]シフト記号表（従来型・ユニット型共通）'!$C$6:$L$47,10,FALSE))</f>
        <v/>
      </c>
      <c r="BE150" s="365" t="str">
        <f>IF(BE149="","",VLOOKUP(BE149,'[1]シフト記号表（従来型・ユニット型共通）'!$C$6:$L$47,10,FALSE))</f>
        <v/>
      </c>
      <c r="BF150" s="571">
        <f>IF($BI$3="４週",SUM(AA150:BB150),IF($BI$3="暦月",SUM(AA150:BE150),""))</f>
        <v>0</v>
      </c>
      <c r="BG150" s="572"/>
      <c r="BH150" s="573">
        <f>IF($BI$3="４週",BF150/4,IF($BI$3="暦月",(BF150/($BI$8/7)),""))</f>
        <v>0</v>
      </c>
      <c r="BI150" s="572"/>
      <c r="BJ150" s="568"/>
      <c r="BK150" s="569"/>
      <c r="BL150" s="569"/>
      <c r="BM150" s="569"/>
      <c r="BN150" s="570"/>
    </row>
    <row r="151" spans="2:66" ht="20.25" customHeight="1" x14ac:dyDescent="0.45">
      <c r="B151" s="574">
        <f>B149+1</f>
        <v>68</v>
      </c>
      <c r="C151" s="684"/>
      <c r="D151" s="686"/>
      <c r="E151" s="658"/>
      <c r="F151" s="687"/>
      <c r="G151" s="576"/>
      <c r="H151" s="577"/>
      <c r="I151" s="359"/>
      <c r="J151" s="360"/>
      <c r="K151" s="359"/>
      <c r="L151" s="360"/>
      <c r="M151" s="580"/>
      <c r="N151" s="581"/>
      <c r="O151" s="584"/>
      <c r="P151" s="585"/>
      <c r="Q151" s="585"/>
      <c r="R151" s="577"/>
      <c r="S151" s="588"/>
      <c r="T151" s="589"/>
      <c r="U151" s="589"/>
      <c r="V151" s="589"/>
      <c r="W151" s="590"/>
      <c r="X151" s="379" t="s">
        <v>260</v>
      </c>
      <c r="Y151" s="380"/>
      <c r="Z151" s="381"/>
      <c r="AA151" s="372"/>
      <c r="AB151" s="373"/>
      <c r="AC151" s="373"/>
      <c r="AD151" s="373"/>
      <c r="AE151" s="373"/>
      <c r="AF151" s="373"/>
      <c r="AG151" s="374"/>
      <c r="AH151" s="372"/>
      <c r="AI151" s="373"/>
      <c r="AJ151" s="373"/>
      <c r="AK151" s="373"/>
      <c r="AL151" s="373"/>
      <c r="AM151" s="373"/>
      <c r="AN151" s="374"/>
      <c r="AO151" s="372"/>
      <c r="AP151" s="373"/>
      <c r="AQ151" s="373"/>
      <c r="AR151" s="373"/>
      <c r="AS151" s="373"/>
      <c r="AT151" s="373"/>
      <c r="AU151" s="374"/>
      <c r="AV151" s="372"/>
      <c r="AW151" s="373"/>
      <c r="AX151" s="373"/>
      <c r="AY151" s="373"/>
      <c r="AZ151" s="373"/>
      <c r="BA151" s="373"/>
      <c r="BB151" s="374"/>
      <c r="BC151" s="372"/>
      <c r="BD151" s="373"/>
      <c r="BE151" s="375"/>
      <c r="BF151" s="594"/>
      <c r="BG151" s="595"/>
      <c r="BH151" s="556"/>
      <c r="BI151" s="557"/>
      <c r="BJ151" s="558"/>
      <c r="BK151" s="559"/>
      <c r="BL151" s="559"/>
      <c r="BM151" s="559"/>
      <c r="BN151" s="560"/>
    </row>
    <row r="152" spans="2:66" ht="20.25" customHeight="1" x14ac:dyDescent="0.45">
      <c r="B152" s="597"/>
      <c r="C152" s="691"/>
      <c r="D152" s="692"/>
      <c r="E152" s="658"/>
      <c r="F152" s="687"/>
      <c r="G152" s="598"/>
      <c r="H152" s="599"/>
      <c r="I152" s="382"/>
      <c r="J152" s="383">
        <f>G151</f>
        <v>0</v>
      </c>
      <c r="K152" s="382"/>
      <c r="L152" s="383">
        <f>M151</f>
        <v>0</v>
      </c>
      <c r="M152" s="600"/>
      <c r="N152" s="601"/>
      <c r="O152" s="602"/>
      <c r="P152" s="603"/>
      <c r="Q152" s="603"/>
      <c r="R152" s="599"/>
      <c r="S152" s="588"/>
      <c r="T152" s="589"/>
      <c r="U152" s="589"/>
      <c r="V152" s="589"/>
      <c r="W152" s="590"/>
      <c r="X152" s="376" t="s">
        <v>261</v>
      </c>
      <c r="Y152" s="377"/>
      <c r="Z152" s="378"/>
      <c r="AA152" s="364" t="str">
        <f>IF(AA151="","",VLOOKUP(AA151,'[1]シフト記号表（従来型・ユニット型共通）'!$C$6:$L$47,10,FALSE))</f>
        <v/>
      </c>
      <c r="AB152" s="365" t="str">
        <f>IF(AB151="","",VLOOKUP(AB151,'[1]シフト記号表（従来型・ユニット型共通）'!$C$6:$L$47,10,FALSE))</f>
        <v/>
      </c>
      <c r="AC152" s="365" t="str">
        <f>IF(AC151="","",VLOOKUP(AC151,'[1]シフト記号表（従来型・ユニット型共通）'!$C$6:$L$47,10,FALSE))</f>
        <v/>
      </c>
      <c r="AD152" s="365" t="str">
        <f>IF(AD151="","",VLOOKUP(AD151,'[1]シフト記号表（従来型・ユニット型共通）'!$C$6:$L$47,10,FALSE))</f>
        <v/>
      </c>
      <c r="AE152" s="365" t="str">
        <f>IF(AE151="","",VLOOKUP(AE151,'[1]シフト記号表（従来型・ユニット型共通）'!$C$6:$L$47,10,FALSE))</f>
        <v/>
      </c>
      <c r="AF152" s="365" t="str">
        <f>IF(AF151="","",VLOOKUP(AF151,'[1]シフト記号表（従来型・ユニット型共通）'!$C$6:$L$47,10,FALSE))</f>
        <v/>
      </c>
      <c r="AG152" s="366" t="str">
        <f>IF(AG151="","",VLOOKUP(AG151,'[1]シフト記号表（従来型・ユニット型共通）'!$C$6:$L$47,10,FALSE))</f>
        <v/>
      </c>
      <c r="AH152" s="364" t="str">
        <f>IF(AH151="","",VLOOKUP(AH151,'[1]シフト記号表（従来型・ユニット型共通）'!$C$6:$L$47,10,FALSE))</f>
        <v/>
      </c>
      <c r="AI152" s="365" t="str">
        <f>IF(AI151="","",VLOOKUP(AI151,'[1]シフト記号表（従来型・ユニット型共通）'!$C$6:$L$47,10,FALSE))</f>
        <v/>
      </c>
      <c r="AJ152" s="365" t="str">
        <f>IF(AJ151="","",VLOOKUP(AJ151,'[1]シフト記号表（従来型・ユニット型共通）'!$C$6:$L$47,10,FALSE))</f>
        <v/>
      </c>
      <c r="AK152" s="365" t="str">
        <f>IF(AK151="","",VLOOKUP(AK151,'[1]シフト記号表（従来型・ユニット型共通）'!$C$6:$L$47,10,FALSE))</f>
        <v/>
      </c>
      <c r="AL152" s="365" t="str">
        <f>IF(AL151="","",VLOOKUP(AL151,'[1]シフト記号表（従来型・ユニット型共通）'!$C$6:$L$47,10,FALSE))</f>
        <v/>
      </c>
      <c r="AM152" s="365" t="str">
        <f>IF(AM151="","",VLOOKUP(AM151,'[1]シフト記号表（従来型・ユニット型共通）'!$C$6:$L$47,10,FALSE))</f>
        <v/>
      </c>
      <c r="AN152" s="366" t="str">
        <f>IF(AN151="","",VLOOKUP(AN151,'[1]シフト記号表（従来型・ユニット型共通）'!$C$6:$L$47,10,FALSE))</f>
        <v/>
      </c>
      <c r="AO152" s="364" t="str">
        <f>IF(AO151="","",VLOOKUP(AO151,'[1]シフト記号表（従来型・ユニット型共通）'!$C$6:$L$47,10,FALSE))</f>
        <v/>
      </c>
      <c r="AP152" s="365" t="str">
        <f>IF(AP151="","",VLOOKUP(AP151,'[1]シフト記号表（従来型・ユニット型共通）'!$C$6:$L$47,10,FALSE))</f>
        <v/>
      </c>
      <c r="AQ152" s="365" t="str">
        <f>IF(AQ151="","",VLOOKUP(AQ151,'[1]シフト記号表（従来型・ユニット型共通）'!$C$6:$L$47,10,FALSE))</f>
        <v/>
      </c>
      <c r="AR152" s="365" t="str">
        <f>IF(AR151="","",VLOOKUP(AR151,'[1]シフト記号表（従来型・ユニット型共通）'!$C$6:$L$47,10,FALSE))</f>
        <v/>
      </c>
      <c r="AS152" s="365" t="str">
        <f>IF(AS151="","",VLOOKUP(AS151,'[1]シフト記号表（従来型・ユニット型共通）'!$C$6:$L$47,10,FALSE))</f>
        <v/>
      </c>
      <c r="AT152" s="365" t="str">
        <f>IF(AT151="","",VLOOKUP(AT151,'[1]シフト記号表（従来型・ユニット型共通）'!$C$6:$L$47,10,FALSE))</f>
        <v/>
      </c>
      <c r="AU152" s="366" t="str">
        <f>IF(AU151="","",VLOOKUP(AU151,'[1]シフト記号表（従来型・ユニット型共通）'!$C$6:$L$47,10,FALSE))</f>
        <v/>
      </c>
      <c r="AV152" s="364" t="str">
        <f>IF(AV151="","",VLOOKUP(AV151,'[1]シフト記号表（従来型・ユニット型共通）'!$C$6:$L$47,10,FALSE))</f>
        <v/>
      </c>
      <c r="AW152" s="365" t="str">
        <f>IF(AW151="","",VLOOKUP(AW151,'[1]シフト記号表（従来型・ユニット型共通）'!$C$6:$L$47,10,FALSE))</f>
        <v/>
      </c>
      <c r="AX152" s="365" t="str">
        <f>IF(AX151="","",VLOOKUP(AX151,'[1]シフト記号表（従来型・ユニット型共通）'!$C$6:$L$47,10,FALSE))</f>
        <v/>
      </c>
      <c r="AY152" s="365" t="str">
        <f>IF(AY151="","",VLOOKUP(AY151,'[1]シフト記号表（従来型・ユニット型共通）'!$C$6:$L$47,10,FALSE))</f>
        <v/>
      </c>
      <c r="AZ152" s="365" t="str">
        <f>IF(AZ151="","",VLOOKUP(AZ151,'[1]シフト記号表（従来型・ユニット型共通）'!$C$6:$L$47,10,FALSE))</f>
        <v/>
      </c>
      <c r="BA152" s="365" t="str">
        <f>IF(BA151="","",VLOOKUP(BA151,'[1]シフト記号表（従来型・ユニット型共通）'!$C$6:$L$47,10,FALSE))</f>
        <v/>
      </c>
      <c r="BB152" s="366" t="str">
        <f>IF(BB151="","",VLOOKUP(BB151,'[1]シフト記号表（従来型・ユニット型共通）'!$C$6:$L$47,10,FALSE))</f>
        <v/>
      </c>
      <c r="BC152" s="364" t="str">
        <f>IF(BC151="","",VLOOKUP(BC151,'[1]シフト記号表（従来型・ユニット型共通）'!$C$6:$L$47,10,FALSE))</f>
        <v/>
      </c>
      <c r="BD152" s="365" t="str">
        <f>IF(BD151="","",VLOOKUP(BD151,'[1]シフト記号表（従来型・ユニット型共通）'!$C$6:$L$47,10,FALSE))</f>
        <v/>
      </c>
      <c r="BE152" s="365" t="str">
        <f>IF(BE151="","",VLOOKUP(BE151,'[1]シフト記号表（従来型・ユニット型共通）'!$C$6:$L$47,10,FALSE))</f>
        <v/>
      </c>
      <c r="BF152" s="571">
        <f>IF($BI$3="４週",SUM(AA152:BB152),IF($BI$3="暦月",SUM(AA152:BE152),""))</f>
        <v>0</v>
      </c>
      <c r="BG152" s="572"/>
      <c r="BH152" s="573">
        <f>IF($BI$3="４週",BF152/4,IF($BI$3="暦月",(BF152/($BI$8/7)),""))</f>
        <v>0</v>
      </c>
      <c r="BI152" s="572"/>
      <c r="BJ152" s="568"/>
      <c r="BK152" s="569"/>
      <c r="BL152" s="569"/>
      <c r="BM152" s="569"/>
      <c r="BN152" s="570"/>
    </row>
    <row r="153" spans="2:66" ht="20.25" customHeight="1" x14ac:dyDescent="0.45">
      <c r="B153" s="574">
        <f>B151+1</f>
        <v>69</v>
      </c>
      <c r="C153" s="684"/>
      <c r="D153" s="686"/>
      <c r="E153" s="658"/>
      <c r="F153" s="687"/>
      <c r="G153" s="576"/>
      <c r="H153" s="577"/>
      <c r="I153" s="359"/>
      <c r="J153" s="360"/>
      <c r="K153" s="359"/>
      <c r="L153" s="360"/>
      <c r="M153" s="580"/>
      <c r="N153" s="581"/>
      <c r="O153" s="584"/>
      <c r="P153" s="585"/>
      <c r="Q153" s="585"/>
      <c r="R153" s="577"/>
      <c r="S153" s="588"/>
      <c r="T153" s="589"/>
      <c r="U153" s="589"/>
      <c r="V153" s="589"/>
      <c r="W153" s="590"/>
      <c r="X153" s="379" t="s">
        <v>260</v>
      </c>
      <c r="Y153" s="380"/>
      <c r="Z153" s="381"/>
      <c r="AA153" s="372"/>
      <c r="AB153" s="373"/>
      <c r="AC153" s="373"/>
      <c r="AD153" s="373"/>
      <c r="AE153" s="373"/>
      <c r="AF153" s="373"/>
      <c r="AG153" s="374"/>
      <c r="AH153" s="372"/>
      <c r="AI153" s="373"/>
      <c r="AJ153" s="373"/>
      <c r="AK153" s="373"/>
      <c r="AL153" s="373"/>
      <c r="AM153" s="373"/>
      <c r="AN153" s="374"/>
      <c r="AO153" s="372"/>
      <c r="AP153" s="373"/>
      <c r="AQ153" s="373"/>
      <c r="AR153" s="373"/>
      <c r="AS153" s="373"/>
      <c r="AT153" s="373"/>
      <c r="AU153" s="374"/>
      <c r="AV153" s="372"/>
      <c r="AW153" s="373"/>
      <c r="AX153" s="373"/>
      <c r="AY153" s="373"/>
      <c r="AZ153" s="373"/>
      <c r="BA153" s="373"/>
      <c r="BB153" s="374"/>
      <c r="BC153" s="372"/>
      <c r="BD153" s="373"/>
      <c r="BE153" s="375"/>
      <c r="BF153" s="594"/>
      <c r="BG153" s="595"/>
      <c r="BH153" s="556"/>
      <c r="BI153" s="557"/>
      <c r="BJ153" s="558"/>
      <c r="BK153" s="559"/>
      <c r="BL153" s="559"/>
      <c r="BM153" s="559"/>
      <c r="BN153" s="560"/>
    </row>
    <row r="154" spans="2:66" ht="20.25" customHeight="1" x14ac:dyDescent="0.45">
      <c r="B154" s="597"/>
      <c r="C154" s="691"/>
      <c r="D154" s="692"/>
      <c r="E154" s="658"/>
      <c r="F154" s="687"/>
      <c r="G154" s="598"/>
      <c r="H154" s="599"/>
      <c r="I154" s="382"/>
      <c r="J154" s="383">
        <f>G153</f>
        <v>0</v>
      </c>
      <c r="K154" s="382"/>
      <c r="L154" s="383">
        <f>M153</f>
        <v>0</v>
      </c>
      <c r="M154" s="600"/>
      <c r="N154" s="601"/>
      <c r="O154" s="602"/>
      <c r="P154" s="603"/>
      <c r="Q154" s="603"/>
      <c r="R154" s="599"/>
      <c r="S154" s="588"/>
      <c r="T154" s="589"/>
      <c r="U154" s="589"/>
      <c r="V154" s="589"/>
      <c r="W154" s="590"/>
      <c r="X154" s="376" t="s">
        <v>261</v>
      </c>
      <c r="Y154" s="377"/>
      <c r="Z154" s="378"/>
      <c r="AA154" s="364" t="str">
        <f>IF(AA153="","",VLOOKUP(AA153,'[1]シフト記号表（従来型・ユニット型共通）'!$C$6:$L$47,10,FALSE))</f>
        <v/>
      </c>
      <c r="AB154" s="365" t="str">
        <f>IF(AB153="","",VLOOKUP(AB153,'[1]シフト記号表（従来型・ユニット型共通）'!$C$6:$L$47,10,FALSE))</f>
        <v/>
      </c>
      <c r="AC154" s="365" t="str">
        <f>IF(AC153="","",VLOOKUP(AC153,'[1]シフト記号表（従来型・ユニット型共通）'!$C$6:$L$47,10,FALSE))</f>
        <v/>
      </c>
      <c r="AD154" s="365" t="str">
        <f>IF(AD153="","",VLOOKUP(AD153,'[1]シフト記号表（従来型・ユニット型共通）'!$C$6:$L$47,10,FALSE))</f>
        <v/>
      </c>
      <c r="AE154" s="365" t="str">
        <f>IF(AE153="","",VLOOKUP(AE153,'[1]シフト記号表（従来型・ユニット型共通）'!$C$6:$L$47,10,FALSE))</f>
        <v/>
      </c>
      <c r="AF154" s="365" t="str">
        <f>IF(AF153="","",VLOOKUP(AF153,'[1]シフト記号表（従来型・ユニット型共通）'!$C$6:$L$47,10,FALSE))</f>
        <v/>
      </c>
      <c r="AG154" s="366" t="str">
        <f>IF(AG153="","",VLOOKUP(AG153,'[1]シフト記号表（従来型・ユニット型共通）'!$C$6:$L$47,10,FALSE))</f>
        <v/>
      </c>
      <c r="AH154" s="364" t="str">
        <f>IF(AH153="","",VLOOKUP(AH153,'[1]シフト記号表（従来型・ユニット型共通）'!$C$6:$L$47,10,FALSE))</f>
        <v/>
      </c>
      <c r="AI154" s="365" t="str">
        <f>IF(AI153="","",VLOOKUP(AI153,'[1]シフト記号表（従来型・ユニット型共通）'!$C$6:$L$47,10,FALSE))</f>
        <v/>
      </c>
      <c r="AJ154" s="365" t="str">
        <f>IF(AJ153="","",VLOOKUP(AJ153,'[1]シフト記号表（従来型・ユニット型共通）'!$C$6:$L$47,10,FALSE))</f>
        <v/>
      </c>
      <c r="AK154" s="365" t="str">
        <f>IF(AK153="","",VLOOKUP(AK153,'[1]シフト記号表（従来型・ユニット型共通）'!$C$6:$L$47,10,FALSE))</f>
        <v/>
      </c>
      <c r="AL154" s="365" t="str">
        <f>IF(AL153="","",VLOOKUP(AL153,'[1]シフト記号表（従来型・ユニット型共通）'!$C$6:$L$47,10,FALSE))</f>
        <v/>
      </c>
      <c r="AM154" s="365" t="str">
        <f>IF(AM153="","",VLOOKUP(AM153,'[1]シフト記号表（従来型・ユニット型共通）'!$C$6:$L$47,10,FALSE))</f>
        <v/>
      </c>
      <c r="AN154" s="366" t="str">
        <f>IF(AN153="","",VLOOKUP(AN153,'[1]シフト記号表（従来型・ユニット型共通）'!$C$6:$L$47,10,FALSE))</f>
        <v/>
      </c>
      <c r="AO154" s="364" t="str">
        <f>IF(AO153="","",VLOOKUP(AO153,'[1]シフト記号表（従来型・ユニット型共通）'!$C$6:$L$47,10,FALSE))</f>
        <v/>
      </c>
      <c r="AP154" s="365" t="str">
        <f>IF(AP153="","",VLOOKUP(AP153,'[1]シフト記号表（従来型・ユニット型共通）'!$C$6:$L$47,10,FALSE))</f>
        <v/>
      </c>
      <c r="AQ154" s="365" t="str">
        <f>IF(AQ153="","",VLOOKUP(AQ153,'[1]シフト記号表（従来型・ユニット型共通）'!$C$6:$L$47,10,FALSE))</f>
        <v/>
      </c>
      <c r="AR154" s="365" t="str">
        <f>IF(AR153="","",VLOOKUP(AR153,'[1]シフト記号表（従来型・ユニット型共通）'!$C$6:$L$47,10,FALSE))</f>
        <v/>
      </c>
      <c r="AS154" s="365" t="str">
        <f>IF(AS153="","",VLOOKUP(AS153,'[1]シフト記号表（従来型・ユニット型共通）'!$C$6:$L$47,10,FALSE))</f>
        <v/>
      </c>
      <c r="AT154" s="365" t="str">
        <f>IF(AT153="","",VLOOKUP(AT153,'[1]シフト記号表（従来型・ユニット型共通）'!$C$6:$L$47,10,FALSE))</f>
        <v/>
      </c>
      <c r="AU154" s="366" t="str">
        <f>IF(AU153="","",VLOOKUP(AU153,'[1]シフト記号表（従来型・ユニット型共通）'!$C$6:$L$47,10,FALSE))</f>
        <v/>
      </c>
      <c r="AV154" s="364" t="str">
        <f>IF(AV153="","",VLOOKUP(AV153,'[1]シフト記号表（従来型・ユニット型共通）'!$C$6:$L$47,10,FALSE))</f>
        <v/>
      </c>
      <c r="AW154" s="365" t="str">
        <f>IF(AW153="","",VLOOKUP(AW153,'[1]シフト記号表（従来型・ユニット型共通）'!$C$6:$L$47,10,FALSE))</f>
        <v/>
      </c>
      <c r="AX154" s="365" t="str">
        <f>IF(AX153="","",VLOOKUP(AX153,'[1]シフト記号表（従来型・ユニット型共通）'!$C$6:$L$47,10,FALSE))</f>
        <v/>
      </c>
      <c r="AY154" s="365" t="str">
        <f>IF(AY153="","",VLOOKUP(AY153,'[1]シフト記号表（従来型・ユニット型共通）'!$C$6:$L$47,10,FALSE))</f>
        <v/>
      </c>
      <c r="AZ154" s="365" t="str">
        <f>IF(AZ153="","",VLOOKUP(AZ153,'[1]シフト記号表（従来型・ユニット型共通）'!$C$6:$L$47,10,FALSE))</f>
        <v/>
      </c>
      <c r="BA154" s="365" t="str">
        <f>IF(BA153="","",VLOOKUP(BA153,'[1]シフト記号表（従来型・ユニット型共通）'!$C$6:$L$47,10,FALSE))</f>
        <v/>
      </c>
      <c r="BB154" s="366" t="str">
        <f>IF(BB153="","",VLOOKUP(BB153,'[1]シフト記号表（従来型・ユニット型共通）'!$C$6:$L$47,10,FALSE))</f>
        <v/>
      </c>
      <c r="BC154" s="364" t="str">
        <f>IF(BC153="","",VLOOKUP(BC153,'[1]シフト記号表（従来型・ユニット型共通）'!$C$6:$L$47,10,FALSE))</f>
        <v/>
      </c>
      <c r="BD154" s="365" t="str">
        <f>IF(BD153="","",VLOOKUP(BD153,'[1]シフト記号表（従来型・ユニット型共通）'!$C$6:$L$47,10,FALSE))</f>
        <v/>
      </c>
      <c r="BE154" s="365" t="str">
        <f>IF(BE153="","",VLOOKUP(BE153,'[1]シフト記号表（従来型・ユニット型共通）'!$C$6:$L$47,10,FALSE))</f>
        <v/>
      </c>
      <c r="BF154" s="571">
        <f>IF($BI$3="４週",SUM(AA154:BB154),IF($BI$3="暦月",SUM(AA154:BE154),""))</f>
        <v>0</v>
      </c>
      <c r="BG154" s="572"/>
      <c r="BH154" s="573">
        <f>IF($BI$3="４週",BF154/4,IF($BI$3="暦月",(BF154/($BI$8/7)),""))</f>
        <v>0</v>
      </c>
      <c r="BI154" s="572"/>
      <c r="BJ154" s="568"/>
      <c r="BK154" s="569"/>
      <c r="BL154" s="569"/>
      <c r="BM154" s="569"/>
      <c r="BN154" s="570"/>
    </row>
    <row r="155" spans="2:66" ht="20.25" customHeight="1" x14ac:dyDescent="0.45">
      <c r="B155" s="574">
        <f>B153+1</f>
        <v>70</v>
      </c>
      <c r="C155" s="684"/>
      <c r="D155" s="686"/>
      <c r="E155" s="658"/>
      <c r="F155" s="687"/>
      <c r="G155" s="576"/>
      <c r="H155" s="577"/>
      <c r="I155" s="359"/>
      <c r="J155" s="360"/>
      <c r="K155" s="359"/>
      <c r="L155" s="360"/>
      <c r="M155" s="580"/>
      <c r="N155" s="581"/>
      <c r="O155" s="584"/>
      <c r="P155" s="585"/>
      <c r="Q155" s="585"/>
      <c r="R155" s="577"/>
      <c r="S155" s="588"/>
      <c r="T155" s="589"/>
      <c r="U155" s="589"/>
      <c r="V155" s="589"/>
      <c r="W155" s="590"/>
      <c r="X155" s="379" t="s">
        <v>260</v>
      </c>
      <c r="Y155" s="380"/>
      <c r="Z155" s="381"/>
      <c r="AA155" s="372"/>
      <c r="AB155" s="373"/>
      <c r="AC155" s="373"/>
      <c r="AD155" s="373"/>
      <c r="AE155" s="373"/>
      <c r="AF155" s="373"/>
      <c r="AG155" s="374"/>
      <c r="AH155" s="372"/>
      <c r="AI155" s="373"/>
      <c r="AJ155" s="373"/>
      <c r="AK155" s="373"/>
      <c r="AL155" s="373"/>
      <c r="AM155" s="373"/>
      <c r="AN155" s="374"/>
      <c r="AO155" s="372"/>
      <c r="AP155" s="373"/>
      <c r="AQ155" s="373"/>
      <c r="AR155" s="373"/>
      <c r="AS155" s="373"/>
      <c r="AT155" s="373"/>
      <c r="AU155" s="374"/>
      <c r="AV155" s="372"/>
      <c r="AW155" s="373"/>
      <c r="AX155" s="373"/>
      <c r="AY155" s="373"/>
      <c r="AZ155" s="373"/>
      <c r="BA155" s="373"/>
      <c r="BB155" s="374"/>
      <c r="BC155" s="372"/>
      <c r="BD155" s="373"/>
      <c r="BE155" s="375"/>
      <c r="BF155" s="594"/>
      <c r="BG155" s="595"/>
      <c r="BH155" s="556"/>
      <c r="BI155" s="557"/>
      <c r="BJ155" s="558"/>
      <c r="BK155" s="559"/>
      <c r="BL155" s="559"/>
      <c r="BM155" s="559"/>
      <c r="BN155" s="560"/>
    </row>
    <row r="156" spans="2:66" ht="20.25" customHeight="1" x14ac:dyDescent="0.45">
      <c r="B156" s="597"/>
      <c r="C156" s="691"/>
      <c r="D156" s="692"/>
      <c r="E156" s="658"/>
      <c r="F156" s="687"/>
      <c r="G156" s="598"/>
      <c r="H156" s="599"/>
      <c r="I156" s="382"/>
      <c r="J156" s="383">
        <f>G155</f>
        <v>0</v>
      </c>
      <c r="K156" s="382"/>
      <c r="L156" s="383">
        <f>M155</f>
        <v>0</v>
      </c>
      <c r="M156" s="600"/>
      <c r="N156" s="601"/>
      <c r="O156" s="602"/>
      <c r="P156" s="603"/>
      <c r="Q156" s="603"/>
      <c r="R156" s="599"/>
      <c r="S156" s="588"/>
      <c r="T156" s="589"/>
      <c r="U156" s="589"/>
      <c r="V156" s="589"/>
      <c r="W156" s="590"/>
      <c r="X156" s="376" t="s">
        <v>261</v>
      </c>
      <c r="Y156" s="377"/>
      <c r="Z156" s="378"/>
      <c r="AA156" s="364" t="str">
        <f>IF(AA155="","",VLOOKUP(AA155,'[1]シフト記号表（従来型・ユニット型共通）'!$C$6:$L$47,10,FALSE))</f>
        <v/>
      </c>
      <c r="AB156" s="365" t="str">
        <f>IF(AB155="","",VLOOKUP(AB155,'[1]シフト記号表（従来型・ユニット型共通）'!$C$6:$L$47,10,FALSE))</f>
        <v/>
      </c>
      <c r="AC156" s="365" t="str">
        <f>IF(AC155="","",VLOOKUP(AC155,'[1]シフト記号表（従来型・ユニット型共通）'!$C$6:$L$47,10,FALSE))</f>
        <v/>
      </c>
      <c r="AD156" s="365" t="str">
        <f>IF(AD155="","",VLOOKUP(AD155,'[1]シフト記号表（従来型・ユニット型共通）'!$C$6:$L$47,10,FALSE))</f>
        <v/>
      </c>
      <c r="AE156" s="365" t="str">
        <f>IF(AE155="","",VLOOKUP(AE155,'[1]シフト記号表（従来型・ユニット型共通）'!$C$6:$L$47,10,FALSE))</f>
        <v/>
      </c>
      <c r="AF156" s="365" t="str">
        <f>IF(AF155="","",VLOOKUP(AF155,'[1]シフト記号表（従来型・ユニット型共通）'!$C$6:$L$47,10,FALSE))</f>
        <v/>
      </c>
      <c r="AG156" s="366" t="str">
        <f>IF(AG155="","",VLOOKUP(AG155,'[1]シフト記号表（従来型・ユニット型共通）'!$C$6:$L$47,10,FALSE))</f>
        <v/>
      </c>
      <c r="AH156" s="364" t="str">
        <f>IF(AH155="","",VLOOKUP(AH155,'[1]シフト記号表（従来型・ユニット型共通）'!$C$6:$L$47,10,FALSE))</f>
        <v/>
      </c>
      <c r="AI156" s="365" t="str">
        <f>IF(AI155="","",VLOOKUP(AI155,'[1]シフト記号表（従来型・ユニット型共通）'!$C$6:$L$47,10,FALSE))</f>
        <v/>
      </c>
      <c r="AJ156" s="365" t="str">
        <f>IF(AJ155="","",VLOOKUP(AJ155,'[1]シフト記号表（従来型・ユニット型共通）'!$C$6:$L$47,10,FALSE))</f>
        <v/>
      </c>
      <c r="AK156" s="365" t="str">
        <f>IF(AK155="","",VLOOKUP(AK155,'[1]シフト記号表（従来型・ユニット型共通）'!$C$6:$L$47,10,FALSE))</f>
        <v/>
      </c>
      <c r="AL156" s="365" t="str">
        <f>IF(AL155="","",VLOOKUP(AL155,'[1]シフト記号表（従来型・ユニット型共通）'!$C$6:$L$47,10,FALSE))</f>
        <v/>
      </c>
      <c r="AM156" s="365" t="str">
        <f>IF(AM155="","",VLOOKUP(AM155,'[1]シフト記号表（従来型・ユニット型共通）'!$C$6:$L$47,10,FALSE))</f>
        <v/>
      </c>
      <c r="AN156" s="366" t="str">
        <f>IF(AN155="","",VLOOKUP(AN155,'[1]シフト記号表（従来型・ユニット型共通）'!$C$6:$L$47,10,FALSE))</f>
        <v/>
      </c>
      <c r="AO156" s="364" t="str">
        <f>IF(AO155="","",VLOOKUP(AO155,'[1]シフト記号表（従来型・ユニット型共通）'!$C$6:$L$47,10,FALSE))</f>
        <v/>
      </c>
      <c r="AP156" s="365" t="str">
        <f>IF(AP155="","",VLOOKUP(AP155,'[1]シフト記号表（従来型・ユニット型共通）'!$C$6:$L$47,10,FALSE))</f>
        <v/>
      </c>
      <c r="AQ156" s="365" t="str">
        <f>IF(AQ155="","",VLOOKUP(AQ155,'[1]シフト記号表（従来型・ユニット型共通）'!$C$6:$L$47,10,FALSE))</f>
        <v/>
      </c>
      <c r="AR156" s="365" t="str">
        <f>IF(AR155="","",VLOOKUP(AR155,'[1]シフト記号表（従来型・ユニット型共通）'!$C$6:$L$47,10,FALSE))</f>
        <v/>
      </c>
      <c r="AS156" s="365" t="str">
        <f>IF(AS155="","",VLOOKUP(AS155,'[1]シフト記号表（従来型・ユニット型共通）'!$C$6:$L$47,10,FALSE))</f>
        <v/>
      </c>
      <c r="AT156" s="365" t="str">
        <f>IF(AT155="","",VLOOKUP(AT155,'[1]シフト記号表（従来型・ユニット型共通）'!$C$6:$L$47,10,FALSE))</f>
        <v/>
      </c>
      <c r="AU156" s="366" t="str">
        <f>IF(AU155="","",VLOOKUP(AU155,'[1]シフト記号表（従来型・ユニット型共通）'!$C$6:$L$47,10,FALSE))</f>
        <v/>
      </c>
      <c r="AV156" s="364" t="str">
        <f>IF(AV155="","",VLOOKUP(AV155,'[1]シフト記号表（従来型・ユニット型共通）'!$C$6:$L$47,10,FALSE))</f>
        <v/>
      </c>
      <c r="AW156" s="365" t="str">
        <f>IF(AW155="","",VLOOKUP(AW155,'[1]シフト記号表（従来型・ユニット型共通）'!$C$6:$L$47,10,FALSE))</f>
        <v/>
      </c>
      <c r="AX156" s="365" t="str">
        <f>IF(AX155="","",VLOOKUP(AX155,'[1]シフト記号表（従来型・ユニット型共通）'!$C$6:$L$47,10,FALSE))</f>
        <v/>
      </c>
      <c r="AY156" s="365" t="str">
        <f>IF(AY155="","",VLOOKUP(AY155,'[1]シフト記号表（従来型・ユニット型共通）'!$C$6:$L$47,10,FALSE))</f>
        <v/>
      </c>
      <c r="AZ156" s="365" t="str">
        <f>IF(AZ155="","",VLOOKUP(AZ155,'[1]シフト記号表（従来型・ユニット型共通）'!$C$6:$L$47,10,FALSE))</f>
        <v/>
      </c>
      <c r="BA156" s="365" t="str">
        <f>IF(BA155="","",VLOOKUP(BA155,'[1]シフト記号表（従来型・ユニット型共通）'!$C$6:$L$47,10,FALSE))</f>
        <v/>
      </c>
      <c r="BB156" s="366" t="str">
        <f>IF(BB155="","",VLOOKUP(BB155,'[1]シフト記号表（従来型・ユニット型共通）'!$C$6:$L$47,10,FALSE))</f>
        <v/>
      </c>
      <c r="BC156" s="364" t="str">
        <f>IF(BC155="","",VLOOKUP(BC155,'[1]シフト記号表（従来型・ユニット型共通）'!$C$6:$L$47,10,FALSE))</f>
        <v/>
      </c>
      <c r="BD156" s="365" t="str">
        <f>IF(BD155="","",VLOOKUP(BD155,'[1]シフト記号表（従来型・ユニット型共通）'!$C$6:$L$47,10,FALSE))</f>
        <v/>
      </c>
      <c r="BE156" s="365" t="str">
        <f>IF(BE155="","",VLOOKUP(BE155,'[1]シフト記号表（従来型・ユニット型共通）'!$C$6:$L$47,10,FALSE))</f>
        <v/>
      </c>
      <c r="BF156" s="571">
        <f>IF($BI$3="４週",SUM(AA156:BB156),IF($BI$3="暦月",SUM(AA156:BE156),""))</f>
        <v>0</v>
      </c>
      <c r="BG156" s="572"/>
      <c r="BH156" s="573">
        <f>IF($BI$3="４週",BF156/4,IF($BI$3="暦月",(BF156/($BI$8/7)),""))</f>
        <v>0</v>
      </c>
      <c r="BI156" s="572"/>
      <c r="BJ156" s="568"/>
      <c r="BK156" s="569"/>
      <c r="BL156" s="569"/>
      <c r="BM156" s="569"/>
      <c r="BN156" s="570"/>
    </row>
    <row r="157" spans="2:66" ht="20.25" customHeight="1" x14ac:dyDescent="0.45">
      <c r="B157" s="574">
        <f>B155+1</f>
        <v>71</v>
      </c>
      <c r="C157" s="684"/>
      <c r="D157" s="686"/>
      <c r="E157" s="658"/>
      <c r="F157" s="687"/>
      <c r="G157" s="576"/>
      <c r="H157" s="577"/>
      <c r="I157" s="359"/>
      <c r="J157" s="360"/>
      <c r="K157" s="359"/>
      <c r="L157" s="360"/>
      <c r="M157" s="580"/>
      <c r="N157" s="581"/>
      <c r="O157" s="584"/>
      <c r="P157" s="585"/>
      <c r="Q157" s="585"/>
      <c r="R157" s="577"/>
      <c r="S157" s="588"/>
      <c r="T157" s="589"/>
      <c r="U157" s="589"/>
      <c r="V157" s="589"/>
      <c r="W157" s="590"/>
      <c r="X157" s="379" t="s">
        <v>260</v>
      </c>
      <c r="Y157" s="380"/>
      <c r="Z157" s="381"/>
      <c r="AA157" s="372"/>
      <c r="AB157" s="373"/>
      <c r="AC157" s="373"/>
      <c r="AD157" s="373"/>
      <c r="AE157" s="373"/>
      <c r="AF157" s="373"/>
      <c r="AG157" s="374"/>
      <c r="AH157" s="372"/>
      <c r="AI157" s="373"/>
      <c r="AJ157" s="373"/>
      <c r="AK157" s="373"/>
      <c r="AL157" s="373"/>
      <c r="AM157" s="373"/>
      <c r="AN157" s="374"/>
      <c r="AO157" s="372"/>
      <c r="AP157" s="373"/>
      <c r="AQ157" s="373"/>
      <c r="AR157" s="373"/>
      <c r="AS157" s="373"/>
      <c r="AT157" s="373"/>
      <c r="AU157" s="374"/>
      <c r="AV157" s="372"/>
      <c r="AW157" s="373"/>
      <c r="AX157" s="373"/>
      <c r="AY157" s="373"/>
      <c r="AZ157" s="373"/>
      <c r="BA157" s="373"/>
      <c r="BB157" s="374"/>
      <c r="BC157" s="372"/>
      <c r="BD157" s="373"/>
      <c r="BE157" s="375"/>
      <c r="BF157" s="594"/>
      <c r="BG157" s="595"/>
      <c r="BH157" s="556"/>
      <c r="BI157" s="557"/>
      <c r="BJ157" s="558"/>
      <c r="BK157" s="559"/>
      <c r="BL157" s="559"/>
      <c r="BM157" s="559"/>
      <c r="BN157" s="560"/>
    </row>
    <row r="158" spans="2:66" ht="20.25" customHeight="1" x14ac:dyDescent="0.45">
      <c r="B158" s="597"/>
      <c r="C158" s="691"/>
      <c r="D158" s="692"/>
      <c r="E158" s="658"/>
      <c r="F158" s="687"/>
      <c r="G158" s="598"/>
      <c r="H158" s="599"/>
      <c r="I158" s="382"/>
      <c r="J158" s="383">
        <f>G157</f>
        <v>0</v>
      </c>
      <c r="K158" s="382"/>
      <c r="L158" s="383">
        <f>M157</f>
        <v>0</v>
      </c>
      <c r="M158" s="600"/>
      <c r="N158" s="601"/>
      <c r="O158" s="602"/>
      <c r="P158" s="603"/>
      <c r="Q158" s="603"/>
      <c r="R158" s="599"/>
      <c r="S158" s="588"/>
      <c r="T158" s="589"/>
      <c r="U158" s="589"/>
      <c r="V158" s="589"/>
      <c r="W158" s="590"/>
      <c r="X158" s="376" t="s">
        <v>261</v>
      </c>
      <c r="Y158" s="377"/>
      <c r="Z158" s="378"/>
      <c r="AA158" s="364" t="str">
        <f>IF(AA157="","",VLOOKUP(AA157,'[1]シフト記号表（従来型・ユニット型共通）'!$C$6:$L$47,10,FALSE))</f>
        <v/>
      </c>
      <c r="AB158" s="365" t="str">
        <f>IF(AB157="","",VLOOKUP(AB157,'[1]シフト記号表（従来型・ユニット型共通）'!$C$6:$L$47,10,FALSE))</f>
        <v/>
      </c>
      <c r="AC158" s="365" t="str">
        <f>IF(AC157="","",VLOOKUP(AC157,'[1]シフト記号表（従来型・ユニット型共通）'!$C$6:$L$47,10,FALSE))</f>
        <v/>
      </c>
      <c r="AD158" s="365" t="str">
        <f>IF(AD157="","",VLOOKUP(AD157,'[1]シフト記号表（従来型・ユニット型共通）'!$C$6:$L$47,10,FALSE))</f>
        <v/>
      </c>
      <c r="AE158" s="365" t="str">
        <f>IF(AE157="","",VLOOKUP(AE157,'[1]シフト記号表（従来型・ユニット型共通）'!$C$6:$L$47,10,FALSE))</f>
        <v/>
      </c>
      <c r="AF158" s="365" t="str">
        <f>IF(AF157="","",VLOOKUP(AF157,'[1]シフト記号表（従来型・ユニット型共通）'!$C$6:$L$47,10,FALSE))</f>
        <v/>
      </c>
      <c r="AG158" s="366" t="str">
        <f>IF(AG157="","",VLOOKUP(AG157,'[1]シフト記号表（従来型・ユニット型共通）'!$C$6:$L$47,10,FALSE))</f>
        <v/>
      </c>
      <c r="AH158" s="364" t="str">
        <f>IF(AH157="","",VLOOKUP(AH157,'[1]シフト記号表（従来型・ユニット型共通）'!$C$6:$L$47,10,FALSE))</f>
        <v/>
      </c>
      <c r="AI158" s="365" t="str">
        <f>IF(AI157="","",VLOOKUP(AI157,'[1]シフト記号表（従来型・ユニット型共通）'!$C$6:$L$47,10,FALSE))</f>
        <v/>
      </c>
      <c r="AJ158" s="365" t="str">
        <f>IF(AJ157="","",VLOOKUP(AJ157,'[1]シフト記号表（従来型・ユニット型共通）'!$C$6:$L$47,10,FALSE))</f>
        <v/>
      </c>
      <c r="AK158" s="365" t="str">
        <f>IF(AK157="","",VLOOKUP(AK157,'[1]シフト記号表（従来型・ユニット型共通）'!$C$6:$L$47,10,FALSE))</f>
        <v/>
      </c>
      <c r="AL158" s="365" t="str">
        <f>IF(AL157="","",VLOOKUP(AL157,'[1]シフト記号表（従来型・ユニット型共通）'!$C$6:$L$47,10,FALSE))</f>
        <v/>
      </c>
      <c r="AM158" s="365" t="str">
        <f>IF(AM157="","",VLOOKUP(AM157,'[1]シフト記号表（従来型・ユニット型共通）'!$C$6:$L$47,10,FALSE))</f>
        <v/>
      </c>
      <c r="AN158" s="366" t="str">
        <f>IF(AN157="","",VLOOKUP(AN157,'[1]シフト記号表（従来型・ユニット型共通）'!$C$6:$L$47,10,FALSE))</f>
        <v/>
      </c>
      <c r="AO158" s="364" t="str">
        <f>IF(AO157="","",VLOOKUP(AO157,'[1]シフト記号表（従来型・ユニット型共通）'!$C$6:$L$47,10,FALSE))</f>
        <v/>
      </c>
      <c r="AP158" s="365" t="str">
        <f>IF(AP157="","",VLOOKUP(AP157,'[1]シフト記号表（従来型・ユニット型共通）'!$C$6:$L$47,10,FALSE))</f>
        <v/>
      </c>
      <c r="AQ158" s="365" t="str">
        <f>IF(AQ157="","",VLOOKUP(AQ157,'[1]シフト記号表（従来型・ユニット型共通）'!$C$6:$L$47,10,FALSE))</f>
        <v/>
      </c>
      <c r="AR158" s="365" t="str">
        <f>IF(AR157="","",VLOOKUP(AR157,'[1]シフト記号表（従来型・ユニット型共通）'!$C$6:$L$47,10,FALSE))</f>
        <v/>
      </c>
      <c r="AS158" s="365" t="str">
        <f>IF(AS157="","",VLOOKUP(AS157,'[1]シフト記号表（従来型・ユニット型共通）'!$C$6:$L$47,10,FALSE))</f>
        <v/>
      </c>
      <c r="AT158" s="365" t="str">
        <f>IF(AT157="","",VLOOKUP(AT157,'[1]シフト記号表（従来型・ユニット型共通）'!$C$6:$L$47,10,FALSE))</f>
        <v/>
      </c>
      <c r="AU158" s="366" t="str">
        <f>IF(AU157="","",VLOOKUP(AU157,'[1]シフト記号表（従来型・ユニット型共通）'!$C$6:$L$47,10,FALSE))</f>
        <v/>
      </c>
      <c r="AV158" s="364" t="str">
        <f>IF(AV157="","",VLOOKUP(AV157,'[1]シフト記号表（従来型・ユニット型共通）'!$C$6:$L$47,10,FALSE))</f>
        <v/>
      </c>
      <c r="AW158" s="365" t="str">
        <f>IF(AW157="","",VLOOKUP(AW157,'[1]シフト記号表（従来型・ユニット型共通）'!$C$6:$L$47,10,FALSE))</f>
        <v/>
      </c>
      <c r="AX158" s="365" t="str">
        <f>IF(AX157="","",VLOOKUP(AX157,'[1]シフト記号表（従来型・ユニット型共通）'!$C$6:$L$47,10,FALSE))</f>
        <v/>
      </c>
      <c r="AY158" s="365" t="str">
        <f>IF(AY157="","",VLOOKUP(AY157,'[1]シフト記号表（従来型・ユニット型共通）'!$C$6:$L$47,10,FALSE))</f>
        <v/>
      </c>
      <c r="AZ158" s="365" t="str">
        <f>IF(AZ157="","",VLOOKUP(AZ157,'[1]シフト記号表（従来型・ユニット型共通）'!$C$6:$L$47,10,FALSE))</f>
        <v/>
      </c>
      <c r="BA158" s="365" t="str">
        <f>IF(BA157="","",VLOOKUP(BA157,'[1]シフト記号表（従来型・ユニット型共通）'!$C$6:$L$47,10,FALSE))</f>
        <v/>
      </c>
      <c r="BB158" s="366" t="str">
        <f>IF(BB157="","",VLOOKUP(BB157,'[1]シフト記号表（従来型・ユニット型共通）'!$C$6:$L$47,10,FALSE))</f>
        <v/>
      </c>
      <c r="BC158" s="364" t="str">
        <f>IF(BC157="","",VLOOKUP(BC157,'[1]シフト記号表（従来型・ユニット型共通）'!$C$6:$L$47,10,FALSE))</f>
        <v/>
      </c>
      <c r="BD158" s="365" t="str">
        <f>IF(BD157="","",VLOOKUP(BD157,'[1]シフト記号表（従来型・ユニット型共通）'!$C$6:$L$47,10,FALSE))</f>
        <v/>
      </c>
      <c r="BE158" s="365" t="str">
        <f>IF(BE157="","",VLOOKUP(BE157,'[1]シフト記号表（従来型・ユニット型共通）'!$C$6:$L$47,10,FALSE))</f>
        <v/>
      </c>
      <c r="BF158" s="571">
        <f>IF($BI$3="４週",SUM(AA158:BB158),IF($BI$3="暦月",SUM(AA158:BE158),""))</f>
        <v>0</v>
      </c>
      <c r="BG158" s="572"/>
      <c r="BH158" s="573">
        <f>IF($BI$3="４週",BF158/4,IF($BI$3="暦月",(BF158/($BI$8/7)),""))</f>
        <v>0</v>
      </c>
      <c r="BI158" s="572"/>
      <c r="BJ158" s="568"/>
      <c r="BK158" s="569"/>
      <c r="BL158" s="569"/>
      <c r="BM158" s="569"/>
      <c r="BN158" s="570"/>
    </row>
    <row r="159" spans="2:66" ht="20.25" customHeight="1" x14ac:dyDescent="0.45">
      <c r="B159" s="574">
        <f>B157+1</f>
        <v>72</v>
      </c>
      <c r="C159" s="684"/>
      <c r="D159" s="686"/>
      <c r="E159" s="658"/>
      <c r="F159" s="687"/>
      <c r="G159" s="576"/>
      <c r="H159" s="577"/>
      <c r="I159" s="359"/>
      <c r="J159" s="360"/>
      <c r="K159" s="359"/>
      <c r="L159" s="360"/>
      <c r="M159" s="580"/>
      <c r="N159" s="581"/>
      <c r="O159" s="584"/>
      <c r="P159" s="585"/>
      <c r="Q159" s="585"/>
      <c r="R159" s="577"/>
      <c r="S159" s="588"/>
      <c r="T159" s="589"/>
      <c r="U159" s="589"/>
      <c r="V159" s="589"/>
      <c r="W159" s="590"/>
      <c r="X159" s="379" t="s">
        <v>260</v>
      </c>
      <c r="Y159" s="380"/>
      <c r="Z159" s="381"/>
      <c r="AA159" s="372"/>
      <c r="AB159" s="373"/>
      <c r="AC159" s="373"/>
      <c r="AD159" s="373"/>
      <c r="AE159" s="373"/>
      <c r="AF159" s="373"/>
      <c r="AG159" s="374"/>
      <c r="AH159" s="372"/>
      <c r="AI159" s="373"/>
      <c r="AJ159" s="373"/>
      <c r="AK159" s="373"/>
      <c r="AL159" s="373"/>
      <c r="AM159" s="373"/>
      <c r="AN159" s="374"/>
      <c r="AO159" s="372"/>
      <c r="AP159" s="373"/>
      <c r="AQ159" s="373"/>
      <c r="AR159" s="373"/>
      <c r="AS159" s="373"/>
      <c r="AT159" s="373"/>
      <c r="AU159" s="374"/>
      <c r="AV159" s="372"/>
      <c r="AW159" s="373"/>
      <c r="AX159" s="373"/>
      <c r="AY159" s="373"/>
      <c r="AZ159" s="373"/>
      <c r="BA159" s="373"/>
      <c r="BB159" s="374"/>
      <c r="BC159" s="372"/>
      <c r="BD159" s="373"/>
      <c r="BE159" s="375"/>
      <c r="BF159" s="594"/>
      <c r="BG159" s="595"/>
      <c r="BH159" s="556"/>
      <c r="BI159" s="557"/>
      <c r="BJ159" s="558"/>
      <c r="BK159" s="559"/>
      <c r="BL159" s="559"/>
      <c r="BM159" s="559"/>
      <c r="BN159" s="560"/>
    </row>
    <row r="160" spans="2:66" ht="20.25" customHeight="1" x14ac:dyDescent="0.45">
      <c r="B160" s="597"/>
      <c r="C160" s="691"/>
      <c r="D160" s="692"/>
      <c r="E160" s="658"/>
      <c r="F160" s="687"/>
      <c r="G160" s="598"/>
      <c r="H160" s="599"/>
      <c r="I160" s="382"/>
      <c r="J160" s="383">
        <f>G159</f>
        <v>0</v>
      </c>
      <c r="K160" s="382"/>
      <c r="L160" s="383">
        <f>M159</f>
        <v>0</v>
      </c>
      <c r="M160" s="600"/>
      <c r="N160" s="601"/>
      <c r="O160" s="602"/>
      <c r="P160" s="603"/>
      <c r="Q160" s="603"/>
      <c r="R160" s="599"/>
      <c r="S160" s="588"/>
      <c r="T160" s="589"/>
      <c r="U160" s="589"/>
      <c r="V160" s="589"/>
      <c r="W160" s="590"/>
      <c r="X160" s="376" t="s">
        <v>261</v>
      </c>
      <c r="Y160" s="377"/>
      <c r="Z160" s="378"/>
      <c r="AA160" s="364" t="str">
        <f>IF(AA159="","",VLOOKUP(AA159,'[1]シフト記号表（従来型・ユニット型共通）'!$C$6:$L$47,10,FALSE))</f>
        <v/>
      </c>
      <c r="AB160" s="365" t="str">
        <f>IF(AB159="","",VLOOKUP(AB159,'[1]シフト記号表（従来型・ユニット型共通）'!$C$6:$L$47,10,FALSE))</f>
        <v/>
      </c>
      <c r="AC160" s="365" t="str">
        <f>IF(AC159="","",VLOOKUP(AC159,'[1]シフト記号表（従来型・ユニット型共通）'!$C$6:$L$47,10,FALSE))</f>
        <v/>
      </c>
      <c r="AD160" s="365" t="str">
        <f>IF(AD159="","",VLOOKUP(AD159,'[1]シフト記号表（従来型・ユニット型共通）'!$C$6:$L$47,10,FALSE))</f>
        <v/>
      </c>
      <c r="AE160" s="365" t="str">
        <f>IF(AE159="","",VLOOKUP(AE159,'[1]シフト記号表（従来型・ユニット型共通）'!$C$6:$L$47,10,FALSE))</f>
        <v/>
      </c>
      <c r="AF160" s="365" t="str">
        <f>IF(AF159="","",VLOOKUP(AF159,'[1]シフト記号表（従来型・ユニット型共通）'!$C$6:$L$47,10,FALSE))</f>
        <v/>
      </c>
      <c r="AG160" s="366" t="str">
        <f>IF(AG159="","",VLOOKUP(AG159,'[1]シフト記号表（従来型・ユニット型共通）'!$C$6:$L$47,10,FALSE))</f>
        <v/>
      </c>
      <c r="AH160" s="364" t="str">
        <f>IF(AH159="","",VLOOKUP(AH159,'[1]シフト記号表（従来型・ユニット型共通）'!$C$6:$L$47,10,FALSE))</f>
        <v/>
      </c>
      <c r="AI160" s="365" t="str">
        <f>IF(AI159="","",VLOOKUP(AI159,'[1]シフト記号表（従来型・ユニット型共通）'!$C$6:$L$47,10,FALSE))</f>
        <v/>
      </c>
      <c r="AJ160" s="365" t="str">
        <f>IF(AJ159="","",VLOOKUP(AJ159,'[1]シフト記号表（従来型・ユニット型共通）'!$C$6:$L$47,10,FALSE))</f>
        <v/>
      </c>
      <c r="AK160" s="365" t="str">
        <f>IF(AK159="","",VLOOKUP(AK159,'[1]シフト記号表（従来型・ユニット型共通）'!$C$6:$L$47,10,FALSE))</f>
        <v/>
      </c>
      <c r="AL160" s="365" t="str">
        <f>IF(AL159="","",VLOOKUP(AL159,'[1]シフト記号表（従来型・ユニット型共通）'!$C$6:$L$47,10,FALSE))</f>
        <v/>
      </c>
      <c r="AM160" s="365" t="str">
        <f>IF(AM159="","",VLOOKUP(AM159,'[1]シフト記号表（従来型・ユニット型共通）'!$C$6:$L$47,10,FALSE))</f>
        <v/>
      </c>
      <c r="AN160" s="366" t="str">
        <f>IF(AN159="","",VLOOKUP(AN159,'[1]シフト記号表（従来型・ユニット型共通）'!$C$6:$L$47,10,FALSE))</f>
        <v/>
      </c>
      <c r="AO160" s="364" t="str">
        <f>IF(AO159="","",VLOOKUP(AO159,'[1]シフト記号表（従来型・ユニット型共通）'!$C$6:$L$47,10,FALSE))</f>
        <v/>
      </c>
      <c r="AP160" s="365" t="str">
        <f>IF(AP159="","",VLOOKUP(AP159,'[1]シフト記号表（従来型・ユニット型共通）'!$C$6:$L$47,10,FALSE))</f>
        <v/>
      </c>
      <c r="AQ160" s="365" t="str">
        <f>IF(AQ159="","",VLOOKUP(AQ159,'[1]シフト記号表（従来型・ユニット型共通）'!$C$6:$L$47,10,FALSE))</f>
        <v/>
      </c>
      <c r="AR160" s="365" t="str">
        <f>IF(AR159="","",VLOOKUP(AR159,'[1]シフト記号表（従来型・ユニット型共通）'!$C$6:$L$47,10,FALSE))</f>
        <v/>
      </c>
      <c r="AS160" s="365" t="str">
        <f>IF(AS159="","",VLOOKUP(AS159,'[1]シフト記号表（従来型・ユニット型共通）'!$C$6:$L$47,10,FALSE))</f>
        <v/>
      </c>
      <c r="AT160" s="365" t="str">
        <f>IF(AT159="","",VLOOKUP(AT159,'[1]シフト記号表（従来型・ユニット型共通）'!$C$6:$L$47,10,FALSE))</f>
        <v/>
      </c>
      <c r="AU160" s="366" t="str">
        <f>IF(AU159="","",VLOOKUP(AU159,'[1]シフト記号表（従来型・ユニット型共通）'!$C$6:$L$47,10,FALSE))</f>
        <v/>
      </c>
      <c r="AV160" s="364" t="str">
        <f>IF(AV159="","",VLOOKUP(AV159,'[1]シフト記号表（従来型・ユニット型共通）'!$C$6:$L$47,10,FALSE))</f>
        <v/>
      </c>
      <c r="AW160" s="365" t="str">
        <f>IF(AW159="","",VLOOKUP(AW159,'[1]シフト記号表（従来型・ユニット型共通）'!$C$6:$L$47,10,FALSE))</f>
        <v/>
      </c>
      <c r="AX160" s="365" t="str">
        <f>IF(AX159="","",VLOOKUP(AX159,'[1]シフト記号表（従来型・ユニット型共通）'!$C$6:$L$47,10,FALSE))</f>
        <v/>
      </c>
      <c r="AY160" s="365" t="str">
        <f>IF(AY159="","",VLOOKUP(AY159,'[1]シフト記号表（従来型・ユニット型共通）'!$C$6:$L$47,10,FALSE))</f>
        <v/>
      </c>
      <c r="AZ160" s="365" t="str">
        <f>IF(AZ159="","",VLOOKUP(AZ159,'[1]シフト記号表（従来型・ユニット型共通）'!$C$6:$L$47,10,FALSE))</f>
        <v/>
      </c>
      <c r="BA160" s="365" t="str">
        <f>IF(BA159="","",VLOOKUP(BA159,'[1]シフト記号表（従来型・ユニット型共通）'!$C$6:$L$47,10,FALSE))</f>
        <v/>
      </c>
      <c r="BB160" s="366" t="str">
        <f>IF(BB159="","",VLOOKUP(BB159,'[1]シフト記号表（従来型・ユニット型共通）'!$C$6:$L$47,10,FALSE))</f>
        <v/>
      </c>
      <c r="BC160" s="364" t="str">
        <f>IF(BC159="","",VLOOKUP(BC159,'[1]シフト記号表（従来型・ユニット型共通）'!$C$6:$L$47,10,FALSE))</f>
        <v/>
      </c>
      <c r="BD160" s="365" t="str">
        <f>IF(BD159="","",VLOOKUP(BD159,'[1]シフト記号表（従来型・ユニット型共通）'!$C$6:$L$47,10,FALSE))</f>
        <v/>
      </c>
      <c r="BE160" s="365" t="str">
        <f>IF(BE159="","",VLOOKUP(BE159,'[1]シフト記号表（従来型・ユニット型共通）'!$C$6:$L$47,10,FALSE))</f>
        <v/>
      </c>
      <c r="BF160" s="571">
        <f>IF($BI$3="４週",SUM(AA160:BB160),IF($BI$3="暦月",SUM(AA160:BE160),""))</f>
        <v>0</v>
      </c>
      <c r="BG160" s="572"/>
      <c r="BH160" s="573">
        <f>IF($BI$3="４週",BF160/4,IF($BI$3="暦月",(BF160/($BI$8/7)),""))</f>
        <v>0</v>
      </c>
      <c r="BI160" s="572"/>
      <c r="BJ160" s="568"/>
      <c r="BK160" s="569"/>
      <c r="BL160" s="569"/>
      <c r="BM160" s="569"/>
      <c r="BN160" s="570"/>
    </row>
    <row r="161" spans="2:66" ht="20.25" customHeight="1" x14ac:dyDescent="0.45">
      <c r="B161" s="574">
        <f>B159+1</f>
        <v>73</v>
      </c>
      <c r="C161" s="684"/>
      <c r="D161" s="686"/>
      <c r="E161" s="658"/>
      <c r="F161" s="687"/>
      <c r="G161" s="576"/>
      <c r="H161" s="577"/>
      <c r="I161" s="359"/>
      <c r="J161" s="360"/>
      <c r="K161" s="359"/>
      <c r="L161" s="360"/>
      <c r="M161" s="580"/>
      <c r="N161" s="581"/>
      <c r="O161" s="584"/>
      <c r="P161" s="585"/>
      <c r="Q161" s="585"/>
      <c r="R161" s="577"/>
      <c r="S161" s="588"/>
      <c r="T161" s="589"/>
      <c r="U161" s="589"/>
      <c r="V161" s="589"/>
      <c r="W161" s="590"/>
      <c r="X161" s="379" t="s">
        <v>260</v>
      </c>
      <c r="Y161" s="380"/>
      <c r="Z161" s="381"/>
      <c r="AA161" s="372"/>
      <c r="AB161" s="373"/>
      <c r="AC161" s="373"/>
      <c r="AD161" s="373"/>
      <c r="AE161" s="373"/>
      <c r="AF161" s="373"/>
      <c r="AG161" s="374"/>
      <c r="AH161" s="372"/>
      <c r="AI161" s="373"/>
      <c r="AJ161" s="373"/>
      <c r="AK161" s="373"/>
      <c r="AL161" s="373"/>
      <c r="AM161" s="373"/>
      <c r="AN161" s="374"/>
      <c r="AO161" s="372"/>
      <c r="AP161" s="373"/>
      <c r="AQ161" s="373"/>
      <c r="AR161" s="373"/>
      <c r="AS161" s="373"/>
      <c r="AT161" s="373"/>
      <c r="AU161" s="374"/>
      <c r="AV161" s="372"/>
      <c r="AW161" s="373"/>
      <c r="AX161" s="373"/>
      <c r="AY161" s="373"/>
      <c r="AZ161" s="373"/>
      <c r="BA161" s="373"/>
      <c r="BB161" s="374"/>
      <c r="BC161" s="372"/>
      <c r="BD161" s="373"/>
      <c r="BE161" s="375"/>
      <c r="BF161" s="594"/>
      <c r="BG161" s="595"/>
      <c r="BH161" s="556"/>
      <c r="BI161" s="557"/>
      <c r="BJ161" s="558"/>
      <c r="BK161" s="559"/>
      <c r="BL161" s="559"/>
      <c r="BM161" s="559"/>
      <c r="BN161" s="560"/>
    </row>
    <row r="162" spans="2:66" ht="20.25" customHeight="1" x14ac:dyDescent="0.45">
      <c r="B162" s="597"/>
      <c r="C162" s="691"/>
      <c r="D162" s="692"/>
      <c r="E162" s="658"/>
      <c r="F162" s="687"/>
      <c r="G162" s="598"/>
      <c r="H162" s="599"/>
      <c r="I162" s="382"/>
      <c r="J162" s="383">
        <f>G161</f>
        <v>0</v>
      </c>
      <c r="K162" s="382"/>
      <c r="L162" s="383">
        <f>M161</f>
        <v>0</v>
      </c>
      <c r="M162" s="600"/>
      <c r="N162" s="601"/>
      <c r="O162" s="602"/>
      <c r="P162" s="603"/>
      <c r="Q162" s="603"/>
      <c r="R162" s="599"/>
      <c r="S162" s="588"/>
      <c r="T162" s="589"/>
      <c r="U162" s="589"/>
      <c r="V162" s="589"/>
      <c r="W162" s="590"/>
      <c r="X162" s="376" t="s">
        <v>261</v>
      </c>
      <c r="Y162" s="377"/>
      <c r="Z162" s="378"/>
      <c r="AA162" s="364" t="str">
        <f>IF(AA161="","",VLOOKUP(AA161,'[1]シフト記号表（従来型・ユニット型共通）'!$C$6:$L$47,10,FALSE))</f>
        <v/>
      </c>
      <c r="AB162" s="365" t="str">
        <f>IF(AB161="","",VLOOKUP(AB161,'[1]シフト記号表（従来型・ユニット型共通）'!$C$6:$L$47,10,FALSE))</f>
        <v/>
      </c>
      <c r="AC162" s="365" t="str">
        <f>IF(AC161="","",VLOOKUP(AC161,'[1]シフト記号表（従来型・ユニット型共通）'!$C$6:$L$47,10,FALSE))</f>
        <v/>
      </c>
      <c r="AD162" s="365" t="str">
        <f>IF(AD161="","",VLOOKUP(AD161,'[1]シフト記号表（従来型・ユニット型共通）'!$C$6:$L$47,10,FALSE))</f>
        <v/>
      </c>
      <c r="AE162" s="365" t="str">
        <f>IF(AE161="","",VLOOKUP(AE161,'[1]シフト記号表（従来型・ユニット型共通）'!$C$6:$L$47,10,FALSE))</f>
        <v/>
      </c>
      <c r="AF162" s="365" t="str">
        <f>IF(AF161="","",VLOOKUP(AF161,'[1]シフト記号表（従来型・ユニット型共通）'!$C$6:$L$47,10,FALSE))</f>
        <v/>
      </c>
      <c r="AG162" s="366" t="str">
        <f>IF(AG161="","",VLOOKUP(AG161,'[1]シフト記号表（従来型・ユニット型共通）'!$C$6:$L$47,10,FALSE))</f>
        <v/>
      </c>
      <c r="AH162" s="364" t="str">
        <f>IF(AH161="","",VLOOKUP(AH161,'[1]シフト記号表（従来型・ユニット型共通）'!$C$6:$L$47,10,FALSE))</f>
        <v/>
      </c>
      <c r="AI162" s="365" t="str">
        <f>IF(AI161="","",VLOOKUP(AI161,'[1]シフト記号表（従来型・ユニット型共通）'!$C$6:$L$47,10,FALSE))</f>
        <v/>
      </c>
      <c r="AJ162" s="365" t="str">
        <f>IF(AJ161="","",VLOOKUP(AJ161,'[1]シフト記号表（従来型・ユニット型共通）'!$C$6:$L$47,10,FALSE))</f>
        <v/>
      </c>
      <c r="AK162" s="365" t="str">
        <f>IF(AK161="","",VLOOKUP(AK161,'[1]シフト記号表（従来型・ユニット型共通）'!$C$6:$L$47,10,FALSE))</f>
        <v/>
      </c>
      <c r="AL162" s="365" t="str">
        <f>IF(AL161="","",VLOOKUP(AL161,'[1]シフト記号表（従来型・ユニット型共通）'!$C$6:$L$47,10,FALSE))</f>
        <v/>
      </c>
      <c r="AM162" s="365" t="str">
        <f>IF(AM161="","",VLOOKUP(AM161,'[1]シフト記号表（従来型・ユニット型共通）'!$C$6:$L$47,10,FALSE))</f>
        <v/>
      </c>
      <c r="AN162" s="366" t="str">
        <f>IF(AN161="","",VLOOKUP(AN161,'[1]シフト記号表（従来型・ユニット型共通）'!$C$6:$L$47,10,FALSE))</f>
        <v/>
      </c>
      <c r="AO162" s="364" t="str">
        <f>IF(AO161="","",VLOOKUP(AO161,'[1]シフト記号表（従来型・ユニット型共通）'!$C$6:$L$47,10,FALSE))</f>
        <v/>
      </c>
      <c r="AP162" s="365" t="str">
        <f>IF(AP161="","",VLOOKUP(AP161,'[1]シフト記号表（従来型・ユニット型共通）'!$C$6:$L$47,10,FALSE))</f>
        <v/>
      </c>
      <c r="AQ162" s="365" t="str">
        <f>IF(AQ161="","",VLOOKUP(AQ161,'[1]シフト記号表（従来型・ユニット型共通）'!$C$6:$L$47,10,FALSE))</f>
        <v/>
      </c>
      <c r="AR162" s="365" t="str">
        <f>IF(AR161="","",VLOOKUP(AR161,'[1]シフト記号表（従来型・ユニット型共通）'!$C$6:$L$47,10,FALSE))</f>
        <v/>
      </c>
      <c r="AS162" s="365" t="str">
        <f>IF(AS161="","",VLOOKUP(AS161,'[1]シフト記号表（従来型・ユニット型共通）'!$C$6:$L$47,10,FALSE))</f>
        <v/>
      </c>
      <c r="AT162" s="365" t="str">
        <f>IF(AT161="","",VLOOKUP(AT161,'[1]シフト記号表（従来型・ユニット型共通）'!$C$6:$L$47,10,FALSE))</f>
        <v/>
      </c>
      <c r="AU162" s="366" t="str">
        <f>IF(AU161="","",VLOOKUP(AU161,'[1]シフト記号表（従来型・ユニット型共通）'!$C$6:$L$47,10,FALSE))</f>
        <v/>
      </c>
      <c r="AV162" s="364" t="str">
        <f>IF(AV161="","",VLOOKUP(AV161,'[1]シフト記号表（従来型・ユニット型共通）'!$C$6:$L$47,10,FALSE))</f>
        <v/>
      </c>
      <c r="AW162" s="365" t="str">
        <f>IF(AW161="","",VLOOKUP(AW161,'[1]シフト記号表（従来型・ユニット型共通）'!$C$6:$L$47,10,FALSE))</f>
        <v/>
      </c>
      <c r="AX162" s="365" t="str">
        <f>IF(AX161="","",VLOOKUP(AX161,'[1]シフト記号表（従来型・ユニット型共通）'!$C$6:$L$47,10,FALSE))</f>
        <v/>
      </c>
      <c r="AY162" s="365" t="str">
        <f>IF(AY161="","",VLOOKUP(AY161,'[1]シフト記号表（従来型・ユニット型共通）'!$C$6:$L$47,10,FALSE))</f>
        <v/>
      </c>
      <c r="AZ162" s="365" t="str">
        <f>IF(AZ161="","",VLOOKUP(AZ161,'[1]シフト記号表（従来型・ユニット型共通）'!$C$6:$L$47,10,FALSE))</f>
        <v/>
      </c>
      <c r="BA162" s="365" t="str">
        <f>IF(BA161="","",VLOOKUP(BA161,'[1]シフト記号表（従来型・ユニット型共通）'!$C$6:$L$47,10,FALSE))</f>
        <v/>
      </c>
      <c r="BB162" s="366" t="str">
        <f>IF(BB161="","",VLOOKUP(BB161,'[1]シフト記号表（従来型・ユニット型共通）'!$C$6:$L$47,10,FALSE))</f>
        <v/>
      </c>
      <c r="BC162" s="364" t="str">
        <f>IF(BC161="","",VLOOKUP(BC161,'[1]シフト記号表（従来型・ユニット型共通）'!$C$6:$L$47,10,FALSE))</f>
        <v/>
      </c>
      <c r="BD162" s="365" t="str">
        <f>IF(BD161="","",VLOOKUP(BD161,'[1]シフト記号表（従来型・ユニット型共通）'!$C$6:$L$47,10,FALSE))</f>
        <v/>
      </c>
      <c r="BE162" s="365" t="str">
        <f>IF(BE161="","",VLOOKUP(BE161,'[1]シフト記号表（従来型・ユニット型共通）'!$C$6:$L$47,10,FALSE))</f>
        <v/>
      </c>
      <c r="BF162" s="571">
        <f>IF($BI$3="４週",SUM(AA162:BB162),IF($BI$3="暦月",SUM(AA162:BE162),""))</f>
        <v>0</v>
      </c>
      <c r="BG162" s="572"/>
      <c r="BH162" s="573">
        <f>IF($BI$3="４週",BF162/4,IF($BI$3="暦月",(BF162/($BI$8/7)),""))</f>
        <v>0</v>
      </c>
      <c r="BI162" s="572"/>
      <c r="BJ162" s="568"/>
      <c r="BK162" s="569"/>
      <c r="BL162" s="569"/>
      <c r="BM162" s="569"/>
      <c r="BN162" s="570"/>
    </row>
    <row r="163" spans="2:66" ht="20.25" customHeight="1" x14ac:dyDescent="0.45">
      <c r="B163" s="574">
        <f>B161+1</f>
        <v>74</v>
      </c>
      <c r="C163" s="684"/>
      <c r="D163" s="686"/>
      <c r="E163" s="658"/>
      <c r="F163" s="687"/>
      <c r="G163" s="576"/>
      <c r="H163" s="577"/>
      <c r="I163" s="359"/>
      <c r="J163" s="360"/>
      <c r="K163" s="359"/>
      <c r="L163" s="360"/>
      <c r="M163" s="580"/>
      <c r="N163" s="581"/>
      <c r="O163" s="584"/>
      <c r="P163" s="585"/>
      <c r="Q163" s="585"/>
      <c r="R163" s="577"/>
      <c r="S163" s="588"/>
      <c r="T163" s="589"/>
      <c r="U163" s="589"/>
      <c r="V163" s="589"/>
      <c r="W163" s="590"/>
      <c r="X163" s="379" t="s">
        <v>260</v>
      </c>
      <c r="Y163" s="380"/>
      <c r="Z163" s="381"/>
      <c r="AA163" s="372"/>
      <c r="AB163" s="373"/>
      <c r="AC163" s="373"/>
      <c r="AD163" s="373"/>
      <c r="AE163" s="373"/>
      <c r="AF163" s="373"/>
      <c r="AG163" s="374"/>
      <c r="AH163" s="372"/>
      <c r="AI163" s="373"/>
      <c r="AJ163" s="373"/>
      <c r="AK163" s="373"/>
      <c r="AL163" s="373"/>
      <c r="AM163" s="373"/>
      <c r="AN163" s="374"/>
      <c r="AO163" s="372"/>
      <c r="AP163" s="373"/>
      <c r="AQ163" s="373"/>
      <c r="AR163" s="373"/>
      <c r="AS163" s="373"/>
      <c r="AT163" s="373"/>
      <c r="AU163" s="374"/>
      <c r="AV163" s="372"/>
      <c r="AW163" s="373"/>
      <c r="AX163" s="373"/>
      <c r="AY163" s="373"/>
      <c r="AZ163" s="373"/>
      <c r="BA163" s="373"/>
      <c r="BB163" s="374"/>
      <c r="BC163" s="372"/>
      <c r="BD163" s="373"/>
      <c r="BE163" s="375"/>
      <c r="BF163" s="594"/>
      <c r="BG163" s="595"/>
      <c r="BH163" s="556"/>
      <c r="BI163" s="557"/>
      <c r="BJ163" s="558"/>
      <c r="BK163" s="559"/>
      <c r="BL163" s="559"/>
      <c r="BM163" s="559"/>
      <c r="BN163" s="560"/>
    </row>
    <row r="164" spans="2:66" ht="20.25" customHeight="1" x14ac:dyDescent="0.45">
      <c r="B164" s="597"/>
      <c r="C164" s="691"/>
      <c r="D164" s="692"/>
      <c r="E164" s="658"/>
      <c r="F164" s="687"/>
      <c r="G164" s="598"/>
      <c r="H164" s="599"/>
      <c r="I164" s="382"/>
      <c r="J164" s="383">
        <f>G163</f>
        <v>0</v>
      </c>
      <c r="K164" s="382"/>
      <c r="L164" s="383">
        <f>M163</f>
        <v>0</v>
      </c>
      <c r="M164" s="600"/>
      <c r="N164" s="601"/>
      <c r="O164" s="602"/>
      <c r="P164" s="603"/>
      <c r="Q164" s="603"/>
      <c r="R164" s="599"/>
      <c r="S164" s="588"/>
      <c r="T164" s="589"/>
      <c r="U164" s="589"/>
      <c r="V164" s="589"/>
      <c r="W164" s="590"/>
      <c r="X164" s="376" t="s">
        <v>261</v>
      </c>
      <c r="Y164" s="377"/>
      <c r="Z164" s="378"/>
      <c r="AA164" s="364" t="str">
        <f>IF(AA163="","",VLOOKUP(AA163,'[1]シフト記号表（従来型・ユニット型共通）'!$C$6:$L$47,10,FALSE))</f>
        <v/>
      </c>
      <c r="AB164" s="365" t="str">
        <f>IF(AB163="","",VLOOKUP(AB163,'[1]シフト記号表（従来型・ユニット型共通）'!$C$6:$L$47,10,FALSE))</f>
        <v/>
      </c>
      <c r="AC164" s="365" t="str">
        <f>IF(AC163="","",VLOOKUP(AC163,'[1]シフト記号表（従来型・ユニット型共通）'!$C$6:$L$47,10,FALSE))</f>
        <v/>
      </c>
      <c r="AD164" s="365" t="str">
        <f>IF(AD163="","",VLOOKUP(AD163,'[1]シフト記号表（従来型・ユニット型共通）'!$C$6:$L$47,10,FALSE))</f>
        <v/>
      </c>
      <c r="AE164" s="365" t="str">
        <f>IF(AE163="","",VLOOKUP(AE163,'[1]シフト記号表（従来型・ユニット型共通）'!$C$6:$L$47,10,FALSE))</f>
        <v/>
      </c>
      <c r="AF164" s="365" t="str">
        <f>IF(AF163="","",VLOOKUP(AF163,'[1]シフト記号表（従来型・ユニット型共通）'!$C$6:$L$47,10,FALSE))</f>
        <v/>
      </c>
      <c r="AG164" s="366" t="str">
        <f>IF(AG163="","",VLOOKUP(AG163,'[1]シフト記号表（従来型・ユニット型共通）'!$C$6:$L$47,10,FALSE))</f>
        <v/>
      </c>
      <c r="AH164" s="364" t="str">
        <f>IF(AH163="","",VLOOKUP(AH163,'[1]シフト記号表（従来型・ユニット型共通）'!$C$6:$L$47,10,FALSE))</f>
        <v/>
      </c>
      <c r="AI164" s="365" t="str">
        <f>IF(AI163="","",VLOOKUP(AI163,'[1]シフト記号表（従来型・ユニット型共通）'!$C$6:$L$47,10,FALSE))</f>
        <v/>
      </c>
      <c r="AJ164" s="365" t="str">
        <f>IF(AJ163="","",VLOOKUP(AJ163,'[1]シフト記号表（従来型・ユニット型共通）'!$C$6:$L$47,10,FALSE))</f>
        <v/>
      </c>
      <c r="AK164" s="365" t="str">
        <f>IF(AK163="","",VLOOKUP(AK163,'[1]シフト記号表（従来型・ユニット型共通）'!$C$6:$L$47,10,FALSE))</f>
        <v/>
      </c>
      <c r="AL164" s="365" t="str">
        <f>IF(AL163="","",VLOOKUP(AL163,'[1]シフト記号表（従来型・ユニット型共通）'!$C$6:$L$47,10,FALSE))</f>
        <v/>
      </c>
      <c r="AM164" s="365" t="str">
        <f>IF(AM163="","",VLOOKUP(AM163,'[1]シフト記号表（従来型・ユニット型共通）'!$C$6:$L$47,10,FALSE))</f>
        <v/>
      </c>
      <c r="AN164" s="366" t="str">
        <f>IF(AN163="","",VLOOKUP(AN163,'[1]シフト記号表（従来型・ユニット型共通）'!$C$6:$L$47,10,FALSE))</f>
        <v/>
      </c>
      <c r="AO164" s="364" t="str">
        <f>IF(AO163="","",VLOOKUP(AO163,'[1]シフト記号表（従来型・ユニット型共通）'!$C$6:$L$47,10,FALSE))</f>
        <v/>
      </c>
      <c r="AP164" s="365" t="str">
        <f>IF(AP163="","",VLOOKUP(AP163,'[1]シフト記号表（従来型・ユニット型共通）'!$C$6:$L$47,10,FALSE))</f>
        <v/>
      </c>
      <c r="AQ164" s="365" t="str">
        <f>IF(AQ163="","",VLOOKUP(AQ163,'[1]シフト記号表（従来型・ユニット型共通）'!$C$6:$L$47,10,FALSE))</f>
        <v/>
      </c>
      <c r="AR164" s="365" t="str">
        <f>IF(AR163="","",VLOOKUP(AR163,'[1]シフト記号表（従来型・ユニット型共通）'!$C$6:$L$47,10,FALSE))</f>
        <v/>
      </c>
      <c r="AS164" s="365" t="str">
        <f>IF(AS163="","",VLOOKUP(AS163,'[1]シフト記号表（従来型・ユニット型共通）'!$C$6:$L$47,10,FALSE))</f>
        <v/>
      </c>
      <c r="AT164" s="365" t="str">
        <f>IF(AT163="","",VLOOKUP(AT163,'[1]シフト記号表（従来型・ユニット型共通）'!$C$6:$L$47,10,FALSE))</f>
        <v/>
      </c>
      <c r="AU164" s="366" t="str">
        <f>IF(AU163="","",VLOOKUP(AU163,'[1]シフト記号表（従来型・ユニット型共通）'!$C$6:$L$47,10,FALSE))</f>
        <v/>
      </c>
      <c r="AV164" s="364" t="str">
        <f>IF(AV163="","",VLOOKUP(AV163,'[1]シフト記号表（従来型・ユニット型共通）'!$C$6:$L$47,10,FALSE))</f>
        <v/>
      </c>
      <c r="AW164" s="365" t="str">
        <f>IF(AW163="","",VLOOKUP(AW163,'[1]シフト記号表（従来型・ユニット型共通）'!$C$6:$L$47,10,FALSE))</f>
        <v/>
      </c>
      <c r="AX164" s="365" t="str">
        <f>IF(AX163="","",VLOOKUP(AX163,'[1]シフト記号表（従来型・ユニット型共通）'!$C$6:$L$47,10,FALSE))</f>
        <v/>
      </c>
      <c r="AY164" s="365" t="str">
        <f>IF(AY163="","",VLOOKUP(AY163,'[1]シフト記号表（従来型・ユニット型共通）'!$C$6:$L$47,10,FALSE))</f>
        <v/>
      </c>
      <c r="AZ164" s="365" t="str">
        <f>IF(AZ163="","",VLOOKUP(AZ163,'[1]シフト記号表（従来型・ユニット型共通）'!$C$6:$L$47,10,FALSE))</f>
        <v/>
      </c>
      <c r="BA164" s="365" t="str">
        <f>IF(BA163="","",VLOOKUP(BA163,'[1]シフト記号表（従来型・ユニット型共通）'!$C$6:$L$47,10,FALSE))</f>
        <v/>
      </c>
      <c r="BB164" s="366" t="str">
        <f>IF(BB163="","",VLOOKUP(BB163,'[1]シフト記号表（従来型・ユニット型共通）'!$C$6:$L$47,10,FALSE))</f>
        <v/>
      </c>
      <c r="BC164" s="364" t="str">
        <f>IF(BC163="","",VLOOKUP(BC163,'[1]シフト記号表（従来型・ユニット型共通）'!$C$6:$L$47,10,FALSE))</f>
        <v/>
      </c>
      <c r="BD164" s="365" t="str">
        <f>IF(BD163="","",VLOOKUP(BD163,'[1]シフト記号表（従来型・ユニット型共通）'!$C$6:$L$47,10,FALSE))</f>
        <v/>
      </c>
      <c r="BE164" s="365" t="str">
        <f>IF(BE163="","",VLOOKUP(BE163,'[1]シフト記号表（従来型・ユニット型共通）'!$C$6:$L$47,10,FALSE))</f>
        <v/>
      </c>
      <c r="BF164" s="571">
        <f>IF($BI$3="４週",SUM(AA164:BB164),IF($BI$3="暦月",SUM(AA164:BE164),""))</f>
        <v>0</v>
      </c>
      <c r="BG164" s="572"/>
      <c r="BH164" s="573">
        <f>IF($BI$3="４週",BF164/4,IF($BI$3="暦月",(BF164/($BI$8/7)),""))</f>
        <v>0</v>
      </c>
      <c r="BI164" s="572"/>
      <c r="BJ164" s="568"/>
      <c r="BK164" s="569"/>
      <c r="BL164" s="569"/>
      <c r="BM164" s="569"/>
      <c r="BN164" s="570"/>
    </row>
    <row r="165" spans="2:66" ht="20.25" customHeight="1" x14ac:dyDescent="0.45">
      <c r="B165" s="574">
        <f>B163+1</f>
        <v>75</v>
      </c>
      <c r="C165" s="684"/>
      <c r="D165" s="686"/>
      <c r="E165" s="658"/>
      <c r="F165" s="687"/>
      <c r="G165" s="576"/>
      <c r="H165" s="577"/>
      <c r="I165" s="359"/>
      <c r="J165" s="360"/>
      <c r="K165" s="359"/>
      <c r="L165" s="360"/>
      <c r="M165" s="580"/>
      <c r="N165" s="581"/>
      <c r="O165" s="584"/>
      <c r="P165" s="585"/>
      <c r="Q165" s="585"/>
      <c r="R165" s="577"/>
      <c r="S165" s="588"/>
      <c r="T165" s="589"/>
      <c r="U165" s="589"/>
      <c r="V165" s="589"/>
      <c r="W165" s="590"/>
      <c r="X165" s="379" t="s">
        <v>260</v>
      </c>
      <c r="Y165" s="380"/>
      <c r="Z165" s="381"/>
      <c r="AA165" s="372"/>
      <c r="AB165" s="373"/>
      <c r="AC165" s="373"/>
      <c r="AD165" s="373"/>
      <c r="AE165" s="373"/>
      <c r="AF165" s="373"/>
      <c r="AG165" s="374"/>
      <c r="AH165" s="372"/>
      <c r="AI165" s="373"/>
      <c r="AJ165" s="373"/>
      <c r="AK165" s="373"/>
      <c r="AL165" s="373"/>
      <c r="AM165" s="373"/>
      <c r="AN165" s="374"/>
      <c r="AO165" s="372"/>
      <c r="AP165" s="373"/>
      <c r="AQ165" s="373"/>
      <c r="AR165" s="373"/>
      <c r="AS165" s="373"/>
      <c r="AT165" s="373"/>
      <c r="AU165" s="374"/>
      <c r="AV165" s="372"/>
      <c r="AW165" s="373"/>
      <c r="AX165" s="373"/>
      <c r="AY165" s="373"/>
      <c r="AZ165" s="373"/>
      <c r="BA165" s="373"/>
      <c r="BB165" s="374"/>
      <c r="BC165" s="372"/>
      <c r="BD165" s="373"/>
      <c r="BE165" s="375"/>
      <c r="BF165" s="594"/>
      <c r="BG165" s="595"/>
      <c r="BH165" s="556"/>
      <c r="BI165" s="557"/>
      <c r="BJ165" s="558"/>
      <c r="BK165" s="559"/>
      <c r="BL165" s="559"/>
      <c r="BM165" s="559"/>
      <c r="BN165" s="560"/>
    </row>
    <row r="166" spans="2:66" ht="20.25" customHeight="1" x14ac:dyDescent="0.45">
      <c r="B166" s="597"/>
      <c r="C166" s="691"/>
      <c r="D166" s="692"/>
      <c r="E166" s="658"/>
      <c r="F166" s="687"/>
      <c r="G166" s="598"/>
      <c r="H166" s="599"/>
      <c r="I166" s="382"/>
      <c r="J166" s="383">
        <f>G165</f>
        <v>0</v>
      </c>
      <c r="K166" s="382"/>
      <c r="L166" s="383">
        <f>M165</f>
        <v>0</v>
      </c>
      <c r="M166" s="600"/>
      <c r="N166" s="601"/>
      <c r="O166" s="602"/>
      <c r="P166" s="603"/>
      <c r="Q166" s="603"/>
      <c r="R166" s="599"/>
      <c r="S166" s="588"/>
      <c r="T166" s="589"/>
      <c r="U166" s="589"/>
      <c r="V166" s="589"/>
      <c r="W166" s="590"/>
      <c r="X166" s="376" t="s">
        <v>261</v>
      </c>
      <c r="Y166" s="377"/>
      <c r="Z166" s="378"/>
      <c r="AA166" s="364" t="str">
        <f>IF(AA165="","",VLOOKUP(AA165,'[1]シフト記号表（従来型・ユニット型共通）'!$C$6:$L$47,10,FALSE))</f>
        <v/>
      </c>
      <c r="AB166" s="365" t="str">
        <f>IF(AB165="","",VLOOKUP(AB165,'[1]シフト記号表（従来型・ユニット型共通）'!$C$6:$L$47,10,FALSE))</f>
        <v/>
      </c>
      <c r="AC166" s="365" t="str">
        <f>IF(AC165="","",VLOOKUP(AC165,'[1]シフト記号表（従来型・ユニット型共通）'!$C$6:$L$47,10,FALSE))</f>
        <v/>
      </c>
      <c r="AD166" s="365" t="str">
        <f>IF(AD165="","",VLOOKUP(AD165,'[1]シフト記号表（従来型・ユニット型共通）'!$C$6:$L$47,10,FALSE))</f>
        <v/>
      </c>
      <c r="AE166" s="365" t="str">
        <f>IF(AE165="","",VLOOKUP(AE165,'[1]シフト記号表（従来型・ユニット型共通）'!$C$6:$L$47,10,FALSE))</f>
        <v/>
      </c>
      <c r="AF166" s="365" t="str">
        <f>IF(AF165="","",VLOOKUP(AF165,'[1]シフト記号表（従来型・ユニット型共通）'!$C$6:$L$47,10,FALSE))</f>
        <v/>
      </c>
      <c r="AG166" s="366" t="str">
        <f>IF(AG165="","",VLOOKUP(AG165,'[1]シフト記号表（従来型・ユニット型共通）'!$C$6:$L$47,10,FALSE))</f>
        <v/>
      </c>
      <c r="AH166" s="364" t="str">
        <f>IF(AH165="","",VLOOKUP(AH165,'[1]シフト記号表（従来型・ユニット型共通）'!$C$6:$L$47,10,FALSE))</f>
        <v/>
      </c>
      <c r="AI166" s="365" t="str">
        <f>IF(AI165="","",VLOOKUP(AI165,'[1]シフト記号表（従来型・ユニット型共通）'!$C$6:$L$47,10,FALSE))</f>
        <v/>
      </c>
      <c r="AJ166" s="365" t="str">
        <f>IF(AJ165="","",VLOOKUP(AJ165,'[1]シフト記号表（従来型・ユニット型共通）'!$C$6:$L$47,10,FALSE))</f>
        <v/>
      </c>
      <c r="AK166" s="365" t="str">
        <f>IF(AK165="","",VLOOKUP(AK165,'[1]シフト記号表（従来型・ユニット型共通）'!$C$6:$L$47,10,FALSE))</f>
        <v/>
      </c>
      <c r="AL166" s="365" t="str">
        <f>IF(AL165="","",VLOOKUP(AL165,'[1]シフト記号表（従来型・ユニット型共通）'!$C$6:$L$47,10,FALSE))</f>
        <v/>
      </c>
      <c r="AM166" s="365" t="str">
        <f>IF(AM165="","",VLOOKUP(AM165,'[1]シフト記号表（従来型・ユニット型共通）'!$C$6:$L$47,10,FALSE))</f>
        <v/>
      </c>
      <c r="AN166" s="366" t="str">
        <f>IF(AN165="","",VLOOKUP(AN165,'[1]シフト記号表（従来型・ユニット型共通）'!$C$6:$L$47,10,FALSE))</f>
        <v/>
      </c>
      <c r="AO166" s="364" t="str">
        <f>IF(AO165="","",VLOOKUP(AO165,'[1]シフト記号表（従来型・ユニット型共通）'!$C$6:$L$47,10,FALSE))</f>
        <v/>
      </c>
      <c r="AP166" s="365" t="str">
        <f>IF(AP165="","",VLOOKUP(AP165,'[1]シフト記号表（従来型・ユニット型共通）'!$C$6:$L$47,10,FALSE))</f>
        <v/>
      </c>
      <c r="AQ166" s="365" t="str">
        <f>IF(AQ165="","",VLOOKUP(AQ165,'[1]シフト記号表（従来型・ユニット型共通）'!$C$6:$L$47,10,FALSE))</f>
        <v/>
      </c>
      <c r="AR166" s="365" t="str">
        <f>IF(AR165="","",VLOOKUP(AR165,'[1]シフト記号表（従来型・ユニット型共通）'!$C$6:$L$47,10,FALSE))</f>
        <v/>
      </c>
      <c r="AS166" s="365" t="str">
        <f>IF(AS165="","",VLOOKUP(AS165,'[1]シフト記号表（従来型・ユニット型共通）'!$C$6:$L$47,10,FALSE))</f>
        <v/>
      </c>
      <c r="AT166" s="365" t="str">
        <f>IF(AT165="","",VLOOKUP(AT165,'[1]シフト記号表（従来型・ユニット型共通）'!$C$6:$L$47,10,FALSE))</f>
        <v/>
      </c>
      <c r="AU166" s="366" t="str">
        <f>IF(AU165="","",VLOOKUP(AU165,'[1]シフト記号表（従来型・ユニット型共通）'!$C$6:$L$47,10,FALSE))</f>
        <v/>
      </c>
      <c r="AV166" s="364" t="str">
        <f>IF(AV165="","",VLOOKUP(AV165,'[1]シフト記号表（従来型・ユニット型共通）'!$C$6:$L$47,10,FALSE))</f>
        <v/>
      </c>
      <c r="AW166" s="365" t="str">
        <f>IF(AW165="","",VLOOKUP(AW165,'[1]シフト記号表（従来型・ユニット型共通）'!$C$6:$L$47,10,FALSE))</f>
        <v/>
      </c>
      <c r="AX166" s="365" t="str">
        <f>IF(AX165="","",VLOOKUP(AX165,'[1]シフト記号表（従来型・ユニット型共通）'!$C$6:$L$47,10,FALSE))</f>
        <v/>
      </c>
      <c r="AY166" s="365" t="str">
        <f>IF(AY165="","",VLOOKUP(AY165,'[1]シフト記号表（従来型・ユニット型共通）'!$C$6:$L$47,10,FALSE))</f>
        <v/>
      </c>
      <c r="AZ166" s="365" t="str">
        <f>IF(AZ165="","",VLOOKUP(AZ165,'[1]シフト記号表（従来型・ユニット型共通）'!$C$6:$L$47,10,FALSE))</f>
        <v/>
      </c>
      <c r="BA166" s="365" t="str">
        <f>IF(BA165="","",VLOOKUP(BA165,'[1]シフト記号表（従来型・ユニット型共通）'!$C$6:$L$47,10,FALSE))</f>
        <v/>
      </c>
      <c r="BB166" s="366" t="str">
        <f>IF(BB165="","",VLOOKUP(BB165,'[1]シフト記号表（従来型・ユニット型共通）'!$C$6:$L$47,10,FALSE))</f>
        <v/>
      </c>
      <c r="BC166" s="364" t="str">
        <f>IF(BC165="","",VLOOKUP(BC165,'[1]シフト記号表（従来型・ユニット型共通）'!$C$6:$L$47,10,FALSE))</f>
        <v/>
      </c>
      <c r="BD166" s="365" t="str">
        <f>IF(BD165="","",VLOOKUP(BD165,'[1]シフト記号表（従来型・ユニット型共通）'!$C$6:$L$47,10,FALSE))</f>
        <v/>
      </c>
      <c r="BE166" s="365" t="str">
        <f>IF(BE165="","",VLOOKUP(BE165,'[1]シフト記号表（従来型・ユニット型共通）'!$C$6:$L$47,10,FALSE))</f>
        <v/>
      </c>
      <c r="BF166" s="571">
        <f>IF($BI$3="４週",SUM(AA166:BB166),IF($BI$3="暦月",SUM(AA166:BE166),""))</f>
        <v>0</v>
      </c>
      <c r="BG166" s="572"/>
      <c r="BH166" s="573">
        <f>IF($BI$3="４週",BF166/4,IF($BI$3="暦月",(BF166/($BI$8/7)),""))</f>
        <v>0</v>
      </c>
      <c r="BI166" s="572"/>
      <c r="BJ166" s="568"/>
      <c r="BK166" s="569"/>
      <c r="BL166" s="569"/>
      <c r="BM166" s="569"/>
      <c r="BN166" s="570"/>
    </row>
    <row r="167" spans="2:66" ht="20.25" customHeight="1" x14ac:dyDescent="0.45">
      <c r="B167" s="574">
        <f>B165+1</f>
        <v>76</v>
      </c>
      <c r="C167" s="684"/>
      <c r="D167" s="686"/>
      <c r="E167" s="658"/>
      <c r="F167" s="687"/>
      <c r="G167" s="576"/>
      <c r="H167" s="577"/>
      <c r="I167" s="359"/>
      <c r="J167" s="360"/>
      <c r="K167" s="359"/>
      <c r="L167" s="360"/>
      <c r="M167" s="580"/>
      <c r="N167" s="581"/>
      <c r="O167" s="584"/>
      <c r="P167" s="585"/>
      <c r="Q167" s="585"/>
      <c r="R167" s="577"/>
      <c r="S167" s="588"/>
      <c r="T167" s="589"/>
      <c r="U167" s="589"/>
      <c r="V167" s="589"/>
      <c r="W167" s="590"/>
      <c r="X167" s="379" t="s">
        <v>260</v>
      </c>
      <c r="Y167" s="380"/>
      <c r="Z167" s="381"/>
      <c r="AA167" s="372"/>
      <c r="AB167" s="373"/>
      <c r="AC167" s="373"/>
      <c r="AD167" s="373"/>
      <c r="AE167" s="373"/>
      <c r="AF167" s="373"/>
      <c r="AG167" s="374"/>
      <c r="AH167" s="372"/>
      <c r="AI167" s="373"/>
      <c r="AJ167" s="373"/>
      <c r="AK167" s="373"/>
      <c r="AL167" s="373"/>
      <c r="AM167" s="373"/>
      <c r="AN167" s="374"/>
      <c r="AO167" s="372"/>
      <c r="AP167" s="373"/>
      <c r="AQ167" s="373"/>
      <c r="AR167" s="373"/>
      <c r="AS167" s="373"/>
      <c r="AT167" s="373"/>
      <c r="AU167" s="374"/>
      <c r="AV167" s="372"/>
      <c r="AW167" s="373"/>
      <c r="AX167" s="373"/>
      <c r="AY167" s="373"/>
      <c r="AZ167" s="373"/>
      <c r="BA167" s="373"/>
      <c r="BB167" s="374"/>
      <c r="BC167" s="372"/>
      <c r="BD167" s="373"/>
      <c r="BE167" s="375"/>
      <c r="BF167" s="594"/>
      <c r="BG167" s="595"/>
      <c r="BH167" s="556"/>
      <c r="BI167" s="557"/>
      <c r="BJ167" s="558"/>
      <c r="BK167" s="559"/>
      <c r="BL167" s="559"/>
      <c r="BM167" s="559"/>
      <c r="BN167" s="560"/>
    </row>
    <row r="168" spans="2:66" ht="20.25" customHeight="1" x14ac:dyDescent="0.45">
      <c r="B168" s="597"/>
      <c r="C168" s="691"/>
      <c r="D168" s="692"/>
      <c r="E168" s="658"/>
      <c r="F168" s="687"/>
      <c r="G168" s="598"/>
      <c r="H168" s="599"/>
      <c r="I168" s="382"/>
      <c r="J168" s="383">
        <f>G167</f>
        <v>0</v>
      </c>
      <c r="K168" s="382"/>
      <c r="L168" s="383">
        <f>M167</f>
        <v>0</v>
      </c>
      <c r="M168" s="600"/>
      <c r="N168" s="601"/>
      <c r="O168" s="602"/>
      <c r="P168" s="603"/>
      <c r="Q168" s="603"/>
      <c r="R168" s="599"/>
      <c r="S168" s="588"/>
      <c r="T168" s="589"/>
      <c r="U168" s="589"/>
      <c r="V168" s="589"/>
      <c r="W168" s="590"/>
      <c r="X168" s="376" t="s">
        <v>261</v>
      </c>
      <c r="Y168" s="377"/>
      <c r="Z168" s="378"/>
      <c r="AA168" s="364" t="str">
        <f>IF(AA167="","",VLOOKUP(AA167,'[1]シフト記号表（従来型・ユニット型共通）'!$C$6:$L$47,10,FALSE))</f>
        <v/>
      </c>
      <c r="AB168" s="365" t="str">
        <f>IF(AB167="","",VLOOKUP(AB167,'[1]シフト記号表（従来型・ユニット型共通）'!$C$6:$L$47,10,FALSE))</f>
        <v/>
      </c>
      <c r="AC168" s="365" t="str">
        <f>IF(AC167="","",VLOOKUP(AC167,'[1]シフト記号表（従来型・ユニット型共通）'!$C$6:$L$47,10,FALSE))</f>
        <v/>
      </c>
      <c r="AD168" s="365" t="str">
        <f>IF(AD167="","",VLOOKUP(AD167,'[1]シフト記号表（従来型・ユニット型共通）'!$C$6:$L$47,10,FALSE))</f>
        <v/>
      </c>
      <c r="AE168" s="365" t="str">
        <f>IF(AE167="","",VLOOKUP(AE167,'[1]シフト記号表（従来型・ユニット型共通）'!$C$6:$L$47,10,FALSE))</f>
        <v/>
      </c>
      <c r="AF168" s="365" t="str">
        <f>IF(AF167="","",VLOOKUP(AF167,'[1]シフト記号表（従来型・ユニット型共通）'!$C$6:$L$47,10,FALSE))</f>
        <v/>
      </c>
      <c r="AG168" s="366" t="str">
        <f>IF(AG167="","",VLOOKUP(AG167,'[1]シフト記号表（従来型・ユニット型共通）'!$C$6:$L$47,10,FALSE))</f>
        <v/>
      </c>
      <c r="AH168" s="364" t="str">
        <f>IF(AH167="","",VLOOKUP(AH167,'[1]シフト記号表（従来型・ユニット型共通）'!$C$6:$L$47,10,FALSE))</f>
        <v/>
      </c>
      <c r="AI168" s="365" t="str">
        <f>IF(AI167="","",VLOOKUP(AI167,'[1]シフト記号表（従来型・ユニット型共通）'!$C$6:$L$47,10,FALSE))</f>
        <v/>
      </c>
      <c r="AJ168" s="365" t="str">
        <f>IF(AJ167="","",VLOOKUP(AJ167,'[1]シフト記号表（従来型・ユニット型共通）'!$C$6:$L$47,10,FALSE))</f>
        <v/>
      </c>
      <c r="AK168" s="365" t="str">
        <f>IF(AK167="","",VLOOKUP(AK167,'[1]シフト記号表（従来型・ユニット型共通）'!$C$6:$L$47,10,FALSE))</f>
        <v/>
      </c>
      <c r="AL168" s="365" t="str">
        <f>IF(AL167="","",VLOOKUP(AL167,'[1]シフト記号表（従来型・ユニット型共通）'!$C$6:$L$47,10,FALSE))</f>
        <v/>
      </c>
      <c r="AM168" s="365" t="str">
        <f>IF(AM167="","",VLOOKUP(AM167,'[1]シフト記号表（従来型・ユニット型共通）'!$C$6:$L$47,10,FALSE))</f>
        <v/>
      </c>
      <c r="AN168" s="366" t="str">
        <f>IF(AN167="","",VLOOKUP(AN167,'[1]シフト記号表（従来型・ユニット型共通）'!$C$6:$L$47,10,FALSE))</f>
        <v/>
      </c>
      <c r="AO168" s="364" t="str">
        <f>IF(AO167="","",VLOOKUP(AO167,'[1]シフト記号表（従来型・ユニット型共通）'!$C$6:$L$47,10,FALSE))</f>
        <v/>
      </c>
      <c r="AP168" s="365" t="str">
        <f>IF(AP167="","",VLOOKUP(AP167,'[1]シフト記号表（従来型・ユニット型共通）'!$C$6:$L$47,10,FALSE))</f>
        <v/>
      </c>
      <c r="AQ168" s="365" t="str">
        <f>IF(AQ167="","",VLOOKUP(AQ167,'[1]シフト記号表（従来型・ユニット型共通）'!$C$6:$L$47,10,FALSE))</f>
        <v/>
      </c>
      <c r="AR168" s="365" t="str">
        <f>IF(AR167="","",VLOOKUP(AR167,'[1]シフト記号表（従来型・ユニット型共通）'!$C$6:$L$47,10,FALSE))</f>
        <v/>
      </c>
      <c r="AS168" s="365" t="str">
        <f>IF(AS167="","",VLOOKUP(AS167,'[1]シフト記号表（従来型・ユニット型共通）'!$C$6:$L$47,10,FALSE))</f>
        <v/>
      </c>
      <c r="AT168" s="365" t="str">
        <f>IF(AT167="","",VLOOKUP(AT167,'[1]シフト記号表（従来型・ユニット型共通）'!$C$6:$L$47,10,FALSE))</f>
        <v/>
      </c>
      <c r="AU168" s="366" t="str">
        <f>IF(AU167="","",VLOOKUP(AU167,'[1]シフト記号表（従来型・ユニット型共通）'!$C$6:$L$47,10,FALSE))</f>
        <v/>
      </c>
      <c r="AV168" s="364" t="str">
        <f>IF(AV167="","",VLOOKUP(AV167,'[1]シフト記号表（従来型・ユニット型共通）'!$C$6:$L$47,10,FALSE))</f>
        <v/>
      </c>
      <c r="AW168" s="365" t="str">
        <f>IF(AW167="","",VLOOKUP(AW167,'[1]シフト記号表（従来型・ユニット型共通）'!$C$6:$L$47,10,FALSE))</f>
        <v/>
      </c>
      <c r="AX168" s="365" t="str">
        <f>IF(AX167="","",VLOOKUP(AX167,'[1]シフト記号表（従来型・ユニット型共通）'!$C$6:$L$47,10,FALSE))</f>
        <v/>
      </c>
      <c r="AY168" s="365" t="str">
        <f>IF(AY167="","",VLOOKUP(AY167,'[1]シフト記号表（従来型・ユニット型共通）'!$C$6:$L$47,10,FALSE))</f>
        <v/>
      </c>
      <c r="AZ168" s="365" t="str">
        <f>IF(AZ167="","",VLOOKUP(AZ167,'[1]シフト記号表（従来型・ユニット型共通）'!$C$6:$L$47,10,FALSE))</f>
        <v/>
      </c>
      <c r="BA168" s="365" t="str">
        <f>IF(BA167="","",VLOOKUP(BA167,'[1]シフト記号表（従来型・ユニット型共通）'!$C$6:$L$47,10,FALSE))</f>
        <v/>
      </c>
      <c r="BB168" s="366" t="str">
        <f>IF(BB167="","",VLOOKUP(BB167,'[1]シフト記号表（従来型・ユニット型共通）'!$C$6:$L$47,10,FALSE))</f>
        <v/>
      </c>
      <c r="BC168" s="364" t="str">
        <f>IF(BC167="","",VLOOKUP(BC167,'[1]シフト記号表（従来型・ユニット型共通）'!$C$6:$L$47,10,FALSE))</f>
        <v/>
      </c>
      <c r="BD168" s="365" t="str">
        <f>IF(BD167="","",VLOOKUP(BD167,'[1]シフト記号表（従来型・ユニット型共通）'!$C$6:$L$47,10,FALSE))</f>
        <v/>
      </c>
      <c r="BE168" s="365" t="str">
        <f>IF(BE167="","",VLOOKUP(BE167,'[1]シフト記号表（従来型・ユニット型共通）'!$C$6:$L$47,10,FALSE))</f>
        <v/>
      </c>
      <c r="BF168" s="571">
        <f>IF($BI$3="４週",SUM(AA168:BB168),IF($BI$3="暦月",SUM(AA168:BE168),""))</f>
        <v>0</v>
      </c>
      <c r="BG168" s="572"/>
      <c r="BH168" s="573">
        <f>IF($BI$3="４週",BF168/4,IF($BI$3="暦月",(BF168/($BI$8/7)),""))</f>
        <v>0</v>
      </c>
      <c r="BI168" s="572"/>
      <c r="BJ168" s="568"/>
      <c r="BK168" s="569"/>
      <c r="BL168" s="569"/>
      <c r="BM168" s="569"/>
      <c r="BN168" s="570"/>
    </row>
    <row r="169" spans="2:66" ht="20.25" customHeight="1" x14ac:dyDescent="0.45">
      <c r="B169" s="574">
        <f>B167+1</f>
        <v>77</v>
      </c>
      <c r="C169" s="684"/>
      <c r="D169" s="686"/>
      <c r="E169" s="658"/>
      <c r="F169" s="687"/>
      <c r="G169" s="576"/>
      <c r="H169" s="577"/>
      <c r="I169" s="359"/>
      <c r="J169" s="360"/>
      <c r="K169" s="359"/>
      <c r="L169" s="360"/>
      <c r="M169" s="580"/>
      <c r="N169" s="581"/>
      <c r="O169" s="584"/>
      <c r="P169" s="585"/>
      <c r="Q169" s="585"/>
      <c r="R169" s="577"/>
      <c r="S169" s="588"/>
      <c r="T169" s="589"/>
      <c r="U169" s="589"/>
      <c r="V169" s="589"/>
      <c r="W169" s="590"/>
      <c r="X169" s="379" t="s">
        <v>260</v>
      </c>
      <c r="Y169" s="380"/>
      <c r="Z169" s="381"/>
      <c r="AA169" s="372"/>
      <c r="AB169" s="373"/>
      <c r="AC169" s="373"/>
      <c r="AD169" s="373"/>
      <c r="AE169" s="373"/>
      <c r="AF169" s="373"/>
      <c r="AG169" s="374"/>
      <c r="AH169" s="372"/>
      <c r="AI169" s="373"/>
      <c r="AJ169" s="373"/>
      <c r="AK169" s="373"/>
      <c r="AL169" s="373"/>
      <c r="AM169" s="373"/>
      <c r="AN169" s="374"/>
      <c r="AO169" s="372"/>
      <c r="AP169" s="373"/>
      <c r="AQ169" s="373"/>
      <c r="AR169" s="373"/>
      <c r="AS169" s="373"/>
      <c r="AT169" s="373"/>
      <c r="AU169" s="374"/>
      <c r="AV169" s="372"/>
      <c r="AW169" s="373"/>
      <c r="AX169" s="373"/>
      <c r="AY169" s="373"/>
      <c r="AZ169" s="373"/>
      <c r="BA169" s="373"/>
      <c r="BB169" s="374"/>
      <c r="BC169" s="372"/>
      <c r="BD169" s="373"/>
      <c r="BE169" s="375"/>
      <c r="BF169" s="594"/>
      <c r="BG169" s="595"/>
      <c r="BH169" s="556"/>
      <c r="BI169" s="557"/>
      <c r="BJ169" s="558"/>
      <c r="BK169" s="559"/>
      <c r="BL169" s="559"/>
      <c r="BM169" s="559"/>
      <c r="BN169" s="560"/>
    </row>
    <row r="170" spans="2:66" ht="20.25" customHeight="1" x14ac:dyDescent="0.45">
      <c r="B170" s="597"/>
      <c r="C170" s="691"/>
      <c r="D170" s="692"/>
      <c r="E170" s="658"/>
      <c r="F170" s="687"/>
      <c r="G170" s="598"/>
      <c r="H170" s="599"/>
      <c r="I170" s="382"/>
      <c r="J170" s="383">
        <f>G169</f>
        <v>0</v>
      </c>
      <c r="K170" s="382"/>
      <c r="L170" s="383">
        <f>M169</f>
        <v>0</v>
      </c>
      <c r="M170" s="600"/>
      <c r="N170" s="601"/>
      <c r="O170" s="602"/>
      <c r="P170" s="603"/>
      <c r="Q170" s="603"/>
      <c r="R170" s="599"/>
      <c r="S170" s="588"/>
      <c r="T170" s="589"/>
      <c r="U170" s="589"/>
      <c r="V170" s="589"/>
      <c r="W170" s="590"/>
      <c r="X170" s="376" t="s">
        <v>261</v>
      </c>
      <c r="Y170" s="377"/>
      <c r="Z170" s="378"/>
      <c r="AA170" s="364" t="str">
        <f>IF(AA169="","",VLOOKUP(AA169,'[1]シフト記号表（従来型・ユニット型共通）'!$C$6:$L$47,10,FALSE))</f>
        <v/>
      </c>
      <c r="AB170" s="365" t="str">
        <f>IF(AB169="","",VLOOKUP(AB169,'[1]シフト記号表（従来型・ユニット型共通）'!$C$6:$L$47,10,FALSE))</f>
        <v/>
      </c>
      <c r="AC170" s="365" t="str">
        <f>IF(AC169="","",VLOOKUP(AC169,'[1]シフト記号表（従来型・ユニット型共通）'!$C$6:$L$47,10,FALSE))</f>
        <v/>
      </c>
      <c r="AD170" s="365" t="str">
        <f>IF(AD169="","",VLOOKUP(AD169,'[1]シフト記号表（従来型・ユニット型共通）'!$C$6:$L$47,10,FALSE))</f>
        <v/>
      </c>
      <c r="AE170" s="365" t="str">
        <f>IF(AE169="","",VLOOKUP(AE169,'[1]シフト記号表（従来型・ユニット型共通）'!$C$6:$L$47,10,FALSE))</f>
        <v/>
      </c>
      <c r="AF170" s="365" t="str">
        <f>IF(AF169="","",VLOOKUP(AF169,'[1]シフト記号表（従来型・ユニット型共通）'!$C$6:$L$47,10,FALSE))</f>
        <v/>
      </c>
      <c r="AG170" s="366" t="str">
        <f>IF(AG169="","",VLOOKUP(AG169,'[1]シフト記号表（従来型・ユニット型共通）'!$C$6:$L$47,10,FALSE))</f>
        <v/>
      </c>
      <c r="AH170" s="364" t="str">
        <f>IF(AH169="","",VLOOKUP(AH169,'[1]シフト記号表（従来型・ユニット型共通）'!$C$6:$L$47,10,FALSE))</f>
        <v/>
      </c>
      <c r="AI170" s="365" t="str">
        <f>IF(AI169="","",VLOOKUP(AI169,'[1]シフト記号表（従来型・ユニット型共通）'!$C$6:$L$47,10,FALSE))</f>
        <v/>
      </c>
      <c r="AJ170" s="365" t="str">
        <f>IF(AJ169="","",VLOOKUP(AJ169,'[1]シフト記号表（従来型・ユニット型共通）'!$C$6:$L$47,10,FALSE))</f>
        <v/>
      </c>
      <c r="AK170" s="365" t="str">
        <f>IF(AK169="","",VLOOKUP(AK169,'[1]シフト記号表（従来型・ユニット型共通）'!$C$6:$L$47,10,FALSE))</f>
        <v/>
      </c>
      <c r="AL170" s="365" t="str">
        <f>IF(AL169="","",VLOOKUP(AL169,'[1]シフト記号表（従来型・ユニット型共通）'!$C$6:$L$47,10,FALSE))</f>
        <v/>
      </c>
      <c r="AM170" s="365" t="str">
        <f>IF(AM169="","",VLOOKUP(AM169,'[1]シフト記号表（従来型・ユニット型共通）'!$C$6:$L$47,10,FALSE))</f>
        <v/>
      </c>
      <c r="AN170" s="366" t="str">
        <f>IF(AN169="","",VLOOKUP(AN169,'[1]シフト記号表（従来型・ユニット型共通）'!$C$6:$L$47,10,FALSE))</f>
        <v/>
      </c>
      <c r="AO170" s="364" t="str">
        <f>IF(AO169="","",VLOOKUP(AO169,'[1]シフト記号表（従来型・ユニット型共通）'!$C$6:$L$47,10,FALSE))</f>
        <v/>
      </c>
      <c r="AP170" s="365" t="str">
        <f>IF(AP169="","",VLOOKUP(AP169,'[1]シフト記号表（従来型・ユニット型共通）'!$C$6:$L$47,10,FALSE))</f>
        <v/>
      </c>
      <c r="AQ170" s="365" t="str">
        <f>IF(AQ169="","",VLOOKUP(AQ169,'[1]シフト記号表（従来型・ユニット型共通）'!$C$6:$L$47,10,FALSE))</f>
        <v/>
      </c>
      <c r="AR170" s="365" t="str">
        <f>IF(AR169="","",VLOOKUP(AR169,'[1]シフト記号表（従来型・ユニット型共通）'!$C$6:$L$47,10,FALSE))</f>
        <v/>
      </c>
      <c r="AS170" s="365" t="str">
        <f>IF(AS169="","",VLOOKUP(AS169,'[1]シフト記号表（従来型・ユニット型共通）'!$C$6:$L$47,10,FALSE))</f>
        <v/>
      </c>
      <c r="AT170" s="365" t="str">
        <f>IF(AT169="","",VLOOKUP(AT169,'[1]シフト記号表（従来型・ユニット型共通）'!$C$6:$L$47,10,FALSE))</f>
        <v/>
      </c>
      <c r="AU170" s="366" t="str">
        <f>IF(AU169="","",VLOOKUP(AU169,'[1]シフト記号表（従来型・ユニット型共通）'!$C$6:$L$47,10,FALSE))</f>
        <v/>
      </c>
      <c r="AV170" s="364" t="str">
        <f>IF(AV169="","",VLOOKUP(AV169,'[1]シフト記号表（従来型・ユニット型共通）'!$C$6:$L$47,10,FALSE))</f>
        <v/>
      </c>
      <c r="AW170" s="365" t="str">
        <f>IF(AW169="","",VLOOKUP(AW169,'[1]シフト記号表（従来型・ユニット型共通）'!$C$6:$L$47,10,FALSE))</f>
        <v/>
      </c>
      <c r="AX170" s="365" t="str">
        <f>IF(AX169="","",VLOOKUP(AX169,'[1]シフト記号表（従来型・ユニット型共通）'!$C$6:$L$47,10,FALSE))</f>
        <v/>
      </c>
      <c r="AY170" s="365" t="str">
        <f>IF(AY169="","",VLOOKUP(AY169,'[1]シフト記号表（従来型・ユニット型共通）'!$C$6:$L$47,10,FALSE))</f>
        <v/>
      </c>
      <c r="AZ170" s="365" t="str">
        <f>IF(AZ169="","",VLOOKUP(AZ169,'[1]シフト記号表（従来型・ユニット型共通）'!$C$6:$L$47,10,FALSE))</f>
        <v/>
      </c>
      <c r="BA170" s="365" t="str">
        <f>IF(BA169="","",VLOOKUP(BA169,'[1]シフト記号表（従来型・ユニット型共通）'!$C$6:$L$47,10,FALSE))</f>
        <v/>
      </c>
      <c r="BB170" s="366" t="str">
        <f>IF(BB169="","",VLOOKUP(BB169,'[1]シフト記号表（従来型・ユニット型共通）'!$C$6:$L$47,10,FALSE))</f>
        <v/>
      </c>
      <c r="BC170" s="364" t="str">
        <f>IF(BC169="","",VLOOKUP(BC169,'[1]シフト記号表（従来型・ユニット型共通）'!$C$6:$L$47,10,FALSE))</f>
        <v/>
      </c>
      <c r="BD170" s="365" t="str">
        <f>IF(BD169="","",VLOOKUP(BD169,'[1]シフト記号表（従来型・ユニット型共通）'!$C$6:$L$47,10,FALSE))</f>
        <v/>
      </c>
      <c r="BE170" s="365" t="str">
        <f>IF(BE169="","",VLOOKUP(BE169,'[1]シフト記号表（従来型・ユニット型共通）'!$C$6:$L$47,10,FALSE))</f>
        <v/>
      </c>
      <c r="BF170" s="571">
        <f>IF($BI$3="４週",SUM(AA170:BB170),IF($BI$3="暦月",SUM(AA170:BE170),""))</f>
        <v>0</v>
      </c>
      <c r="BG170" s="572"/>
      <c r="BH170" s="573">
        <f>IF($BI$3="４週",BF170/4,IF($BI$3="暦月",(BF170/($BI$8/7)),""))</f>
        <v>0</v>
      </c>
      <c r="BI170" s="572"/>
      <c r="BJ170" s="568"/>
      <c r="BK170" s="569"/>
      <c r="BL170" s="569"/>
      <c r="BM170" s="569"/>
      <c r="BN170" s="570"/>
    </row>
    <row r="171" spans="2:66" ht="20.25" customHeight="1" x14ac:dyDescent="0.45">
      <c r="B171" s="574">
        <f>B169+1</f>
        <v>78</v>
      </c>
      <c r="C171" s="684"/>
      <c r="D171" s="686"/>
      <c r="E171" s="658"/>
      <c r="F171" s="687"/>
      <c r="G171" s="576"/>
      <c r="H171" s="577"/>
      <c r="I171" s="359"/>
      <c r="J171" s="360"/>
      <c r="K171" s="359"/>
      <c r="L171" s="360"/>
      <c r="M171" s="580"/>
      <c r="N171" s="581"/>
      <c r="O171" s="584"/>
      <c r="P171" s="585"/>
      <c r="Q171" s="585"/>
      <c r="R171" s="577"/>
      <c r="S171" s="588"/>
      <c r="T171" s="589"/>
      <c r="U171" s="589"/>
      <c r="V171" s="589"/>
      <c r="W171" s="590"/>
      <c r="X171" s="379" t="s">
        <v>260</v>
      </c>
      <c r="Y171" s="380"/>
      <c r="Z171" s="381"/>
      <c r="AA171" s="372"/>
      <c r="AB171" s="373"/>
      <c r="AC171" s="373"/>
      <c r="AD171" s="373"/>
      <c r="AE171" s="373"/>
      <c r="AF171" s="373"/>
      <c r="AG171" s="374"/>
      <c r="AH171" s="372"/>
      <c r="AI171" s="373"/>
      <c r="AJ171" s="373"/>
      <c r="AK171" s="373"/>
      <c r="AL171" s="373"/>
      <c r="AM171" s="373"/>
      <c r="AN171" s="374"/>
      <c r="AO171" s="372"/>
      <c r="AP171" s="373"/>
      <c r="AQ171" s="373"/>
      <c r="AR171" s="373"/>
      <c r="AS171" s="373"/>
      <c r="AT171" s="373"/>
      <c r="AU171" s="374"/>
      <c r="AV171" s="372"/>
      <c r="AW171" s="373"/>
      <c r="AX171" s="373"/>
      <c r="AY171" s="373"/>
      <c r="AZ171" s="373"/>
      <c r="BA171" s="373"/>
      <c r="BB171" s="374"/>
      <c r="BC171" s="372"/>
      <c r="BD171" s="373"/>
      <c r="BE171" s="375"/>
      <c r="BF171" s="594"/>
      <c r="BG171" s="595"/>
      <c r="BH171" s="556"/>
      <c r="BI171" s="557"/>
      <c r="BJ171" s="558"/>
      <c r="BK171" s="559"/>
      <c r="BL171" s="559"/>
      <c r="BM171" s="559"/>
      <c r="BN171" s="560"/>
    </row>
    <row r="172" spans="2:66" ht="20.25" customHeight="1" x14ac:dyDescent="0.45">
      <c r="B172" s="597"/>
      <c r="C172" s="691"/>
      <c r="D172" s="692"/>
      <c r="E172" s="658"/>
      <c r="F172" s="687"/>
      <c r="G172" s="598"/>
      <c r="H172" s="599"/>
      <c r="I172" s="382"/>
      <c r="J172" s="383">
        <f>G171</f>
        <v>0</v>
      </c>
      <c r="K172" s="382"/>
      <c r="L172" s="383">
        <f>M171</f>
        <v>0</v>
      </c>
      <c r="M172" s="600"/>
      <c r="N172" s="601"/>
      <c r="O172" s="602"/>
      <c r="P172" s="603"/>
      <c r="Q172" s="603"/>
      <c r="R172" s="599"/>
      <c r="S172" s="588"/>
      <c r="T172" s="589"/>
      <c r="U172" s="589"/>
      <c r="V172" s="589"/>
      <c r="W172" s="590"/>
      <c r="X172" s="376" t="s">
        <v>261</v>
      </c>
      <c r="Y172" s="377"/>
      <c r="Z172" s="378"/>
      <c r="AA172" s="364" t="str">
        <f>IF(AA171="","",VLOOKUP(AA171,'[1]シフト記号表（従来型・ユニット型共通）'!$C$6:$L$47,10,FALSE))</f>
        <v/>
      </c>
      <c r="AB172" s="365" t="str">
        <f>IF(AB171="","",VLOOKUP(AB171,'[1]シフト記号表（従来型・ユニット型共通）'!$C$6:$L$47,10,FALSE))</f>
        <v/>
      </c>
      <c r="AC172" s="365" t="str">
        <f>IF(AC171="","",VLOOKUP(AC171,'[1]シフト記号表（従来型・ユニット型共通）'!$C$6:$L$47,10,FALSE))</f>
        <v/>
      </c>
      <c r="AD172" s="365" t="str">
        <f>IF(AD171="","",VLOOKUP(AD171,'[1]シフト記号表（従来型・ユニット型共通）'!$C$6:$L$47,10,FALSE))</f>
        <v/>
      </c>
      <c r="AE172" s="365" t="str">
        <f>IF(AE171="","",VLOOKUP(AE171,'[1]シフト記号表（従来型・ユニット型共通）'!$C$6:$L$47,10,FALSE))</f>
        <v/>
      </c>
      <c r="AF172" s="365" t="str">
        <f>IF(AF171="","",VLOOKUP(AF171,'[1]シフト記号表（従来型・ユニット型共通）'!$C$6:$L$47,10,FALSE))</f>
        <v/>
      </c>
      <c r="AG172" s="366" t="str">
        <f>IF(AG171="","",VLOOKUP(AG171,'[1]シフト記号表（従来型・ユニット型共通）'!$C$6:$L$47,10,FALSE))</f>
        <v/>
      </c>
      <c r="AH172" s="364" t="str">
        <f>IF(AH171="","",VLOOKUP(AH171,'[1]シフト記号表（従来型・ユニット型共通）'!$C$6:$L$47,10,FALSE))</f>
        <v/>
      </c>
      <c r="AI172" s="365" t="str">
        <f>IF(AI171="","",VLOOKUP(AI171,'[1]シフト記号表（従来型・ユニット型共通）'!$C$6:$L$47,10,FALSE))</f>
        <v/>
      </c>
      <c r="AJ172" s="365" t="str">
        <f>IF(AJ171="","",VLOOKUP(AJ171,'[1]シフト記号表（従来型・ユニット型共通）'!$C$6:$L$47,10,FALSE))</f>
        <v/>
      </c>
      <c r="AK172" s="365" t="str">
        <f>IF(AK171="","",VLOOKUP(AK171,'[1]シフト記号表（従来型・ユニット型共通）'!$C$6:$L$47,10,FALSE))</f>
        <v/>
      </c>
      <c r="AL172" s="365" t="str">
        <f>IF(AL171="","",VLOOKUP(AL171,'[1]シフト記号表（従来型・ユニット型共通）'!$C$6:$L$47,10,FALSE))</f>
        <v/>
      </c>
      <c r="AM172" s="365" t="str">
        <f>IF(AM171="","",VLOOKUP(AM171,'[1]シフト記号表（従来型・ユニット型共通）'!$C$6:$L$47,10,FALSE))</f>
        <v/>
      </c>
      <c r="AN172" s="366" t="str">
        <f>IF(AN171="","",VLOOKUP(AN171,'[1]シフト記号表（従来型・ユニット型共通）'!$C$6:$L$47,10,FALSE))</f>
        <v/>
      </c>
      <c r="AO172" s="364" t="str">
        <f>IF(AO171="","",VLOOKUP(AO171,'[1]シフト記号表（従来型・ユニット型共通）'!$C$6:$L$47,10,FALSE))</f>
        <v/>
      </c>
      <c r="AP172" s="365" t="str">
        <f>IF(AP171="","",VLOOKUP(AP171,'[1]シフト記号表（従来型・ユニット型共通）'!$C$6:$L$47,10,FALSE))</f>
        <v/>
      </c>
      <c r="AQ172" s="365" t="str">
        <f>IF(AQ171="","",VLOOKUP(AQ171,'[1]シフト記号表（従来型・ユニット型共通）'!$C$6:$L$47,10,FALSE))</f>
        <v/>
      </c>
      <c r="AR172" s="365" t="str">
        <f>IF(AR171="","",VLOOKUP(AR171,'[1]シフト記号表（従来型・ユニット型共通）'!$C$6:$L$47,10,FALSE))</f>
        <v/>
      </c>
      <c r="AS172" s="365" t="str">
        <f>IF(AS171="","",VLOOKUP(AS171,'[1]シフト記号表（従来型・ユニット型共通）'!$C$6:$L$47,10,FALSE))</f>
        <v/>
      </c>
      <c r="AT172" s="365" t="str">
        <f>IF(AT171="","",VLOOKUP(AT171,'[1]シフト記号表（従来型・ユニット型共通）'!$C$6:$L$47,10,FALSE))</f>
        <v/>
      </c>
      <c r="AU172" s="366" t="str">
        <f>IF(AU171="","",VLOOKUP(AU171,'[1]シフト記号表（従来型・ユニット型共通）'!$C$6:$L$47,10,FALSE))</f>
        <v/>
      </c>
      <c r="AV172" s="364" t="str">
        <f>IF(AV171="","",VLOOKUP(AV171,'[1]シフト記号表（従来型・ユニット型共通）'!$C$6:$L$47,10,FALSE))</f>
        <v/>
      </c>
      <c r="AW172" s="365" t="str">
        <f>IF(AW171="","",VLOOKUP(AW171,'[1]シフト記号表（従来型・ユニット型共通）'!$C$6:$L$47,10,FALSE))</f>
        <v/>
      </c>
      <c r="AX172" s="365" t="str">
        <f>IF(AX171="","",VLOOKUP(AX171,'[1]シフト記号表（従来型・ユニット型共通）'!$C$6:$L$47,10,FALSE))</f>
        <v/>
      </c>
      <c r="AY172" s="365" t="str">
        <f>IF(AY171="","",VLOOKUP(AY171,'[1]シフト記号表（従来型・ユニット型共通）'!$C$6:$L$47,10,FALSE))</f>
        <v/>
      </c>
      <c r="AZ172" s="365" t="str">
        <f>IF(AZ171="","",VLOOKUP(AZ171,'[1]シフト記号表（従来型・ユニット型共通）'!$C$6:$L$47,10,FALSE))</f>
        <v/>
      </c>
      <c r="BA172" s="365" t="str">
        <f>IF(BA171="","",VLOOKUP(BA171,'[1]シフト記号表（従来型・ユニット型共通）'!$C$6:$L$47,10,FALSE))</f>
        <v/>
      </c>
      <c r="BB172" s="366" t="str">
        <f>IF(BB171="","",VLOOKUP(BB171,'[1]シフト記号表（従来型・ユニット型共通）'!$C$6:$L$47,10,FALSE))</f>
        <v/>
      </c>
      <c r="BC172" s="364" t="str">
        <f>IF(BC171="","",VLOOKUP(BC171,'[1]シフト記号表（従来型・ユニット型共通）'!$C$6:$L$47,10,FALSE))</f>
        <v/>
      </c>
      <c r="BD172" s="365" t="str">
        <f>IF(BD171="","",VLOOKUP(BD171,'[1]シフト記号表（従来型・ユニット型共通）'!$C$6:$L$47,10,FALSE))</f>
        <v/>
      </c>
      <c r="BE172" s="365" t="str">
        <f>IF(BE171="","",VLOOKUP(BE171,'[1]シフト記号表（従来型・ユニット型共通）'!$C$6:$L$47,10,FALSE))</f>
        <v/>
      </c>
      <c r="BF172" s="571">
        <f>IF($BI$3="４週",SUM(AA172:BB172),IF($BI$3="暦月",SUM(AA172:BE172),""))</f>
        <v>0</v>
      </c>
      <c r="BG172" s="572"/>
      <c r="BH172" s="573">
        <f>IF($BI$3="４週",BF172/4,IF($BI$3="暦月",(BF172/($BI$8/7)),""))</f>
        <v>0</v>
      </c>
      <c r="BI172" s="572"/>
      <c r="BJ172" s="568"/>
      <c r="BK172" s="569"/>
      <c r="BL172" s="569"/>
      <c r="BM172" s="569"/>
      <c r="BN172" s="570"/>
    </row>
    <row r="173" spans="2:66" ht="20.25" customHeight="1" x14ac:dyDescent="0.45">
      <c r="B173" s="574">
        <f>B171+1</f>
        <v>79</v>
      </c>
      <c r="C173" s="684"/>
      <c r="D173" s="686"/>
      <c r="E173" s="658"/>
      <c r="F173" s="687"/>
      <c r="G173" s="576"/>
      <c r="H173" s="577"/>
      <c r="I173" s="359"/>
      <c r="J173" s="360"/>
      <c r="K173" s="359"/>
      <c r="L173" s="360"/>
      <c r="M173" s="580"/>
      <c r="N173" s="581"/>
      <c r="O173" s="584"/>
      <c r="P173" s="585"/>
      <c r="Q173" s="585"/>
      <c r="R173" s="577"/>
      <c r="S173" s="588"/>
      <c r="T173" s="589"/>
      <c r="U173" s="589"/>
      <c r="V173" s="589"/>
      <c r="W173" s="590"/>
      <c r="X173" s="379" t="s">
        <v>260</v>
      </c>
      <c r="Y173" s="380"/>
      <c r="Z173" s="381"/>
      <c r="AA173" s="372"/>
      <c r="AB173" s="373"/>
      <c r="AC173" s="373"/>
      <c r="AD173" s="373"/>
      <c r="AE173" s="373"/>
      <c r="AF173" s="373"/>
      <c r="AG173" s="374"/>
      <c r="AH173" s="372"/>
      <c r="AI173" s="373"/>
      <c r="AJ173" s="373"/>
      <c r="AK173" s="373"/>
      <c r="AL173" s="373"/>
      <c r="AM173" s="373"/>
      <c r="AN173" s="374"/>
      <c r="AO173" s="372"/>
      <c r="AP173" s="373"/>
      <c r="AQ173" s="373"/>
      <c r="AR173" s="373"/>
      <c r="AS173" s="373"/>
      <c r="AT173" s="373"/>
      <c r="AU173" s="374"/>
      <c r="AV173" s="372"/>
      <c r="AW173" s="373"/>
      <c r="AX173" s="373"/>
      <c r="AY173" s="373"/>
      <c r="AZ173" s="373"/>
      <c r="BA173" s="373"/>
      <c r="BB173" s="374"/>
      <c r="BC173" s="372"/>
      <c r="BD173" s="373"/>
      <c r="BE173" s="375"/>
      <c r="BF173" s="594"/>
      <c r="BG173" s="595"/>
      <c r="BH173" s="556"/>
      <c r="BI173" s="557"/>
      <c r="BJ173" s="558"/>
      <c r="BK173" s="559"/>
      <c r="BL173" s="559"/>
      <c r="BM173" s="559"/>
      <c r="BN173" s="560"/>
    </row>
    <row r="174" spans="2:66" ht="20.25" customHeight="1" x14ac:dyDescent="0.45">
      <c r="B174" s="597"/>
      <c r="C174" s="691"/>
      <c r="D174" s="692"/>
      <c r="E174" s="658"/>
      <c r="F174" s="687"/>
      <c r="G174" s="598"/>
      <c r="H174" s="599"/>
      <c r="I174" s="382"/>
      <c r="J174" s="383">
        <f>G173</f>
        <v>0</v>
      </c>
      <c r="K174" s="382"/>
      <c r="L174" s="383">
        <f>M173</f>
        <v>0</v>
      </c>
      <c r="M174" s="600"/>
      <c r="N174" s="601"/>
      <c r="O174" s="602"/>
      <c r="P174" s="603"/>
      <c r="Q174" s="603"/>
      <c r="R174" s="599"/>
      <c r="S174" s="588"/>
      <c r="T174" s="589"/>
      <c r="U174" s="589"/>
      <c r="V174" s="589"/>
      <c r="W174" s="590"/>
      <c r="X174" s="376" t="s">
        <v>261</v>
      </c>
      <c r="Y174" s="377"/>
      <c r="Z174" s="378"/>
      <c r="AA174" s="364" t="str">
        <f>IF(AA173="","",VLOOKUP(AA173,'[1]シフト記号表（従来型・ユニット型共通）'!$C$6:$L$47,10,FALSE))</f>
        <v/>
      </c>
      <c r="AB174" s="365" t="str">
        <f>IF(AB173="","",VLOOKUP(AB173,'[1]シフト記号表（従来型・ユニット型共通）'!$C$6:$L$47,10,FALSE))</f>
        <v/>
      </c>
      <c r="AC174" s="365" t="str">
        <f>IF(AC173="","",VLOOKUP(AC173,'[1]シフト記号表（従来型・ユニット型共通）'!$C$6:$L$47,10,FALSE))</f>
        <v/>
      </c>
      <c r="AD174" s="365" t="str">
        <f>IF(AD173="","",VLOOKUP(AD173,'[1]シフト記号表（従来型・ユニット型共通）'!$C$6:$L$47,10,FALSE))</f>
        <v/>
      </c>
      <c r="AE174" s="365" t="str">
        <f>IF(AE173="","",VLOOKUP(AE173,'[1]シフト記号表（従来型・ユニット型共通）'!$C$6:$L$47,10,FALSE))</f>
        <v/>
      </c>
      <c r="AF174" s="365" t="str">
        <f>IF(AF173="","",VLOOKUP(AF173,'[1]シフト記号表（従来型・ユニット型共通）'!$C$6:$L$47,10,FALSE))</f>
        <v/>
      </c>
      <c r="AG174" s="366" t="str">
        <f>IF(AG173="","",VLOOKUP(AG173,'[1]シフト記号表（従来型・ユニット型共通）'!$C$6:$L$47,10,FALSE))</f>
        <v/>
      </c>
      <c r="AH174" s="364" t="str">
        <f>IF(AH173="","",VLOOKUP(AH173,'[1]シフト記号表（従来型・ユニット型共通）'!$C$6:$L$47,10,FALSE))</f>
        <v/>
      </c>
      <c r="AI174" s="365" t="str">
        <f>IF(AI173="","",VLOOKUP(AI173,'[1]シフト記号表（従来型・ユニット型共通）'!$C$6:$L$47,10,FALSE))</f>
        <v/>
      </c>
      <c r="AJ174" s="365" t="str">
        <f>IF(AJ173="","",VLOOKUP(AJ173,'[1]シフト記号表（従来型・ユニット型共通）'!$C$6:$L$47,10,FALSE))</f>
        <v/>
      </c>
      <c r="AK174" s="365" t="str">
        <f>IF(AK173="","",VLOOKUP(AK173,'[1]シフト記号表（従来型・ユニット型共通）'!$C$6:$L$47,10,FALSE))</f>
        <v/>
      </c>
      <c r="AL174" s="365" t="str">
        <f>IF(AL173="","",VLOOKUP(AL173,'[1]シフト記号表（従来型・ユニット型共通）'!$C$6:$L$47,10,FALSE))</f>
        <v/>
      </c>
      <c r="AM174" s="365" t="str">
        <f>IF(AM173="","",VLOOKUP(AM173,'[1]シフト記号表（従来型・ユニット型共通）'!$C$6:$L$47,10,FALSE))</f>
        <v/>
      </c>
      <c r="AN174" s="366" t="str">
        <f>IF(AN173="","",VLOOKUP(AN173,'[1]シフト記号表（従来型・ユニット型共通）'!$C$6:$L$47,10,FALSE))</f>
        <v/>
      </c>
      <c r="AO174" s="364" t="str">
        <f>IF(AO173="","",VLOOKUP(AO173,'[1]シフト記号表（従来型・ユニット型共通）'!$C$6:$L$47,10,FALSE))</f>
        <v/>
      </c>
      <c r="AP174" s="365" t="str">
        <f>IF(AP173="","",VLOOKUP(AP173,'[1]シフト記号表（従来型・ユニット型共通）'!$C$6:$L$47,10,FALSE))</f>
        <v/>
      </c>
      <c r="AQ174" s="365" t="str">
        <f>IF(AQ173="","",VLOOKUP(AQ173,'[1]シフト記号表（従来型・ユニット型共通）'!$C$6:$L$47,10,FALSE))</f>
        <v/>
      </c>
      <c r="AR174" s="365" t="str">
        <f>IF(AR173="","",VLOOKUP(AR173,'[1]シフト記号表（従来型・ユニット型共通）'!$C$6:$L$47,10,FALSE))</f>
        <v/>
      </c>
      <c r="AS174" s="365" t="str">
        <f>IF(AS173="","",VLOOKUP(AS173,'[1]シフト記号表（従来型・ユニット型共通）'!$C$6:$L$47,10,FALSE))</f>
        <v/>
      </c>
      <c r="AT174" s="365" t="str">
        <f>IF(AT173="","",VLOOKUP(AT173,'[1]シフト記号表（従来型・ユニット型共通）'!$C$6:$L$47,10,FALSE))</f>
        <v/>
      </c>
      <c r="AU174" s="366" t="str">
        <f>IF(AU173="","",VLOOKUP(AU173,'[1]シフト記号表（従来型・ユニット型共通）'!$C$6:$L$47,10,FALSE))</f>
        <v/>
      </c>
      <c r="AV174" s="364" t="str">
        <f>IF(AV173="","",VLOOKUP(AV173,'[1]シフト記号表（従来型・ユニット型共通）'!$C$6:$L$47,10,FALSE))</f>
        <v/>
      </c>
      <c r="AW174" s="365" t="str">
        <f>IF(AW173="","",VLOOKUP(AW173,'[1]シフト記号表（従来型・ユニット型共通）'!$C$6:$L$47,10,FALSE))</f>
        <v/>
      </c>
      <c r="AX174" s="365" t="str">
        <f>IF(AX173="","",VLOOKUP(AX173,'[1]シフト記号表（従来型・ユニット型共通）'!$C$6:$L$47,10,FALSE))</f>
        <v/>
      </c>
      <c r="AY174" s="365" t="str">
        <f>IF(AY173="","",VLOOKUP(AY173,'[1]シフト記号表（従来型・ユニット型共通）'!$C$6:$L$47,10,FALSE))</f>
        <v/>
      </c>
      <c r="AZ174" s="365" t="str">
        <f>IF(AZ173="","",VLOOKUP(AZ173,'[1]シフト記号表（従来型・ユニット型共通）'!$C$6:$L$47,10,FALSE))</f>
        <v/>
      </c>
      <c r="BA174" s="365" t="str">
        <f>IF(BA173="","",VLOOKUP(BA173,'[1]シフト記号表（従来型・ユニット型共通）'!$C$6:$L$47,10,FALSE))</f>
        <v/>
      </c>
      <c r="BB174" s="366" t="str">
        <f>IF(BB173="","",VLOOKUP(BB173,'[1]シフト記号表（従来型・ユニット型共通）'!$C$6:$L$47,10,FALSE))</f>
        <v/>
      </c>
      <c r="BC174" s="364" t="str">
        <f>IF(BC173="","",VLOOKUP(BC173,'[1]シフト記号表（従来型・ユニット型共通）'!$C$6:$L$47,10,FALSE))</f>
        <v/>
      </c>
      <c r="BD174" s="365" t="str">
        <f>IF(BD173="","",VLOOKUP(BD173,'[1]シフト記号表（従来型・ユニット型共通）'!$C$6:$L$47,10,FALSE))</f>
        <v/>
      </c>
      <c r="BE174" s="365" t="str">
        <f>IF(BE173="","",VLOOKUP(BE173,'[1]シフト記号表（従来型・ユニット型共通）'!$C$6:$L$47,10,FALSE))</f>
        <v/>
      </c>
      <c r="BF174" s="571">
        <f>IF($BI$3="４週",SUM(AA174:BB174),IF($BI$3="暦月",SUM(AA174:BE174),""))</f>
        <v>0</v>
      </c>
      <c r="BG174" s="572"/>
      <c r="BH174" s="573">
        <f>IF($BI$3="４週",BF174/4,IF($BI$3="暦月",(BF174/($BI$8/7)),""))</f>
        <v>0</v>
      </c>
      <c r="BI174" s="572"/>
      <c r="BJ174" s="568"/>
      <c r="BK174" s="569"/>
      <c r="BL174" s="569"/>
      <c r="BM174" s="569"/>
      <c r="BN174" s="570"/>
    </row>
    <row r="175" spans="2:66" ht="20.25" customHeight="1" x14ac:dyDescent="0.45">
      <c r="B175" s="574">
        <f>B173+1</f>
        <v>80</v>
      </c>
      <c r="C175" s="684"/>
      <c r="D175" s="686"/>
      <c r="E175" s="658"/>
      <c r="F175" s="687"/>
      <c r="G175" s="576"/>
      <c r="H175" s="577"/>
      <c r="I175" s="359"/>
      <c r="J175" s="360"/>
      <c r="K175" s="359"/>
      <c r="L175" s="360"/>
      <c r="M175" s="580"/>
      <c r="N175" s="581"/>
      <c r="O175" s="584"/>
      <c r="P175" s="585"/>
      <c r="Q175" s="585"/>
      <c r="R175" s="577"/>
      <c r="S175" s="588"/>
      <c r="T175" s="589"/>
      <c r="U175" s="589"/>
      <c r="V175" s="589"/>
      <c r="W175" s="590"/>
      <c r="X175" s="379" t="s">
        <v>260</v>
      </c>
      <c r="Y175" s="380"/>
      <c r="Z175" s="381"/>
      <c r="AA175" s="372"/>
      <c r="AB175" s="373"/>
      <c r="AC175" s="373"/>
      <c r="AD175" s="373"/>
      <c r="AE175" s="373"/>
      <c r="AF175" s="373"/>
      <c r="AG175" s="374"/>
      <c r="AH175" s="372"/>
      <c r="AI175" s="373"/>
      <c r="AJ175" s="373"/>
      <c r="AK175" s="373"/>
      <c r="AL175" s="373"/>
      <c r="AM175" s="373"/>
      <c r="AN175" s="374"/>
      <c r="AO175" s="372"/>
      <c r="AP175" s="373"/>
      <c r="AQ175" s="373"/>
      <c r="AR175" s="373"/>
      <c r="AS175" s="373"/>
      <c r="AT175" s="373"/>
      <c r="AU175" s="374"/>
      <c r="AV175" s="372"/>
      <c r="AW175" s="373"/>
      <c r="AX175" s="373"/>
      <c r="AY175" s="373"/>
      <c r="AZ175" s="373"/>
      <c r="BA175" s="373"/>
      <c r="BB175" s="374"/>
      <c r="BC175" s="372"/>
      <c r="BD175" s="373"/>
      <c r="BE175" s="375"/>
      <c r="BF175" s="594"/>
      <c r="BG175" s="595"/>
      <c r="BH175" s="556"/>
      <c r="BI175" s="557"/>
      <c r="BJ175" s="558"/>
      <c r="BK175" s="559"/>
      <c r="BL175" s="559"/>
      <c r="BM175" s="559"/>
      <c r="BN175" s="560"/>
    </row>
    <row r="176" spans="2:66" ht="20.25" customHeight="1" x14ac:dyDescent="0.45">
      <c r="B176" s="597"/>
      <c r="C176" s="691"/>
      <c r="D176" s="692"/>
      <c r="E176" s="658"/>
      <c r="F176" s="687"/>
      <c r="G176" s="598"/>
      <c r="H176" s="599"/>
      <c r="I176" s="382"/>
      <c r="J176" s="383">
        <f>G175</f>
        <v>0</v>
      </c>
      <c r="K176" s="382"/>
      <c r="L176" s="383">
        <f>M175</f>
        <v>0</v>
      </c>
      <c r="M176" s="600"/>
      <c r="N176" s="601"/>
      <c r="O176" s="602"/>
      <c r="P176" s="603"/>
      <c r="Q176" s="603"/>
      <c r="R176" s="599"/>
      <c r="S176" s="588"/>
      <c r="T176" s="589"/>
      <c r="U176" s="589"/>
      <c r="V176" s="589"/>
      <c r="W176" s="590"/>
      <c r="X176" s="376" t="s">
        <v>261</v>
      </c>
      <c r="Y176" s="377"/>
      <c r="Z176" s="378"/>
      <c r="AA176" s="364" t="str">
        <f>IF(AA175="","",VLOOKUP(AA175,'[1]シフト記号表（従来型・ユニット型共通）'!$C$6:$L$47,10,FALSE))</f>
        <v/>
      </c>
      <c r="AB176" s="365" t="str">
        <f>IF(AB175="","",VLOOKUP(AB175,'[1]シフト記号表（従来型・ユニット型共通）'!$C$6:$L$47,10,FALSE))</f>
        <v/>
      </c>
      <c r="AC176" s="365" t="str">
        <f>IF(AC175="","",VLOOKUP(AC175,'[1]シフト記号表（従来型・ユニット型共通）'!$C$6:$L$47,10,FALSE))</f>
        <v/>
      </c>
      <c r="AD176" s="365" t="str">
        <f>IF(AD175="","",VLOOKUP(AD175,'[1]シフト記号表（従来型・ユニット型共通）'!$C$6:$L$47,10,FALSE))</f>
        <v/>
      </c>
      <c r="AE176" s="365" t="str">
        <f>IF(AE175="","",VLOOKUP(AE175,'[1]シフト記号表（従来型・ユニット型共通）'!$C$6:$L$47,10,FALSE))</f>
        <v/>
      </c>
      <c r="AF176" s="365" t="str">
        <f>IF(AF175="","",VLOOKUP(AF175,'[1]シフト記号表（従来型・ユニット型共通）'!$C$6:$L$47,10,FALSE))</f>
        <v/>
      </c>
      <c r="AG176" s="366" t="str">
        <f>IF(AG175="","",VLOOKUP(AG175,'[1]シフト記号表（従来型・ユニット型共通）'!$C$6:$L$47,10,FALSE))</f>
        <v/>
      </c>
      <c r="AH176" s="364" t="str">
        <f>IF(AH175="","",VLOOKUP(AH175,'[1]シフト記号表（従来型・ユニット型共通）'!$C$6:$L$47,10,FALSE))</f>
        <v/>
      </c>
      <c r="AI176" s="365" t="str">
        <f>IF(AI175="","",VLOOKUP(AI175,'[1]シフト記号表（従来型・ユニット型共通）'!$C$6:$L$47,10,FALSE))</f>
        <v/>
      </c>
      <c r="AJ176" s="365" t="str">
        <f>IF(AJ175="","",VLOOKUP(AJ175,'[1]シフト記号表（従来型・ユニット型共通）'!$C$6:$L$47,10,FALSE))</f>
        <v/>
      </c>
      <c r="AK176" s="365" t="str">
        <f>IF(AK175="","",VLOOKUP(AK175,'[1]シフト記号表（従来型・ユニット型共通）'!$C$6:$L$47,10,FALSE))</f>
        <v/>
      </c>
      <c r="AL176" s="365" t="str">
        <f>IF(AL175="","",VLOOKUP(AL175,'[1]シフト記号表（従来型・ユニット型共通）'!$C$6:$L$47,10,FALSE))</f>
        <v/>
      </c>
      <c r="AM176" s="365" t="str">
        <f>IF(AM175="","",VLOOKUP(AM175,'[1]シフト記号表（従来型・ユニット型共通）'!$C$6:$L$47,10,FALSE))</f>
        <v/>
      </c>
      <c r="AN176" s="366" t="str">
        <f>IF(AN175="","",VLOOKUP(AN175,'[1]シフト記号表（従来型・ユニット型共通）'!$C$6:$L$47,10,FALSE))</f>
        <v/>
      </c>
      <c r="AO176" s="364" t="str">
        <f>IF(AO175="","",VLOOKUP(AO175,'[1]シフト記号表（従来型・ユニット型共通）'!$C$6:$L$47,10,FALSE))</f>
        <v/>
      </c>
      <c r="AP176" s="365" t="str">
        <f>IF(AP175="","",VLOOKUP(AP175,'[1]シフト記号表（従来型・ユニット型共通）'!$C$6:$L$47,10,FALSE))</f>
        <v/>
      </c>
      <c r="AQ176" s="365" t="str">
        <f>IF(AQ175="","",VLOOKUP(AQ175,'[1]シフト記号表（従来型・ユニット型共通）'!$C$6:$L$47,10,FALSE))</f>
        <v/>
      </c>
      <c r="AR176" s="365" t="str">
        <f>IF(AR175="","",VLOOKUP(AR175,'[1]シフト記号表（従来型・ユニット型共通）'!$C$6:$L$47,10,FALSE))</f>
        <v/>
      </c>
      <c r="AS176" s="365" t="str">
        <f>IF(AS175="","",VLOOKUP(AS175,'[1]シフト記号表（従来型・ユニット型共通）'!$C$6:$L$47,10,FALSE))</f>
        <v/>
      </c>
      <c r="AT176" s="365" t="str">
        <f>IF(AT175="","",VLOOKUP(AT175,'[1]シフト記号表（従来型・ユニット型共通）'!$C$6:$L$47,10,FALSE))</f>
        <v/>
      </c>
      <c r="AU176" s="366" t="str">
        <f>IF(AU175="","",VLOOKUP(AU175,'[1]シフト記号表（従来型・ユニット型共通）'!$C$6:$L$47,10,FALSE))</f>
        <v/>
      </c>
      <c r="AV176" s="364" t="str">
        <f>IF(AV175="","",VLOOKUP(AV175,'[1]シフト記号表（従来型・ユニット型共通）'!$C$6:$L$47,10,FALSE))</f>
        <v/>
      </c>
      <c r="AW176" s="365" t="str">
        <f>IF(AW175="","",VLOOKUP(AW175,'[1]シフト記号表（従来型・ユニット型共通）'!$C$6:$L$47,10,FALSE))</f>
        <v/>
      </c>
      <c r="AX176" s="365" t="str">
        <f>IF(AX175="","",VLOOKUP(AX175,'[1]シフト記号表（従来型・ユニット型共通）'!$C$6:$L$47,10,FALSE))</f>
        <v/>
      </c>
      <c r="AY176" s="365" t="str">
        <f>IF(AY175="","",VLOOKUP(AY175,'[1]シフト記号表（従来型・ユニット型共通）'!$C$6:$L$47,10,FALSE))</f>
        <v/>
      </c>
      <c r="AZ176" s="365" t="str">
        <f>IF(AZ175="","",VLOOKUP(AZ175,'[1]シフト記号表（従来型・ユニット型共通）'!$C$6:$L$47,10,FALSE))</f>
        <v/>
      </c>
      <c r="BA176" s="365" t="str">
        <f>IF(BA175="","",VLOOKUP(BA175,'[1]シフト記号表（従来型・ユニット型共通）'!$C$6:$L$47,10,FALSE))</f>
        <v/>
      </c>
      <c r="BB176" s="366" t="str">
        <f>IF(BB175="","",VLOOKUP(BB175,'[1]シフト記号表（従来型・ユニット型共通）'!$C$6:$L$47,10,FALSE))</f>
        <v/>
      </c>
      <c r="BC176" s="364" t="str">
        <f>IF(BC175="","",VLOOKUP(BC175,'[1]シフト記号表（従来型・ユニット型共通）'!$C$6:$L$47,10,FALSE))</f>
        <v/>
      </c>
      <c r="BD176" s="365" t="str">
        <f>IF(BD175="","",VLOOKUP(BD175,'[1]シフト記号表（従来型・ユニット型共通）'!$C$6:$L$47,10,FALSE))</f>
        <v/>
      </c>
      <c r="BE176" s="365" t="str">
        <f>IF(BE175="","",VLOOKUP(BE175,'[1]シフト記号表（従来型・ユニット型共通）'!$C$6:$L$47,10,FALSE))</f>
        <v/>
      </c>
      <c r="BF176" s="571">
        <f>IF($BI$3="４週",SUM(AA176:BB176),IF($BI$3="暦月",SUM(AA176:BE176),""))</f>
        <v>0</v>
      </c>
      <c r="BG176" s="572"/>
      <c r="BH176" s="573">
        <f>IF($BI$3="４週",BF176/4,IF($BI$3="暦月",(BF176/($BI$8/7)),""))</f>
        <v>0</v>
      </c>
      <c r="BI176" s="572"/>
      <c r="BJ176" s="568"/>
      <c r="BK176" s="569"/>
      <c r="BL176" s="569"/>
      <c r="BM176" s="569"/>
      <c r="BN176" s="570"/>
    </row>
    <row r="177" spans="2:66" ht="20.25" customHeight="1" x14ac:dyDescent="0.45">
      <c r="B177" s="574">
        <f>B175+1</f>
        <v>81</v>
      </c>
      <c r="C177" s="684"/>
      <c r="D177" s="686"/>
      <c r="E177" s="658"/>
      <c r="F177" s="687"/>
      <c r="G177" s="576"/>
      <c r="H177" s="577"/>
      <c r="I177" s="359"/>
      <c r="J177" s="360"/>
      <c r="K177" s="359"/>
      <c r="L177" s="360"/>
      <c r="M177" s="580"/>
      <c r="N177" s="581"/>
      <c r="O177" s="584"/>
      <c r="P177" s="585"/>
      <c r="Q177" s="585"/>
      <c r="R177" s="577"/>
      <c r="S177" s="588"/>
      <c r="T177" s="589"/>
      <c r="U177" s="589"/>
      <c r="V177" s="589"/>
      <c r="W177" s="590"/>
      <c r="X177" s="379" t="s">
        <v>260</v>
      </c>
      <c r="Y177" s="380"/>
      <c r="Z177" s="381"/>
      <c r="AA177" s="372"/>
      <c r="AB177" s="373"/>
      <c r="AC177" s="373"/>
      <c r="AD177" s="373"/>
      <c r="AE177" s="373"/>
      <c r="AF177" s="373"/>
      <c r="AG177" s="374"/>
      <c r="AH177" s="372"/>
      <c r="AI177" s="373"/>
      <c r="AJ177" s="373"/>
      <c r="AK177" s="373"/>
      <c r="AL177" s="373"/>
      <c r="AM177" s="373"/>
      <c r="AN177" s="374"/>
      <c r="AO177" s="372"/>
      <c r="AP177" s="373"/>
      <c r="AQ177" s="373"/>
      <c r="AR177" s="373"/>
      <c r="AS177" s="373"/>
      <c r="AT177" s="373"/>
      <c r="AU177" s="374"/>
      <c r="AV177" s="372"/>
      <c r="AW177" s="373"/>
      <c r="AX177" s="373"/>
      <c r="AY177" s="373"/>
      <c r="AZ177" s="373"/>
      <c r="BA177" s="373"/>
      <c r="BB177" s="374"/>
      <c r="BC177" s="372"/>
      <c r="BD177" s="373"/>
      <c r="BE177" s="375"/>
      <c r="BF177" s="594"/>
      <c r="BG177" s="595"/>
      <c r="BH177" s="556"/>
      <c r="BI177" s="557"/>
      <c r="BJ177" s="558"/>
      <c r="BK177" s="559"/>
      <c r="BL177" s="559"/>
      <c r="BM177" s="559"/>
      <c r="BN177" s="560"/>
    </row>
    <row r="178" spans="2:66" ht="20.25" customHeight="1" x14ac:dyDescent="0.45">
      <c r="B178" s="597"/>
      <c r="C178" s="691"/>
      <c r="D178" s="692"/>
      <c r="E178" s="658"/>
      <c r="F178" s="687"/>
      <c r="G178" s="598"/>
      <c r="H178" s="599"/>
      <c r="I178" s="382"/>
      <c r="J178" s="383">
        <f>G177</f>
        <v>0</v>
      </c>
      <c r="K178" s="382"/>
      <c r="L178" s="383">
        <f>M177</f>
        <v>0</v>
      </c>
      <c r="M178" s="600"/>
      <c r="N178" s="601"/>
      <c r="O178" s="602"/>
      <c r="P178" s="603"/>
      <c r="Q178" s="603"/>
      <c r="R178" s="599"/>
      <c r="S178" s="588"/>
      <c r="T178" s="589"/>
      <c r="U178" s="589"/>
      <c r="V178" s="589"/>
      <c r="W178" s="590"/>
      <c r="X178" s="376" t="s">
        <v>261</v>
      </c>
      <c r="Y178" s="377"/>
      <c r="Z178" s="378"/>
      <c r="AA178" s="364" t="str">
        <f>IF(AA177="","",VLOOKUP(AA177,'[1]シフト記号表（従来型・ユニット型共通）'!$C$6:$L$47,10,FALSE))</f>
        <v/>
      </c>
      <c r="AB178" s="365" t="str">
        <f>IF(AB177="","",VLOOKUP(AB177,'[1]シフト記号表（従来型・ユニット型共通）'!$C$6:$L$47,10,FALSE))</f>
        <v/>
      </c>
      <c r="AC178" s="365" t="str">
        <f>IF(AC177="","",VLOOKUP(AC177,'[1]シフト記号表（従来型・ユニット型共通）'!$C$6:$L$47,10,FALSE))</f>
        <v/>
      </c>
      <c r="AD178" s="365" t="str">
        <f>IF(AD177="","",VLOOKUP(AD177,'[1]シフト記号表（従来型・ユニット型共通）'!$C$6:$L$47,10,FALSE))</f>
        <v/>
      </c>
      <c r="AE178" s="365" t="str">
        <f>IF(AE177="","",VLOOKUP(AE177,'[1]シフト記号表（従来型・ユニット型共通）'!$C$6:$L$47,10,FALSE))</f>
        <v/>
      </c>
      <c r="AF178" s="365" t="str">
        <f>IF(AF177="","",VLOOKUP(AF177,'[1]シフト記号表（従来型・ユニット型共通）'!$C$6:$L$47,10,FALSE))</f>
        <v/>
      </c>
      <c r="AG178" s="366" t="str">
        <f>IF(AG177="","",VLOOKUP(AG177,'[1]シフト記号表（従来型・ユニット型共通）'!$C$6:$L$47,10,FALSE))</f>
        <v/>
      </c>
      <c r="AH178" s="364" t="str">
        <f>IF(AH177="","",VLOOKUP(AH177,'[1]シフト記号表（従来型・ユニット型共通）'!$C$6:$L$47,10,FALSE))</f>
        <v/>
      </c>
      <c r="AI178" s="365" t="str">
        <f>IF(AI177="","",VLOOKUP(AI177,'[1]シフト記号表（従来型・ユニット型共通）'!$C$6:$L$47,10,FALSE))</f>
        <v/>
      </c>
      <c r="AJ178" s="365" t="str">
        <f>IF(AJ177="","",VLOOKUP(AJ177,'[1]シフト記号表（従来型・ユニット型共通）'!$C$6:$L$47,10,FALSE))</f>
        <v/>
      </c>
      <c r="AK178" s="365" t="str">
        <f>IF(AK177="","",VLOOKUP(AK177,'[1]シフト記号表（従来型・ユニット型共通）'!$C$6:$L$47,10,FALSE))</f>
        <v/>
      </c>
      <c r="AL178" s="365" t="str">
        <f>IF(AL177="","",VLOOKUP(AL177,'[1]シフト記号表（従来型・ユニット型共通）'!$C$6:$L$47,10,FALSE))</f>
        <v/>
      </c>
      <c r="AM178" s="365" t="str">
        <f>IF(AM177="","",VLOOKUP(AM177,'[1]シフト記号表（従来型・ユニット型共通）'!$C$6:$L$47,10,FALSE))</f>
        <v/>
      </c>
      <c r="AN178" s="366" t="str">
        <f>IF(AN177="","",VLOOKUP(AN177,'[1]シフト記号表（従来型・ユニット型共通）'!$C$6:$L$47,10,FALSE))</f>
        <v/>
      </c>
      <c r="AO178" s="364" t="str">
        <f>IF(AO177="","",VLOOKUP(AO177,'[1]シフト記号表（従来型・ユニット型共通）'!$C$6:$L$47,10,FALSE))</f>
        <v/>
      </c>
      <c r="AP178" s="365" t="str">
        <f>IF(AP177="","",VLOOKUP(AP177,'[1]シフト記号表（従来型・ユニット型共通）'!$C$6:$L$47,10,FALSE))</f>
        <v/>
      </c>
      <c r="AQ178" s="365" t="str">
        <f>IF(AQ177="","",VLOOKUP(AQ177,'[1]シフト記号表（従来型・ユニット型共通）'!$C$6:$L$47,10,FALSE))</f>
        <v/>
      </c>
      <c r="AR178" s="365" t="str">
        <f>IF(AR177="","",VLOOKUP(AR177,'[1]シフト記号表（従来型・ユニット型共通）'!$C$6:$L$47,10,FALSE))</f>
        <v/>
      </c>
      <c r="AS178" s="365" t="str">
        <f>IF(AS177="","",VLOOKUP(AS177,'[1]シフト記号表（従来型・ユニット型共通）'!$C$6:$L$47,10,FALSE))</f>
        <v/>
      </c>
      <c r="AT178" s="365" t="str">
        <f>IF(AT177="","",VLOOKUP(AT177,'[1]シフト記号表（従来型・ユニット型共通）'!$C$6:$L$47,10,FALSE))</f>
        <v/>
      </c>
      <c r="AU178" s="366" t="str">
        <f>IF(AU177="","",VLOOKUP(AU177,'[1]シフト記号表（従来型・ユニット型共通）'!$C$6:$L$47,10,FALSE))</f>
        <v/>
      </c>
      <c r="AV178" s="364" t="str">
        <f>IF(AV177="","",VLOOKUP(AV177,'[1]シフト記号表（従来型・ユニット型共通）'!$C$6:$L$47,10,FALSE))</f>
        <v/>
      </c>
      <c r="AW178" s="365" t="str">
        <f>IF(AW177="","",VLOOKUP(AW177,'[1]シフト記号表（従来型・ユニット型共通）'!$C$6:$L$47,10,FALSE))</f>
        <v/>
      </c>
      <c r="AX178" s="365" t="str">
        <f>IF(AX177="","",VLOOKUP(AX177,'[1]シフト記号表（従来型・ユニット型共通）'!$C$6:$L$47,10,FALSE))</f>
        <v/>
      </c>
      <c r="AY178" s="365" t="str">
        <f>IF(AY177="","",VLOOKUP(AY177,'[1]シフト記号表（従来型・ユニット型共通）'!$C$6:$L$47,10,FALSE))</f>
        <v/>
      </c>
      <c r="AZ178" s="365" t="str">
        <f>IF(AZ177="","",VLOOKUP(AZ177,'[1]シフト記号表（従来型・ユニット型共通）'!$C$6:$L$47,10,FALSE))</f>
        <v/>
      </c>
      <c r="BA178" s="365" t="str">
        <f>IF(BA177="","",VLOOKUP(BA177,'[1]シフト記号表（従来型・ユニット型共通）'!$C$6:$L$47,10,FALSE))</f>
        <v/>
      </c>
      <c r="BB178" s="366" t="str">
        <f>IF(BB177="","",VLOOKUP(BB177,'[1]シフト記号表（従来型・ユニット型共通）'!$C$6:$L$47,10,FALSE))</f>
        <v/>
      </c>
      <c r="BC178" s="364" t="str">
        <f>IF(BC177="","",VLOOKUP(BC177,'[1]シフト記号表（従来型・ユニット型共通）'!$C$6:$L$47,10,FALSE))</f>
        <v/>
      </c>
      <c r="BD178" s="365" t="str">
        <f>IF(BD177="","",VLOOKUP(BD177,'[1]シフト記号表（従来型・ユニット型共通）'!$C$6:$L$47,10,FALSE))</f>
        <v/>
      </c>
      <c r="BE178" s="365" t="str">
        <f>IF(BE177="","",VLOOKUP(BE177,'[1]シフト記号表（従来型・ユニット型共通）'!$C$6:$L$47,10,FALSE))</f>
        <v/>
      </c>
      <c r="BF178" s="571">
        <f>IF($BI$3="４週",SUM(AA178:BB178),IF($BI$3="暦月",SUM(AA178:BE178),""))</f>
        <v>0</v>
      </c>
      <c r="BG178" s="572"/>
      <c r="BH178" s="573">
        <f>IF($BI$3="４週",BF178/4,IF($BI$3="暦月",(BF178/($BI$8/7)),""))</f>
        <v>0</v>
      </c>
      <c r="BI178" s="572"/>
      <c r="BJ178" s="568"/>
      <c r="BK178" s="569"/>
      <c r="BL178" s="569"/>
      <c r="BM178" s="569"/>
      <c r="BN178" s="570"/>
    </row>
    <row r="179" spans="2:66" ht="20.25" customHeight="1" x14ac:dyDescent="0.45">
      <c r="B179" s="574">
        <f>B177+1</f>
        <v>82</v>
      </c>
      <c r="C179" s="684"/>
      <c r="D179" s="686"/>
      <c r="E179" s="658"/>
      <c r="F179" s="687"/>
      <c r="G179" s="576"/>
      <c r="H179" s="577"/>
      <c r="I179" s="359"/>
      <c r="J179" s="360"/>
      <c r="K179" s="359"/>
      <c r="L179" s="360"/>
      <c r="M179" s="580"/>
      <c r="N179" s="581"/>
      <c r="O179" s="584"/>
      <c r="P179" s="585"/>
      <c r="Q179" s="585"/>
      <c r="R179" s="577"/>
      <c r="S179" s="588"/>
      <c r="T179" s="589"/>
      <c r="U179" s="589"/>
      <c r="V179" s="589"/>
      <c r="W179" s="590"/>
      <c r="X179" s="379" t="s">
        <v>260</v>
      </c>
      <c r="Y179" s="380"/>
      <c r="Z179" s="381"/>
      <c r="AA179" s="372"/>
      <c r="AB179" s="373"/>
      <c r="AC179" s="373"/>
      <c r="AD179" s="373"/>
      <c r="AE179" s="373"/>
      <c r="AF179" s="373"/>
      <c r="AG179" s="374"/>
      <c r="AH179" s="372"/>
      <c r="AI179" s="373"/>
      <c r="AJ179" s="373"/>
      <c r="AK179" s="373"/>
      <c r="AL179" s="373"/>
      <c r="AM179" s="373"/>
      <c r="AN179" s="374"/>
      <c r="AO179" s="372"/>
      <c r="AP179" s="373"/>
      <c r="AQ179" s="373"/>
      <c r="AR179" s="373"/>
      <c r="AS179" s="373"/>
      <c r="AT179" s="373"/>
      <c r="AU179" s="374"/>
      <c r="AV179" s="372"/>
      <c r="AW179" s="373"/>
      <c r="AX179" s="373"/>
      <c r="AY179" s="373"/>
      <c r="AZ179" s="373"/>
      <c r="BA179" s="373"/>
      <c r="BB179" s="374"/>
      <c r="BC179" s="372"/>
      <c r="BD179" s="373"/>
      <c r="BE179" s="375"/>
      <c r="BF179" s="594"/>
      <c r="BG179" s="595"/>
      <c r="BH179" s="556"/>
      <c r="BI179" s="557"/>
      <c r="BJ179" s="558"/>
      <c r="BK179" s="559"/>
      <c r="BL179" s="559"/>
      <c r="BM179" s="559"/>
      <c r="BN179" s="560"/>
    </row>
    <row r="180" spans="2:66" ht="20.25" customHeight="1" x14ac:dyDescent="0.45">
      <c r="B180" s="597"/>
      <c r="C180" s="691"/>
      <c r="D180" s="692"/>
      <c r="E180" s="658"/>
      <c r="F180" s="687"/>
      <c r="G180" s="598"/>
      <c r="H180" s="599"/>
      <c r="I180" s="382"/>
      <c r="J180" s="383">
        <f>G179</f>
        <v>0</v>
      </c>
      <c r="K180" s="382"/>
      <c r="L180" s="383">
        <f>M179</f>
        <v>0</v>
      </c>
      <c r="M180" s="600"/>
      <c r="N180" s="601"/>
      <c r="O180" s="602"/>
      <c r="P180" s="603"/>
      <c r="Q180" s="603"/>
      <c r="R180" s="599"/>
      <c r="S180" s="588"/>
      <c r="T180" s="589"/>
      <c r="U180" s="589"/>
      <c r="V180" s="589"/>
      <c r="W180" s="590"/>
      <c r="X180" s="376" t="s">
        <v>261</v>
      </c>
      <c r="Y180" s="377"/>
      <c r="Z180" s="378"/>
      <c r="AA180" s="364" t="str">
        <f>IF(AA179="","",VLOOKUP(AA179,'[1]シフト記号表（従来型・ユニット型共通）'!$C$6:$L$47,10,FALSE))</f>
        <v/>
      </c>
      <c r="AB180" s="365" t="str">
        <f>IF(AB179="","",VLOOKUP(AB179,'[1]シフト記号表（従来型・ユニット型共通）'!$C$6:$L$47,10,FALSE))</f>
        <v/>
      </c>
      <c r="AC180" s="365" t="str">
        <f>IF(AC179="","",VLOOKUP(AC179,'[1]シフト記号表（従来型・ユニット型共通）'!$C$6:$L$47,10,FALSE))</f>
        <v/>
      </c>
      <c r="AD180" s="365" t="str">
        <f>IF(AD179="","",VLOOKUP(AD179,'[1]シフト記号表（従来型・ユニット型共通）'!$C$6:$L$47,10,FALSE))</f>
        <v/>
      </c>
      <c r="AE180" s="365" t="str">
        <f>IF(AE179="","",VLOOKUP(AE179,'[1]シフト記号表（従来型・ユニット型共通）'!$C$6:$L$47,10,FALSE))</f>
        <v/>
      </c>
      <c r="AF180" s="365" t="str">
        <f>IF(AF179="","",VLOOKUP(AF179,'[1]シフト記号表（従来型・ユニット型共通）'!$C$6:$L$47,10,FALSE))</f>
        <v/>
      </c>
      <c r="AG180" s="366" t="str">
        <f>IF(AG179="","",VLOOKUP(AG179,'[1]シフト記号表（従来型・ユニット型共通）'!$C$6:$L$47,10,FALSE))</f>
        <v/>
      </c>
      <c r="AH180" s="364" t="str">
        <f>IF(AH179="","",VLOOKUP(AH179,'[1]シフト記号表（従来型・ユニット型共通）'!$C$6:$L$47,10,FALSE))</f>
        <v/>
      </c>
      <c r="AI180" s="365" t="str">
        <f>IF(AI179="","",VLOOKUP(AI179,'[1]シフト記号表（従来型・ユニット型共通）'!$C$6:$L$47,10,FALSE))</f>
        <v/>
      </c>
      <c r="AJ180" s="365" t="str">
        <f>IF(AJ179="","",VLOOKUP(AJ179,'[1]シフト記号表（従来型・ユニット型共通）'!$C$6:$L$47,10,FALSE))</f>
        <v/>
      </c>
      <c r="AK180" s="365" t="str">
        <f>IF(AK179="","",VLOOKUP(AK179,'[1]シフト記号表（従来型・ユニット型共通）'!$C$6:$L$47,10,FALSE))</f>
        <v/>
      </c>
      <c r="AL180" s="365" t="str">
        <f>IF(AL179="","",VLOOKUP(AL179,'[1]シフト記号表（従来型・ユニット型共通）'!$C$6:$L$47,10,FALSE))</f>
        <v/>
      </c>
      <c r="AM180" s="365" t="str">
        <f>IF(AM179="","",VLOOKUP(AM179,'[1]シフト記号表（従来型・ユニット型共通）'!$C$6:$L$47,10,FALSE))</f>
        <v/>
      </c>
      <c r="AN180" s="366" t="str">
        <f>IF(AN179="","",VLOOKUP(AN179,'[1]シフト記号表（従来型・ユニット型共通）'!$C$6:$L$47,10,FALSE))</f>
        <v/>
      </c>
      <c r="AO180" s="364" t="str">
        <f>IF(AO179="","",VLOOKUP(AO179,'[1]シフト記号表（従来型・ユニット型共通）'!$C$6:$L$47,10,FALSE))</f>
        <v/>
      </c>
      <c r="AP180" s="365" t="str">
        <f>IF(AP179="","",VLOOKUP(AP179,'[1]シフト記号表（従来型・ユニット型共通）'!$C$6:$L$47,10,FALSE))</f>
        <v/>
      </c>
      <c r="AQ180" s="365" t="str">
        <f>IF(AQ179="","",VLOOKUP(AQ179,'[1]シフト記号表（従来型・ユニット型共通）'!$C$6:$L$47,10,FALSE))</f>
        <v/>
      </c>
      <c r="AR180" s="365" t="str">
        <f>IF(AR179="","",VLOOKUP(AR179,'[1]シフト記号表（従来型・ユニット型共通）'!$C$6:$L$47,10,FALSE))</f>
        <v/>
      </c>
      <c r="AS180" s="365" t="str">
        <f>IF(AS179="","",VLOOKUP(AS179,'[1]シフト記号表（従来型・ユニット型共通）'!$C$6:$L$47,10,FALSE))</f>
        <v/>
      </c>
      <c r="AT180" s="365" t="str">
        <f>IF(AT179="","",VLOOKUP(AT179,'[1]シフト記号表（従来型・ユニット型共通）'!$C$6:$L$47,10,FALSE))</f>
        <v/>
      </c>
      <c r="AU180" s="366" t="str">
        <f>IF(AU179="","",VLOOKUP(AU179,'[1]シフト記号表（従来型・ユニット型共通）'!$C$6:$L$47,10,FALSE))</f>
        <v/>
      </c>
      <c r="AV180" s="364" t="str">
        <f>IF(AV179="","",VLOOKUP(AV179,'[1]シフト記号表（従来型・ユニット型共通）'!$C$6:$L$47,10,FALSE))</f>
        <v/>
      </c>
      <c r="AW180" s="365" t="str">
        <f>IF(AW179="","",VLOOKUP(AW179,'[1]シフト記号表（従来型・ユニット型共通）'!$C$6:$L$47,10,FALSE))</f>
        <v/>
      </c>
      <c r="AX180" s="365" t="str">
        <f>IF(AX179="","",VLOOKUP(AX179,'[1]シフト記号表（従来型・ユニット型共通）'!$C$6:$L$47,10,FALSE))</f>
        <v/>
      </c>
      <c r="AY180" s="365" t="str">
        <f>IF(AY179="","",VLOOKUP(AY179,'[1]シフト記号表（従来型・ユニット型共通）'!$C$6:$L$47,10,FALSE))</f>
        <v/>
      </c>
      <c r="AZ180" s="365" t="str">
        <f>IF(AZ179="","",VLOOKUP(AZ179,'[1]シフト記号表（従来型・ユニット型共通）'!$C$6:$L$47,10,FALSE))</f>
        <v/>
      </c>
      <c r="BA180" s="365" t="str">
        <f>IF(BA179="","",VLOOKUP(BA179,'[1]シフト記号表（従来型・ユニット型共通）'!$C$6:$L$47,10,FALSE))</f>
        <v/>
      </c>
      <c r="BB180" s="366" t="str">
        <f>IF(BB179="","",VLOOKUP(BB179,'[1]シフト記号表（従来型・ユニット型共通）'!$C$6:$L$47,10,FALSE))</f>
        <v/>
      </c>
      <c r="BC180" s="364" t="str">
        <f>IF(BC179="","",VLOOKUP(BC179,'[1]シフト記号表（従来型・ユニット型共通）'!$C$6:$L$47,10,FALSE))</f>
        <v/>
      </c>
      <c r="BD180" s="365" t="str">
        <f>IF(BD179="","",VLOOKUP(BD179,'[1]シフト記号表（従来型・ユニット型共通）'!$C$6:$L$47,10,FALSE))</f>
        <v/>
      </c>
      <c r="BE180" s="365" t="str">
        <f>IF(BE179="","",VLOOKUP(BE179,'[1]シフト記号表（従来型・ユニット型共通）'!$C$6:$L$47,10,FALSE))</f>
        <v/>
      </c>
      <c r="BF180" s="571">
        <f>IF($BI$3="４週",SUM(AA180:BB180),IF($BI$3="暦月",SUM(AA180:BE180),""))</f>
        <v>0</v>
      </c>
      <c r="BG180" s="572"/>
      <c r="BH180" s="573">
        <f>IF($BI$3="４週",BF180/4,IF($BI$3="暦月",(BF180/($BI$8/7)),""))</f>
        <v>0</v>
      </c>
      <c r="BI180" s="572"/>
      <c r="BJ180" s="568"/>
      <c r="BK180" s="569"/>
      <c r="BL180" s="569"/>
      <c r="BM180" s="569"/>
      <c r="BN180" s="570"/>
    </row>
    <row r="181" spans="2:66" ht="20.25" customHeight="1" x14ac:dyDescent="0.45">
      <c r="B181" s="574">
        <f>B179+1</f>
        <v>83</v>
      </c>
      <c r="C181" s="684"/>
      <c r="D181" s="686"/>
      <c r="E181" s="658"/>
      <c r="F181" s="687"/>
      <c r="G181" s="576"/>
      <c r="H181" s="577"/>
      <c r="I181" s="359"/>
      <c r="J181" s="360"/>
      <c r="K181" s="359"/>
      <c r="L181" s="360"/>
      <c r="M181" s="580"/>
      <c r="N181" s="581"/>
      <c r="O181" s="584"/>
      <c r="P181" s="585"/>
      <c r="Q181" s="585"/>
      <c r="R181" s="577"/>
      <c r="S181" s="588"/>
      <c r="T181" s="589"/>
      <c r="U181" s="589"/>
      <c r="V181" s="589"/>
      <c r="W181" s="590"/>
      <c r="X181" s="379" t="s">
        <v>260</v>
      </c>
      <c r="Y181" s="380"/>
      <c r="Z181" s="381"/>
      <c r="AA181" s="372"/>
      <c r="AB181" s="373"/>
      <c r="AC181" s="373"/>
      <c r="AD181" s="373"/>
      <c r="AE181" s="373"/>
      <c r="AF181" s="373"/>
      <c r="AG181" s="374"/>
      <c r="AH181" s="372"/>
      <c r="AI181" s="373"/>
      <c r="AJ181" s="373"/>
      <c r="AK181" s="373"/>
      <c r="AL181" s="373"/>
      <c r="AM181" s="373"/>
      <c r="AN181" s="374"/>
      <c r="AO181" s="372"/>
      <c r="AP181" s="373"/>
      <c r="AQ181" s="373"/>
      <c r="AR181" s="373"/>
      <c r="AS181" s="373"/>
      <c r="AT181" s="373"/>
      <c r="AU181" s="374"/>
      <c r="AV181" s="372"/>
      <c r="AW181" s="373"/>
      <c r="AX181" s="373"/>
      <c r="AY181" s="373"/>
      <c r="AZ181" s="373"/>
      <c r="BA181" s="373"/>
      <c r="BB181" s="374"/>
      <c r="BC181" s="372"/>
      <c r="BD181" s="373"/>
      <c r="BE181" s="375"/>
      <c r="BF181" s="594"/>
      <c r="BG181" s="595"/>
      <c r="BH181" s="556"/>
      <c r="BI181" s="557"/>
      <c r="BJ181" s="558"/>
      <c r="BK181" s="559"/>
      <c r="BL181" s="559"/>
      <c r="BM181" s="559"/>
      <c r="BN181" s="560"/>
    </row>
    <row r="182" spans="2:66" ht="20.25" customHeight="1" x14ac:dyDescent="0.45">
      <c r="B182" s="597"/>
      <c r="C182" s="691"/>
      <c r="D182" s="692"/>
      <c r="E182" s="658"/>
      <c r="F182" s="687"/>
      <c r="G182" s="598"/>
      <c r="H182" s="599"/>
      <c r="I182" s="382"/>
      <c r="J182" s="383">
        <f>G181</f>
        <v>0</v>
      </c>
      <c r="K182" s="382"/>
      <c r="L182" s="383">
        <f>M181</f>
        <v>0</v>
      </c>
      <c r="M182" s="600"/>
      <c r="N182" s="601"/>
      <c r="O182" s="602"/>
      <c r="P182" s="603"/>
      <c r="Q182" s="603"/>
      <c r="R182" s="599"/>
      <c r="S182" s="588"/>
      <c r="T182" s="589"/>
      <c r="U182" s="589"/>
      <c r="V182" s="589"/>
      <c r="W182" s="590"/>
      <c r="X182" s="376" t="s">
        <v>261</v>
      </c>
      <c r="Y182" s="377"/>
      <c r="Z182" s="378"/>
      <c r="AA182" s="364" t="str">
        <f>IF(AA181="","",VLOOKUP(AA181,'[1]シフト記号表（従来型・ユニット型共通）'!$C$6:$L$47,10,FALSE))</f>
        <v/>
      </c>
      <c r="AB182" s="365" t="str">
        <f>IF(AB181="","",VLOOKUP(AB181,'[1]シフト記号表（従来型・ユニット型共通）'!$C$6:$L$47,10,FALSE))</f>
        <v/>
      </c>
      <c r="AC182" s="365" t="str">
        <f>IF(AC181="","",VLOOKUP(AC181,'[1]シフト記号表（従来型・ユニット型共通）'!$C$6:$L$47,10,FALSE))</f>
        <v/>
      </c>
      <c r="AD182" s="365" t="str">
        <f>IF(AD181="","",VLOOKUP(AD181,'[1]シフト記号表（従来型・ユニット型共通）'!$C$6:$L$47,10,FALSE))</f>
        <v/>
      </c>
      <c r="AE182" s="365" t="str">
        <f>IF(AE181="","",VLOOKUP(AE181,'[1]シフト記号表（従来型・ユニット型共通）'!$C$6:$L$47,10,FALSE))</f>
        <v/>
      </c>
      <c r="AF182" s="365" t="str">
        <f>IF(AF181="","",VLOOKUP(AF181,'[1]シフト記号表（従来型・ユニット型共通）'!$C$6:$L$47,10,FALSE))</f>
        <v/>
      </c>
      <c r="AG182" s="366" t="str">
        <f>IF(AG181="","",VLOOKUP(AG181,'[1]シフト記号表（従来型・ユニット型共通）'!$C$6:$L$47,10,FALSE))</f>
        <v/>
      </c>
      <c r="AH182" s="364" t="str">
        <f>IF(AH181="","",VLOOKUP(AH181,'[1]シフト記号表（従来型・ユニット型共通）'!$C$6:$L$47,10,FALSE))</f>
        <v/>
      </c>
      <c r="AI182" s="365" t="str">
        <f>IF(AI181="","",VLOOKUP(AI181,'[1]シフト記号表（従来型・ユニット型共通）'!$C$6:$L$47,10,FALSE))</f>
        <v/>
      </c>
      <c r="AJ182" s="365" t="str">
        <f>IF(AJ181="","",VLOOKUP(AJ181,'[1]シフト記号表（従来型・ユニット型共通）'!$C$6:$L$47,10,FALSE))</f>
        <v/>
      </c>
      <c r="AK182" s="365" t="str">
        <f>IF(AK181="","",VLOOKUP(AK181,'[1]シフト記号表（従来型・ユニット型共通）'!$C$6:$L$47,10,FALSE))</f>
        <v/>
      </c>
      <c r="AL182" s="365" t="str">
        <f>IF(AL181="","",VLOOKUP(AL181,'[1]シフト記号表（従来型・ユニット型共通）'!$C$6:$L$47,10,FALSE))</f>
        <v/>
      </c>
      <c r="AM182" s="365" t="str">
        <f>IF(AM181="","",VLOOKUP(AM181,'[1]シフト記号表（従来型・ユニット型共通）'!$C$6:$L$47,10,FALSE))</f>
        <v/>
      </c>
      <c r="AN182" s="366" t="str">
        <f>IF(AN181="","",VLOOKUP(AN181,'[1]シフト記号表（従来型・ユニット型共通）'!$C$6:$L$47,10,FALSE))</f>
        <v/>
      </c>
      <c r="AO182" s="364" t="str">
        <f>IF(AO181="","",VLOOKUP(AO181,'[1]シフト記号表（従来型・ユニット型共通）'!$C$6:$L$47,10,FALSE))</f>
        <v/>
      </c>
      <c r="AP182" s="365" t="str">
        <f>IF(AP181="","",VLOOKUP(AP181,'[1]シフト記号表（従来型・ユニット型共通）'!$C$6:$L$47,10,FALSE))</f>
        <v/>
      </c>
      <c r="AQ182" s="365" t="str">
        <f>IF(AQ181="","",VLOOKUP(AQ181,'[1]シフト記号表（従来型・ユニット型共通）'!$C$6:$L$47,10,FALSE))</f>
        <v/>
      </c>
      <c r="AR182" s="365" t="str">
        <f>IF(AR181="","",VLOOKUP(AR181,'[1]シフト記号表（従来型・ユニット型共通）'!$C$6:$L$47,10,FALSE))</f>
        <v/>
      </c>
      <c r="AS182" s="365" t="str">
        <f>IF(AS181="","",VLOOKUP(AS181,'[1]シフト記号表（従来型・ユニット型共通）'!$C$6:$L$47,10,FALSE))</f>
        <v/>
      </c>
      <c r="AT182" s="365" t="str">
        <f>IF(AT181="","",VLOOKUP(AT181,'[1]シフト記号表（従来型・ユニット型共通）'!$C$6:$L$47,10,FALSE))</f>
        <v/>
      </c>
      <c r="AU182" s="366" t="str">
        <f>IF(AU181="","",VLOOKUP(AU181,'[1]シフト記号表（従来型・ユニット型共通）'!$C$6:$L$47,10,FALSE))</f>
        <v/>
      </c>
      <c r="AV182" s="364" t="str">
        <f>IF(AV181="","",VLOOKUP(AV181,'[1]シフト記号表（従来型・ユニット型共通）'!$C$6:$L$47,10,FALSE))</f>
        <v/>
      </c>
      <c r="AW182" s="365" t="str">
        <f>IF(AW181="","",VLOOKUP(AW181,'[1]シフト記号表（従来型・ユニット型共通）'!$C$6:$L$47,10,FALSE))</f>
        <v/>
      </c>
      <c r="AX182" s="365" t="str">
        <f>IF(AX181="","",VLOOKUP(AX181,'[1]シフト記号表（従来型・ユニット型共通）'!$C$6:$L$47,10,FALSE))</f>
        <v/>
      </c>
      <c r="AY182" s="365" t="str">
        <f>IF(AY181="","",VLOOKUP(AY181,'[1]シフト記号表（従来型・ユニット型共通）'!$C$6:$L$47,10,FALSE))</f>
        <v/>
      </c>
      <c r="AZ182" s="365" t="str">
        <f>IF(AZ181="","",VLOOKUP(AZ181,'[1]シフト記号表（従来型・ユニット型共通）'!$C$6:$L$47,10,FALSE))</f>
        <v/>
      </c>
      <c r="BA182" s="365" t="str">
        <f>IF(BA181="","",VLOOKUP(BA181,'[1]シフト記号表（従来型・ユニット型共通）'!$C$6:$L$47,10,FALSE))</f>
        <v/>
      </c>
      <c r="BB182" s="366" t="str">
        <f>IF(BB181="","",VLOOKUP(BB181,'[1]シフト記号表（従来型・ユニット型共通）'!$C$6:$L$47,10,FALSE))</f>
        <v/>
      </c>
      <c r="BC182" s="364" t="str">
        <f>IF(BC181="","",VLOOKUP(BC181,'[1]シフト記号表（従来型・ユニット型共通）'!$C$6:$L$47,10,FALSE))</f>
        <v/>
      </c>
      <c r="BD182" s="365" t="str">
        <f>IF(BD181="","",VLOOKUP(BD181,'[1]シフト記号表（従来型・ユニット型共通）'!$C$6:$L$47,10,FALSE))</f>
        <v/>
      </c>
      <c r="BE182" s="365" t="str">
        <f>IF(BE181="","",VLOOKUP(BE181,'[1]シフト記号表（従来型・ユニット型共通）'!$C$6:$L$47,10,FALSE))</f>
        <v/>
      </c>
      <c r="BF182" s="571">
        <f>IF($BI$3="４週",SUM(AA182:BB182),IF($BI$3="暦月",SUM(AA182:BE182),""))</f>
        <v>0</v>
      </c>
      <c r="BG182" s="572"/>
      <c r="BH182" s="573">
        <f>IF($BI$3="４週",BF182/4,IF($BI$3="暦月",(BF182/($BI$8/7)),""))</f>
        <v>0</v>
      </c>
      <c r="BI182" s="572"/>
      <c r="BJ182" s="568"/>
      <c r="BK182" s="569"/>
      <c r="BL182" s="569"/>
      <c r="BM182" s="569"/>
      <c r="BN182" s="570"/>
    </row>
    <row r="183" spans="2:66" ht="20.25" customHeight="1" x14ac:dyDescent="0.45">
      <c r="B183" s="574">
        <f>B181+1</f>
        <v>84</v>
      </c>
      <c r="C183" s="684"/>
      <c r="D183" s="686"/>
      <c r="E183" s="658"/>
      <c r="F183" s="687"/>
      <c r="G183" s="576"/>
      <c r="H183" s="577"/>
      <c r="I183" s="359"/>
      <c r="J183" s="360"/>
      <c r="K183" s="359"/>
      <c r="L183" s="360"/>
      <c r="M183" s="580"/>
      <c r="N183" s="581"/>
      <c r="O183" s="584"/>
      <c r="P183" s="585"/>
      <c r="Q183" s="585"/>
      <c r="R183" s="577"/>
      <c r="S183" s="588"/>
      <c r="T183" s="589"/>
      <c r="U183" s="589"/>
      <c r="V183" s="589"/>
      <c r="W183" s="590"/>
      <c r="X183" s="379" t="s">
        <v>260</v>
      </c>
      <c r="Y183" s="380"/>
      <c r="Z183" s="381"/>
      <c r="AA183" s="372"/>
      <c r="AB183" s="373"/>
      <c r="AC183" s="373"/>
      <c r="AD183" s="373"/>
      <c r="AE183" s="373"/>
      <c r="AF183" s="373"/>
      <c r="AG183" s="374"/>
      <c r="AH183" s="372"/>
      <c r="AI183" s="373"/>
      <c r="AJ183" s="373"/>
      <c r="AK183" s="373"/>
      <c r="AL183" s="373"/>
      <c r="AM183" s="373"/>
      <c r="AN183" s="374"/>
      <c r="AO183" s="372"/>
      <c r="AP183" s="373"/>
      <c r="AQ183" s="373"/>
      <c r="AR183" s="373"/>
      <c r="AS183" s="373"/>
      <c r="AT183" s="373"/>
      <c r="AU183" s="374"/>
      <c r="AV183" s="372"/>
      <c r="AW183" s="373"/>
      <c r="AX183" s="373"/>
      <c r="AY183" s="373"/>
      <c r="AZ183" s="373"/>
      <c r="BA183" s="373"/>
      <c r="BB183" s="374"/>
      <c r="BC183" s="372"/>
      <c r="BD183" s="373"/>
      <c r="BE183" s="375"/>
      <c r="BF183" s="594"/>
      <c r="BG183" s="595"/>
      <c r="BH183" s="556"/>
      <c r="BI183" s="557"/>
      <c r="BJ183" s="558"/>
      <c r="BK183" s="559"/>
      <c r="BL183" s="559"/>
      <c r="BM183" s="559"/>
      <c r="BN183" s="560"/>
    </row>
    <row r="184" spans="2:66" ht="20.25" customHeight="1" x14ac:dyDescent="0.45">
      <c r="B184" s="597"/>
      <c r="C184" s="691"/>
      <c r="D184" s="692"/>
      <c r="E184" s="658"/>
      <c r="F184" s="687"/>
      <c r="G184" s="598"/>
      <c r="H184" s="599"/>
      <c r="I184" s="382"/>
      <c r="J184" s="383">
        <f>G183</f>
        <v>0</v>
      </c>
      <c r="K184" s="382"/>
      <c r="L184" s="383">
        <f>M183</f>
        <v>0</v>
      </c>
      <c r="M184" s="600"/>
      <c r="N184" s="601"/>
      <c r="O184" s="602"/>
      <c r="P184" s="603"/>
      <c r="Q184" s="603"/>
      <c r="R184" s="599"/>
      <c r="S184" s="588"/>
      <c r="T184" s="589"/>
      <c r="U184" s="589"/>
      <c r="V184" s="589"/>
      <c r="W184" s="590"/>
      <c r="X184" s="376" t="s">
        <v>261</v>
      </c>
      <c r="Y184" s="377"/>
      <c r="Z184" s="378"/>
      <c r="AA184" s="364" t="str">
        <f>IF(AA183="","",VLOOKUP(AA183,'[1]シフト記号表（従来型・ユニット型共通）'!$C$6:$L$47,10,FALSE))</f>
        <v/>
      </c>
      <c r="AB184" s="365" t="str">
        <f>IF(AB183="","",VLOOKUP(AB183,'[1]シフト記号表（従来型・ユニット型共通）'!$C$6:$L$47,10,FALSE))</f>
        <v/>
      </c>
      <c r="AC184" s="365" t="str">
        <f>IF(AC183="","",VLOOKUP(AC183,'[1]シフト記号表（従来型・ユニット型共通）'!$C$6:$L$47,10,FALSE))</f>
        <v/>
      </c>
      <c r="AD184" s="365" t="str">
        <f>IF(AD183="","",VLOOKUP(AD183,'[1]シフト記号表（従来型・ユニット型共通）'!$C$6:$L$47,10,FALSE))</f>
        <v/>
      </c>
      <c r="AE184" s="365" t="str">
        <f>IF(AE183="","",VLOOKUP(AE183,'[1]シフト記号表（従来型・ユニット型共通）'!$C$6:$L$47,10,FALSE))</f>
        <v/>
      </c>
      <c r="AF184" s="365" t="str">
        <f>IF(AF183="","",VLOOKUP(AF183,'[1]シフト記号表（従来型・ユニット型共通）'!$C$6:$L$47,10,FALSE))</f>
        <v/>
      </c>
      <c r="AG184" s="366" t="str">
        <f>IF(AG183="","",VLOOKUP(AG183,'[1]シフト記号表（従来型・ユニット型共通）'!$C$6:$L$47,10,FALSE))</f>
        <v/>
      </c>
      <c r="AH184" s="364" t="str">
        <f>IF(AH183="","",VLOOKUP(AH183,'[1]シフト記号表（従来型・ユニット型共通）'!$C$6:$L$47,10,FALSE))</f>
        <v/>
      </c>
      <c r="AI184" s="365" t="str">
        <f>IF(AI183="","",VLOOKUP(AI183,'[1]シフト記号表（従来型・ユニット型共通）'!$C$6:$L$47,10,FALSE))</f>
        <v/>
      </c>
      <c r="AJ184" s="365" t="str">
        <f>IF(AJ183="","",VLOOKUP(AJ183,'[1]シフト記号表（従来型・ユニット型共通）'!$C$6:$L$47,10,FALSE))</f>
        <v/>
      </c>
      <c r="AK184" s="365" t="str">
        <f>IF(AK183="","",VLOOKUP(AK183,'[1]シフト記号表（従来型・ユニット型共通）'!$C$6:$L$47,10,FALSE))</f>
        <v/>
      </c>
      <c r="AL184" s="365" t="str">
        <f>IF(AL183="","",VLOOKUP(AL183,'[1]シフト記号表（従来型・ユニット型共通）'!$C$6:$L$47,10,FALSE))</f>
        <v/>
      </c>
      <c r="AM184" s="365" t="str">
        <f>IF(AM183="","",VLOOKUP(AM183,'[1]シフト記号表（従来型・ユニット型共通）'!$C$6:$L$47,10,FALSE))</f>
        <v/>
      </c>
      <c r="AN184" s="366" t="str">
        <f>IF(AN183="","",VLOOKUP(AN183,'[1]シフト記号表（従来型・ユニット型共通）'!$C$6:$L$47,10,FALSE))</f>
        <v/>
      </c>
      <c r="AO184" s="364" t="str">
        <f>IF(AO183="","",VLOOKUP(AO183,'[1]シフト記号表（従来型・ユニット型共通）'!$C$6:$L$47,10,FALSE))</f>
        <v/>
      </c>
      <c r="AP184" s="365" t="str">
        <f>IF(AP183="","",VLOOKUP(AP183,'[1]シフト記号表（従来型・ユニット型共通）'!$C$6:$L$47,10,FALSE))</f>
        <v/>
      </c>
      <c r="AQ184" s="365" t="str">
        <f>IF(AQ183="","",VLOOKUP(AQ183,'[1]シフト記号表（従来型・ユニット型共通）'!$C$6:$L$47,10,FALSE))</f>
        <v/>
      </c>
      <c r="AR184" s="365" t="str">
        <f>IF(AR183="","",VLOOKUP(AR183,'[1]シフト記号表（従来型・ユニット型共通）'!$C$6:$L$47,10,FALSE))</f>
        <v/>
      </c>
      <c r="AS184" s="365" t="str">
        <f>IF(AS183="","",VLOOKUP(AS183,'[1]シフト記号表（従来型・ユニット型共通）'!$C$6:$L$47,10,FALSE))</f>
        <v/>
      </c>
      <c r="AT184" s="365" t="str">
        <f>IF(AT183="","",VLOOKUP(AT183,'[1]シフト記号表（従来型・ユニット型共通）'!$C$6:$L$47,10,FALSE))</f>
        <v/>
      </c>
      <c r="AU184" s="366" t="str">
        <f>IF(AU183="","",VLOOKUP(AU183,'[1]シフト記号表（従来型・ユニット型共通）'!$C$6:$L$47,10,FALSE))</f>
        <v/>
      </c>
      <c r="AV184" s="364" t="str">
        <f>IF(AV183="","",VLOOKUP(AV183,'[1]シフト記号表（従来型・ユニット型共通）'!$C$6:$L$47,10,FALSE))</f>
        <v/>
      </c>
      <c r="AW184" s="365" t="str">
        <f>IF(AW183="","",VLOOKUP(AW183,'[1]シフト記号表（従来型・ユニット型共通）'!$C$6:$L$47,10,FALSE))</f>
        <v/>
      </c>
      <c r="AX184" s="365" t="str">
        <f>IF(AX183="","",VLOOKUP(AX183,'[1]シフト記号表（従来型・ユニット型共通）'!$C$6:$L$47,10,FALSE))</f>
        <v/>
      </c>
      <c r="AY184" s="365" t="str">
        <f>IF(AY183="","",VLOOKUP(AY183,'[1]シフト記号表（従来型・ユニット型共通）'!$C$6:$L$47,10,FALSE))</f>
        <v/>
      </c>
      <c r="AZ184" s="365" t="str">
        <f>IF(AZ183="","",VLOOKUP(AZ183,'[1]シフト記号表（従来型・ユニット型共通）'!$C$6:$L$47,10,FALSE))</f>
        <v/>
      </c>
      <c r="BA184" s="365" t="str">
        <f>IF(BA183="","",VLOOKUP(BA183,'[1]シフト記号表（従来型・ユニット型共通）'!$C$6:$L$47,10,FALSE))</f>
        <v/>
      </c>
      <c r="BB184" s="366" t="str">
        <f>IF(BB183="","",VLOOKUP(BB183,'[1]シフト記号表（従来型・ユニット型共通）'!$C$6:$L$47,10,FALSE))</f>
        <v/>
      </c>
      <c r="BC184" s="364" t="str">
        <f>IF(BC183="","",VLOOKUP(BC183,'[1]シフト記号表（従来型・ユニット型共通）'!$C$6:$L$47,10,FALSE))</f>
        <v/>
      </c>
      <c r="BD184" s="365" t="str">
        <f>IF(BD183="","",VLOOKUP(BD183,'[1]シフト記号表（従来型・ユニット型共通）'!$C$6:$L$47,10,FALSE))</f>
        <v/>
      </c>
      <c r="BE184" s="365" t="str">
        <f>IF(BE183="","",VLOOKUP(BE183,'[1]シフト記号表（従来型・ユニット型共通）'!$C$6:$L$47,10,FALSE))</f>
        <v/>
      </c>
      <c r="BF184" s="571">
        <f>IF($BI$3="４週",SUM(AA184:BB184),IF($BI$3="暦月",SUM(AA184:BE184),""))</f>
        <v>0</v>
      </c>
      <c r="BG184" s="572"/>
      <c r="BH184" s="573">
        <f>IF($BI$3="４週",BF184/4,IF($BI$3="暦月",(BF184/($BI$8/7)),""))</f>
        <v>0</v>
      </c>
      <c r="BI184" s="572"/>
      <c r="BJ184" s="568"/>
      <c r="BK184" s="569"/>
      <c r="BL184" s="569"/>
      <c r="BM184" s="569"/>
      <c r="BN184" s="570"/>
    </row>
    <row r="185" spans="2:66" ht="20.25" customHeight="1" x14ac:dyDescent="0.45">
      <c r="B185" s="574">
        <f>B183+1</f>
        <v>85</v>
      </c>
      <c r="C185" s="684"/>
      <c r="D185" s="686"/>
      <c r="E185" s="658"/>
      <c r="F185" s="687"/>
      <c r="G185" s="576"/>
      <c r="H185" s="577"/>
      <c r="I185" s="359"/>
      <c r="J185" s="360"/>
      <c r="K185" s="359"/>
      <c r="L185" s="360"/>
      <c r="M185" s="580"/>
      <c r="N185" s="581"/>
      <c r="O185" s="584"/>
      <c r="P185" s="585"/>
      <c r="Q185" s="585"/>
      <c r="R185" s="577"/>
      <c r="S185" s="588"/>
      <c r="T185" s="589"/>
      <c r="U185" s="589"/>
      <c r="V185" s="589"/>
      <c r="W185" s="590"/>
      <c r="X185" s="379" t="s">
        <v>260</v>
      </c>
      <c r="Y185" s="380"/>
      <c r="Z185" s="381"/>
      <c r="AA185" s="372"/>
      <c r="AB185" s="373"/>
      <c r="AC185" s="373"/>
      <c r="AD185" s="373"/>
      <c r="AE185" s="373"/>
      <c r="AF185" s="373"/>
      <c r="AG185" s="374"/>
      <c r="AH185" s="372"/>
      <c r="AI185" s="373"/>
      <c r="AJ185" s="373"/>
      <c r="AK185" s="373"/>
      <c r="AL185" s="373"/>
      <c r="AM185" s="373"/>
      <c r="AN185" s="374"/>
      <c r="AO185" s="372"/>
      <c r="AP185" s="373"/>
      <c r="AQ185" s="373"/>
      <c r="AR185" s="373"/>
      <c r="AS185" s="373"/>
      <c r="AT185" s="373"/>
      <c r="AU185" s="374"/>
      <c r="AV185" s="372"/>
      <c r="AW185" s="373"/>
      <c r="AX185" s="373"/>
      <c r="AY185" s="373"/>
      <c r="AZ185" s="373"/>
      <c r="BA185" s="373"/>
      <c r="BB185" s="374"/>
      <c r="BC185" s="372"/>
      <c r="BD185" s="373"/>
      <c r="BE185" s="375"/>
      <c r="BF185" s="594"/>
      <c r="BG185" s="595"/>
      <c r="BH185" s="556"/>
      <c r="BI185" s="557"/>
      <c r="BJ185" s="558"/>
      <c r="BK185" s="559"/>
      <c r="BL185" s="559"/>
      <c r="BM185" s="559"/>
      <c r="BN185" s="560"/>
    </row>
    <row r="186" spans="2:66" ht="20.25" customHeight="1" x14ac:dyDescent="0.45">
      <c r="B186" s="597"/>
      <c r="C186" s="691"/>
      <c r="D186" s="692"/>
      <c r="E186" s="658"/>
      <c r="F186" s="687"/>
      <c r="G186" s="598"/>
      <c r="H186" s="599"/>
      <c r="I186" s="382"/>
      <c r="J186" s="383">
        <f>G185</f>
        <v>0</v>
      </c>
      <c r="K186" s="382"/>
      <c r="L186" s="383">
        <f>M185</f>
        <v>0</v>
      </c>
      <c r="M186" s="600"/>
      <c r="N186" s="601"/>
      <c r="O186" s="602"/>
      <c r="P186" s="603"/>
      <c r="Q186" s="603"/>
      <c r="R186" s="599"/>
      <c r="S186" s="588"/>
      <c r="T186" s="589"/>
      <c r="U186" s="589"/>
      <c r="V186" s="589"/>
      <c r="W186" s="590"/>
      <c r="X186" s="376" t="s">
        <v>261</v>
      </c>
      <c r="Y186" s="377"/>
      <c r="Z186" s="378"/>
      <c r="AA186" s="364" t="str">
        <f>IF(AA185="","",VLOOKUP(AA185,'[1]シフト記号表（従来型・ユニット型共通）'!$C$6:$L$47,10,FALSE))</f>
        <v/>
      </c>
      <c r="AB186" s="365" t="str">
        <f>IF(AB185="","",VLOOKUP(AB185,'[1]シフト記号表（従来型・ユニット型共通）'!$C$6:$L$47,10,FALSE))</f>
        <v/>
      </c>
      <c r="AC186" s="365" t="str">
        <f>IF(AC185="","",VLOOKUP(AC185,'[1]シフト記号表（従来型・ユニット型共通）'!$C$6:$L$47,10,FALSE))</f>
        <v/>
      </c>
      <c r="AD186" s="365" t="str">
        <f>IF(AD185="","",VLOOKUP(AD185,'[1]シフト記号表（従来型・ユニット型共通）'!$C$6:$L$47,10,FALSE))</f>
        <v/>
      </c>
      <c r="AE186" s="365" t="str">
        <f>IF(AE185="","",VLOOKUP(AE185,'[1]シフト記号表（従来型・ユニット型共通）'!$C$6:$L$47,10,FALSE))</f>
        <v/>
      </c>
      <c r="AF186" s="365" t="str">
        <f>IF(AF185="","",VLOOKUP(AF185,'[1]シフト記号表（従来型・ユニット型共通）'!$C$6:$L$47,10,FALSE))</f>
        <v/>
      </c>
      <c r="AG186" s="366" t="str">
        <f>IF(AG185="","",VLOOKUP(AG185,'[1]シフト記号表（従来型・ユニット型共通）'!$C$6:$L$47,10,FALSE))</f>
        <v/>
      </c>
      <c r="AH186" s="364" t="str">
        <f>IF(AH185="","",VLOOKUP(AH185,'[1]シフト記号表（従来型・ユニット型共通）'!$C$6:$L$47,10,FALSE))</f>
        <v/>
      </c>
      <c r="AI186" s="365" t="str">
        <f>IF(AI185="","",VLOOKUP(AI185,'[1]シフト記号表（従来型・ユニット型共通）'!$C$6:$L$47,10,FALSE))</f>
        <v/>
      </c>
      <c r="AJ186" s="365" t="str">
        <f>IF(AJ185="","",VLOOKUP(AJ185,'[1]シフト記号表（従来型・ユニット型共通）'!$C$6:$L$47,10,FALSE))</f>
        <v/>
      </c>
      <c r="AK186" s="365" t="str">
        <f>IF(AK185="","",VLOOKUP(AK185,'[1]シフト記号表（従来型・ユニット型共通）'!$C$6:$L$47,10,FALSE))</f>
        <v/>
      </c>
      <c r="AL186" s="365" t="str">
        <f>IF(AL185="","",VLOOKUP(AL185,'[1]シフト記号表（従来型・ユニット型共通）'!$C$6:$L$47,10,FALSE))</f>
        <v/>
      </c>
      <c r="AM186" s="365" t="str">
        <f>IF(AM185="","",VLOOKUP(AM185,'[1]シフト記号表（従来型・ユニット型共通）'!$C$6:$L$47,10,FALSE))</f>
        <v/>
      </c>
      <c r="AN186" s="366" t="str">
        <f>IF(AN185="","",VLOOKUP(AN185,'[1]シフト記号表（従来型・ユニット型共通）'!$C$6:$L$47,10,FALSE))</f>
        <v/>
      </c>
      <c r="AO186" s="364" t="str">
        <f>IF(AO185="","",VLOOKUP(AO185,'[1]シフト記号表（従来型・ユニット型共通）'!$C$6:$L$47,10,FALSE))</f>
        <v/>
      </c>
      <c r="AP186" s="365" t="str">
        <f>IF(AP185="","",VLOOKUP(AP185,'[1]シフト記号表（従来型・ユニット型共通）'!$C$6:$L$47,10,FALSE))</f>
        <v/>
      </c>
      <c r="AQ186" s="365" t="str">
        <f>IF(AQ185="","",VLOOKUP(AQ185,'[1]シフト記号表（従来型・ユニット型共通）'!$C$6:$L$47,10,FALSE))</f>
        <v/>
      </c>
      <c r="AR186" s="365" t="str">
        <f>IF(AR185="","",VLOOKUP(AR185,'[1]シフト記号表（従来型・ユニット型共通）'!$C$6:$L$47,10,FALSE))</f>
        <v/>
      </c>
      <c r="AS186" s="365" t="str">
        <f>IF(AS185="","",VLOOKUP(AS185,'[1]シフト記号表（従来型・ユニット型共通）'!$C$6:$L$47,10,FALSE))</f>
        <v/>
      </c>
      <c r="AT186" s="365" t="str">
        <f>IF(AT185="","",VLOOKUP(AT185,'[1]シフト記号表（従来型・ユニット型共通）'!$C$6:$L$47,10,FALSE))</f>
        <v/>
      </c>
      <c r="AU186" s="366" t="str">
        <f>IF(AU185="","",VLOOKUP(AU185,'[1]シフト記号表（従来型・ユニット型共通）'!$C$6:$L$47,10,FALSE))</f>
        <v/>
      </c>
      <c r="AV186" s="364" t="str">
        <f>IF(AV185="","",VLOOKUP(AV185,'[1]シフト記号表（従来型・ユニット型共通）'!$C$6:$L$47,10,FALSE))</f>
        <v/>
      </c>
      <c r="AW186" s="365" t="str">
        <f>IF(AW185="","",VLOOKUP(AW185,'[1]シフト記号表（従来型・ユニット型共通）'!$C$6:$L$47,10,FALSE))</f>
        <v/>
      </c>
      <c r="AX186" s="365" t="str">
        <f>IF(AX185="","",VLOOKUP(AX185,'[1]シフト記号表（従来型・ユニット型共通）'!$C$6:$L$47,10,FALSE))</f>
        <v/>
      </c>
      <c r="AY186" s="365" t="str">
        <f>IF(AY185="","",VLOOKUP(AY185,'[1]シフト記号表（従来型・ユニット型共通）'!$C$6:$L$47,10,FALSE))</f>
        <v/>
      </c>
      <c r="AZ186" s="365" t="str">
        <f>IF(AZ185="","",VLOOKUP(AZ185,'[1]シフト記号表（従来型・ユニット型共通）'!$C$6:$L$47,10,FALSE))</f>
        <v/>
      </c>
      <c r="BA186" s="365" t="str">
        <f>IF(BA185="","",VLOOKUP(BA185,'[1]シフト記号表（従来型・ユニット型共通）'!$C$6:$L$47,10,FALSE))</f>
        <v/>
      </c>
      <c r="BB186" s="366" t="str">
        <f>IF(BB185="","",VLOOKUP(BB185,'[1]シフト記号表（従来型・ユニット型共通）'!$C$6:$L$47,10,FALSE))</f>
        <v/>
      </c>
      <c r="BC186" s="364" t="str">
        <f>IF(BC185="","",VLOOKUP(BC185,'[1]シフト記号表（従来型・ユニット型共通）'!$C$6:$L$47,10,FALSE))</f>
        <v/>
      </c>
      <c r="BD186" s="365" t="str">
        <f>IF(BD185="","",VLOOKUP(BD185,'[1]シフト記号表（従来型・ユニット型共通）'!$C$6:$L$47,10,FALSE))</f>
        <v/>
      </c>
      <c r="BE186" s="365" t="str">
        <f>IF(BE185="","",VLOOKUP(BE185,'[1]シフト記号表（従来型・ユニット型共通）'!$C$6:$L$47,10,FALSE))</f>
        <v/>
      </c>
      <c r="BF186" s="571">
        <f>IF($BI$3="４週",SUM(AA186:BB186),IF($BI$3="暦月",SUM(AA186:BE186),""))</f>
        <v>0</v>
      </c>
      <c r="BG186" s="572"/>
      <c r="BH186" s="573">
        <f>IF($BI$3="４週",BF186/4,IF($BI$3="暦月",(BF186/($BI$8/7)),""))</f>
        <v>0</v>
      </c>
      <c r="BI186" s="572"/>
      <c r="BJ186" s="568"/>
      <c r="BK186" s="569"/>
      <c r="BL186" s="569"/>
      <c r="BM186" s="569"/>
      <c r="BN186" s="570"/>
    </row>
    <row r="187" spans="2:66" ht="20.25" customHeight="1" x14ac:dyDescent="0.45">
      <c r="B187" s="574">
        <f>B185+1</f>
        <v>86</v>
      </c>
      <c r="C187" s="684"/>
      <c r="D187" s="686"/>
      <c r="E187" s="658"/>
      <c r="F187" s="687"/>
      <c r="G187" s="576"/>
      <c r="H187" s="577"/>
      <c r="I187" s="359"/>
      <c r="J187" s="360"/>
      <c r="K187" s="359"/>
      <c r="L187" s="360"/>
      <c r="M187" s="580"/>
      <c r="N187" s="581"/>
      <c r="O187" s="584"/>
      <c r="P187" s="585"/>
      <c r="Q187" s="585"/>
      <c r="R187" s="577"/>
      <c r="S187" s="588"/>
      <c r="T187" s="589"/>
      <c r="U187" s="589"/>
      <c r="V187" s="589"/>
      <c r="W187" s="590"/>
      <c r="X187" s="379" t="s">
        <v>260</v>
      </c>
      <c r="Y187" s="380"/>
      <c r="Z187" s="381"/>
      <c r="AA187" s="372"/>
      <c r="AB187" s="373"/>
      <c r="AC187" s="373"/>
      <c r="AD187" s="373"/>
      <c r="AE187" s="373"/>
      <c r="AF187" s="373"/>
      <c r="AG187" s="374"/>
      <c r="AH187" s="372"/>
      <c r="AI187" s="373"/>
      <c r="AJ187" s="373"/>
      <c r="AK187" s="373"/>
      <c r="AL187" s="373"/>
      <c r="AM187" s="373"/>
      <c r="AN187" s="374"/>
      <c r="AO187" s="372"/>
      <c r="AP187" s="373"/>
      <c r="AQ187" s="373"/>
      <c r="AR187" s="373"/>
      <c r="AS187" s="373"/>
      <c r="AT187" s="373"/>
      <c r="AU187" s="374"/>
      <c r="AV187" s="372"/>
      <c r="AW187" s="373"/>
      <c r="AX187" s="373"/>
      <c r="AY187" s="373"/>
      <c r="AZ187" s="373"/>
      <c r="BA187" s="373"/>
      <c r="BB187" s="374"/>
      <c r="BC187" s="372"/>
      <c r="BD187" s="373"/>
      <c r="BE187" s="375"/>
      <c r="BF187" s="594"/>
      <c r="BG187" s="595"/>
      <c r="BH187" s="556"/>
      <c r="BI187" s="557"/>
      <c r="BJ187" s="558"/>
      <c r="BK187" s="559"/>
      <c r="BL187" s="559"/>
      <c r="BM187" s="559"/>
      <c r="BN187" s="560"/>
    </row>
    <row r="188" spans="2:66" ht="20.25" customHeight="1" x14ac:dyDescent="0.45">
      <c r="B188" s="597"/>
      <c r="C188" s="691"/>
      <c r="D188" s="692"/>
      <c r="E188" s="658"/>
      <c r="F188" s="687"/>
      <c r="G188" s="598"/>
      <c r="H188" s="599"/>
      <c r="I188" s="382"/>
      <c r="J188" s="383">
        <f>G187</f>
        <v>0</v>
      </c>
      <c r="K188" s="382"/>
      <c r="L188" s="383">
        <f>M187</f>
        <v>0</v>
      </c>
      <c r="M188" s="600"/>
      <c r="N188" s="601"/>
      <c r="O188" s="602"/>
      <c r="P188" s="603"/>
      <c r="Q188" s="603"/>
      <c r="R188" s="599"/>
      <c r="S188" s="588"/>
      <c r="T188" s="589"/>
      <c r="U188" s="589"/>
      <c r="V188" s="589"/>
      <c r="W188" s="590"/>
      <c r="X188" s="376" t="s">
        <v>261</v>
      </c>
      <c r="Y188" s="377"/>
      <c r="Z188" s="378"/>
      <c r="AA188" s="364" t="str">
        <f>IF(AA187="","",VLOOKUP(AA187,'[1]シフト記号表（従来型・ユニット型共通）'!$C$6:$L$47,10,FALSE))</f>
        <v/>
      </c>
      <c r="AB188" s="365" t="str">
        <f>IF(AB187="","",VLOOKUP(AB187,'[1]シフト記号表（従来型・ユニット型共通）'!$C$6:$L$47,10,FALSE))</f>
        <v/>
      </c>
      <c r="AC188" s="365" t="str">
        <f>IF(AC187="","",VLOOKUP(AC187,'[1]シフト記号表（従来型・ユニット型共通）'!$C$6:$L$47,10,FALSE))</f>
        <v/>
      </c>
      <c r="AD188" s="365" t="str">
        <f>IF(AD187="","",VLOOKUP(AD187,'[1]シフト記号表（従来型・ユニット型共通）'!$C$6:$L$47,10,FALSE))</f>
        <v/>
      </c>
      <c r="AE188" s="365" t="str">
        <f>IF(AE187="","",VLOOKUP(AE187,'[1]シフト記号表（従来型・ユニット型共通）'!$C$6:$L$47,10,FALSE))</f>
        <v/>
      </c>
      <c r="AF188" s="365" t="str">
        <f>IF(AF187="","",VLOOKUP(AF187,'[1]シフト記号表（従来型・ユニット型共通）'!$C$6:$L$47,10,FALSE))</f>
        <v/>
      </c>
      <c r="AG188" s="366" t="str">
        <f>IF(AG187="","",VLOOKUP(AG187,'[1]シフト記号表（従来型・ユニット型共通）'!$C$6:$L$47,10,FALSE))</f>
        <v/>
      </c>
      <c r="AH188" s="364" t="str">
        <f>IF(AH187="","",VLOOKUP(AH187,'[1]シフト記号表（従来型・ユニット型共通）'!$C$6:$L$47,10,FALSE))</f>
        <v/>
      </c>
      <c r="AI188" s="365" t="str">
        <f>IF(AI187="","",VLOOKUP(AI187,'[1]シフト記号表（従来型・ユニット型共通）'!$C$6:$L$47,10,FALSE))</f>
        <v/>
      </c>
      <c r="AJ188" s="365" t="str">
        <f>IF(AJ187="","",VLOOKUP(AJ187,'[1]シフト記号表（従来型・ユニット型共通）'!$C$6:$L$47,10,FALSE))</f>
        <v/>
      </c>
      <c r="AK188" s="365" t="str">
        <f>IF(AK187="","",VLOOKUP(AK187,'[1]シフト記号表（従来型・ユニット型共通）'!$C$6:$L$47,10,FALSE))</f>
        <v/>
      </c>
      <c r="AL188" s="365" t="str">
        <f>IF(AL187="","",VLOOKUP(AL187,'[1]シフト記号表（従来型・ユニット型共通）'!$C$6:$L$47,10,FALSE))</f>
        <v/>
      </c>
      <c r="AM188" s="365" t="str">
        <f>IF(AM187="","",VLOOKUP(AM187,'[1]シフト記号表（従来型・ユニット型共通）'!$C$6:$L$47,10,FALSE))</f>
        <v/>
      </c>
      <c r="AN188" s="366" t="str">
        <f>IF(AN187="","",VLOOKUP(AN187,'[1]シフト記号表（従来型・ユニット型共通）'!$C$6:$L$47,10,FALSE))</f>
        <v/>
      </c>
      <c r="AO188" s="364" t="str">
        <f>IF(AO187="","",VLOOKUP(AO187,'[1]シフト記号表（従来型・ユニット型共通）'!$C$6:$L$47,10,FALSE))</f>
        <v/>
      </c>
      <c r="AP188" s="365" t="str">
        <f>IF(AP187="","",VLOOKUP(AP187,'[1]シフト記号表（従来型・ユニット型共通）'!$C$6:$L$47,10,FALSE))</f>
        <v/>
      </c>
      <c r="AQ188" s="365" t="str">
        <f>IF(AQ187="","",VLOOKUP(AQ187,'[1]シフト記号表（従来型・ユニット型共通）'!$C$6:$L$47,10,FALSE))</f>
        <v/>
      </c>
      <c r="AR188" s="365" t="str">
        <f>IF(AR187="","",VLOOKUP(AR187,'[1]シフト記号表（従来型・ユニット型共通）'!$C$6:$L$47,10,FALSE))</f>
        <v/>
      </c>
      <c r="AS188" s="365" t="str">
        <f>IF(AS187="","",VLOOKUP(AS187,'[1]シフト記号表（従来型・ユニット型共通）'!$C$6:$L$47,10,FALSE))</f>
        <v/>
      </c>
      <c r="AT188" s="365" t="str">
        <f>IF(AT187="","",VLOOKUP(AT187,'[1]シフト記号表（従来型・ユニット型共通）'!$C$6:$L$47,10,FALSE))</f>
        <v/>
      </c>
      <c r="AU188" s="366" t="str">
        <f>IF(AU187="","",VLOOKUP(AU187,'[1]シフト記号表（従来型・ユニット型共通）'!$C$6:$L$47,10,FALSE))</f>
        <v/>
      </c>
      <c r="AV188" s="364" t="str">
        <f>IF(AV187="","",VLOOKUP(AV187,'[1]シフト記号表（従来型・ユニット型共通）'!$C$6:$L$47,10,FALSE))</f>
        <v/>
      </c>
      <c r="AW188" s="365" t="str">
        <f>IF(AW187="","",VLOOKUP(AW187,'[1]シフト記号表（従来型・ユニット型共通）'!$C$6:$L$47,10,FALSE))</f>
        <v/>
      </c>
      <c r="AX188" s="365" t="str">
        <f>IF(AX187="","",VLOOKUP(AX187,'[1]シフト記号表（従来型・ユニット型共通）'!$C$6:$L$47,10,FALSE))</f>
        <v/>
      </c>
      <c r="AY188" s="365" t="str">
        <f>IF(AY187="","",VLOOKUP(AY187,'[1]シフト記号表（従来型・ユニット型共通）'!$C$6:$L$47,10,FALSE))</f>
        <v/>
      </c>
      <c r="AZ188" s="365" t="str">
        <f>IF(AZ187="","",VLOOKUP(AZ187,'[1]シフト記号表（従来型・ユニット型共通）'!$C$6:$L$47,10,FALSE))</f>
        <v/>
      </c>
      <c r="BA188" s="365" t="str">
        <f>IF(BA187="","",VLOOKUP(BA187,'[1]シフト記号表（従来型・ユニット型共通）'!$C$6:$L$47,10,FALSE))</f>
        <v/>
      </c>
      <c r="BB188" s="366" t="str">
        <f>IF(BB187="","",VLOOKUP(BB187,'[1]シフト記号表（従来型・ユニット型共通）'!$C$6:$L$47,10,FALSE))</f>
        <v/>
      </c>
      <c r="BC188" s="364" t="str">
        <f>IF(BC187="","",VLOOKUP(BC187,'[1]シフト記号表（従来型・ユニット型共通）'!$C$6:$L$47,10,FALSE))</f>
        <v/>
      </c>
      <c r="BD188" s="365" t="str">
        <f>IF(BD187="","",VLOOKUP(BD187,'[1]シフト記号表（従来型・ユニット型共通）'!$C$6:$L$47,10,FALSE))</f>
        <v/>
      </c>
      <c r="BE188" s="365" t="str">
        <f>IF(BE187="","",VLOOKUP(BE187,'[1]シフト記号表（従来型・ユニット型共通）'!$C$6:$L$47,10,FALSE))</f>
        <v/>
      </c>
      <c r="BF188" s="571">
        <f>IF($BI$3="４週",SUM(AA188:BB188),IF($BI$3="暦月",SUM(AA188:BE188),""))</f>
        <v>0</v>
      </c>
      <c r="BG188" s="572"/>
      <c r="BH188" s="573">
        <f>IF($BI$3="４週",BF188/4,IF($BI$3="暦月",(BF188/($BI$8/7)),""))</f>
        <v>0</v>
      </c>
      <c r="BI188" s="572"/>
      <c r="BJ188" s="568"/>
      <c r="BK188" s="569"/>
      <c r="BL188" s="569"/>
      <c r="BM188" s="569"/>
      <c r="BN188" s="570"/>
    </row>
    <row r="189" spans="2:66" ht="20.25" customHeight="1" x14ac:dyDescent="0.45">
      <c r="B189" s="574">
        <f>B187+1</f>
        <v>87</v>
      </c>
      <c r="C189" s="684"/>
      <c r="D189" s="686"/>
      <c r="E189" s="658"/>
      <c r="F189" s="687"/>
      <c r="G189" s="576"/>
      <c r="H189" s="577"/>
      <c r="I189" s="359"/>
      <c r="J189" s="360"/>
      <c r="K189" s="359"/>
      <c r="L189" s="360"/>
      <c r="M189" s="580"/>
      <c r="N189" s="581"/>
      <c r="O189" s="584"/>
      <c r="P189" s="585"/>
      <c r="Q189" s="585"/>
      <c r="R189" s="577"/>
      <c r="S189" s="588"/>
      <c r="T189" s="589"/>
      <c r="U189" s="589"/>
      <c r="V189" s="589"/>
      <c r="W189" s="590"/>
      <c r="X189" s="379" t="s">
        <v>260</v>
      </c>
      <c r="Y189" s="380"/>
      <c r="Z189" s="381"/>
      <c r="AA189" s="372"/>
      <c r="AB189" s="373"/>
      <c r="AC189" s="373"/>
      <c r="AD189" s="373"/>
      <c r="AE189" s="373"/>
      <c r="AF189" s="373"/>
      <c r="AG189" s="374"/>
      <c r="AH189" s="372"/>
      <c r="AI189" s="373"/>
      <c r="AJ189" s="373"/>
      <c r="AK189" s="373"/>
      <c r="AL189" s="373"/>
      <c r="AM189" s="373"/>
      <c r="AN189" s="374"/>
      <c r="AO189" s="372"/>
      <c r="AP189" s="373"/>
      <c r="AQ189" s="373"/>
      <c r="AR189" s="373"/>
      <c r="AS189" s="373"/>
      <c r="AT189" s="373"/>
      <c r="AU189" s="374"/>
      <c r="AV189" s="372"/>
      <c r="AW189" s="373"/>
      <c r="AX189" s="373"/>
      <c r="AY189" s="373"/>
      <c r="AZ189" s="373"/>
      <c r="BA189" s="373"/>
      <c r="BB189" s="374"/>
      <c r="BC189" s="372"/>
      <c r="BD189" s="373"/>
      <c r="BE189" s="375"/>
      <c r="BF189" s="594"/>
      <c r="BG189" s="595"/>
      <c r="BH189" s="556"/>
      <c r="BI189" s="557"/>
      <c r="BJ189" s="558"/>
      <c r="BK189" s="559"/>
      <c r="BL189" s="559"/>
      <c r="BM189" s="559"/>
      <c r="BN189" s="560"/>
    </row>
    <row r="190" spans="2:66" ht="20.25" customHeight="1" x14ac:dyDescent="0.45">
      <c r="B190" s="597"/>
      <c r="C190" s="691"/>
      <c r="D190" s="692"/>
      <c r="E190" s="658"/>
      <c r="F190" s="687"/>
      <c r="G190" s="598"/>
      <c r="H190" s="599"/>
      <c r="I190" s="382"/>
      <c r="J190" s="383">
        <f>G189</f>
        <v>0</v>
      </c>
      <c r="K190" s="382"/>
      <c r="L190" s="383">
        <f>M189</f>
        <v>0</v>
      </c>
      <c r="M190" s="600"/>
      <c r="N190" s="601"/>
      <c r="O190" s="602"/>
      <c r="P190" s="603"/>
      <c r="Q190" s="603"/>
      <c r="R190" s="599"/>
      <c r="S190" s="588"/>
      <c r="T190" s="589"/>
      <c r="U190" s="589"/>
      <c r="V190" s="589"/>
      <c r="W190" s="590"/>
      <c r="X190" s="376" t="s">
        <v>261</v>
      </c>
      <c r="Y190" s="377"/>
      <c r="Z190" s="378"/>
      <c r="AA190" s="364" t="str">
        <f>IF(AA189="","",VLOOKUP(AA189,'[1]シフト記号表（従来型・ユニット型共通）'!$C$6:$L$47,10,FALSE))</f>
        <v/>
      </c>
      <c r="AB190" s="365" t="str">
        <f>IF(AB189="","",VLOOKUP(AB189,'[1]シフト記号表（従来型・ユニット型共通）'!$C$6:$L$47,10,FALSE))</f>
        <v/>
      </c>
      <c r="AC190" s="365" t="str">
        <f>IF(AC189="","",VLOOKUP(AC189,'[1]シフト記号表（従来型・ユニット型共通）'!$C$6:$L$47,10,FALSE))</f>
        <v/>
      </c>
      <c r="AD190" s="365" t="str">
        <f>IF(AD189="","",VLOOKUP(AD189,'[1]シフト記号表（従来型・ユニット型共通）'!$C$6:$L$47,10,FALSE))</f>
        <v/>
      </c>
      <c r="AE190" s="365" t="str">
        <f>IF(AE189="","",VLOOKUP(AE189,'[1]シフト記号表（従来型・ユニット型共通）'!$C$6:$L$47,10,FALSE))</f>
        <v/>
      </c>
      <c r="AF190" s="365" t="str">
        <f>IF(AF189="","",VLOOKUP(AF189,'[1]シフト記号表（従来型・ユニット型共通）'!$C$6:$L$47,10,FALSE))</f>
        <v/>
      </c>
      <c r="AG190" s="366" t="str">
        <f>IF(AG189="","",VLOOKUP(AG189,'[1]シフト記号表（従来型・ユニット型共通）'!$C$6:$L$47,10,FALSE))</f>
        <v/>
      </c>
      <c r="AH190" s="364" t="str">
        <f>IF(AH189="","",VLOOKUP(AH189,'[1]シフト記号表（従来型・ユニット型共通）'!$C$6:$L$47,10,FALSE))</f>
        <v/>
      </c>
      <c r="AI190" s="365" t="str">
        <f>IF(AI189="","",VLOOKUP(AI189,'[1]シフト記号表（従来型・ユニット型共通）'!$C$6:$L$47,10,FALSE))</f>
        <v/>
      </c>
      <c r="AJ190" s="365" t="str">
        <f>IF(AJ189="","",VLOOKUP(AJ189,'[1]シフト記号表（従来型・ユニット型共通）'!$C$6:$L$47,10,FALSE))</f>
        <v/>
      </c>
      <c r="AK190" s="365" t="str">
        <f>IF(AK189="","",VLOOKUP(AK189,'[1]シフト記号表（従来型・ユニット型共通）'!$C$6:$L$47,10,FALSE))</f>
        <v/>
      </c>
      <c r="AL190" s="365" t="str">
        <f>IF(AL189="","",VLOOKUP(AL189,'[1]シフト記号表（従来型・ユニット型共通）'!$C$6:$L$47,10,FALSE))</f>
        <v/>
      </c>
      <c r="AM190" s="365" t="str">
        <f>IF(AM189="","",VLOOKUP(AM189,'[1]シフト記号表（従来型・ユニット型共通）'!$C$6:$L$47,10,FALSE))</f>
        <v/>
      </c>
      <c r="AN190" s="366" t="str">
        <f>IF(AN189="","",VLOOKUP(AN189,'[1]シフト記号表（従来型・ユニット型共通）'!$C$6:$L$47,10,FALSE))</f>
        <v/>
      </c>
      <c r="AO190" s="364" t="str">
        <f>IF(AO189="","",VLOOKUP(AO189,'[1]シフト記号表（従来型・ユニット型共通）'!$C$6:$L$47,10,FALSE))</f>
        <v/>
      </c>
      <c r="AP190" s="365" t="str">
        <f>IF(AP189="","",VLOOKUP(AP189,'[1]シフト記号表（従来型・ユニット型共通）'!$C$6:$L$47,10,FALSE))</f>
        <v/>
      </c>
      <c r="AQ190" s="365" t="str">
        <f>IF(AQ189="","",VLOOKUP(AQ189,'[1]シフト記号表（従来型・ユニット型共通）'!$C$6:$L$47,10,FALSE))</f>
        <v/>
      </c>
      <c r="AR190" s="365" t="str">
        <f>IF(AR189="","",VLOOKUP(AR189,'[1]シフト記号表（従来型・ユニット型共通）'!$C$6:$L$47,10,FALSE))</f>
        <v/>
      </c>
      <c r="AS190" s="365" t="str">
        <f>IF(AS189="","",VLOOKUP(AS189,'[1]シフト記号表（従来型・ユニット型共通）'!$C$6:$L$47,10,FALSE))</f>
        <v/>
      </c>
      <c r="AT190" s="365" t="str">
        <f>IF(AT189="","",VLOOKUP(AT189,'[1]シフト記号表（従来型・ユニット型共通）'!$C$6:$L$47,10,FALSE))</f>
        <v/>
      </c>
      <c r="AU190" s="366" t="str">
        <f>IF(AU189="","",VLOOKUP(AU189,'[1]シフト記号表（従来型・ユニット型共通）'!$C$6:$L$47,10,FALSE))</f>
        <v/>
      </c>
      <c r="AV190" s="364" t="str">
        <f>IF(AV189="","",VLOOKUP(AV189,'[1]シフト記号表（従来型・ユニット型共通）'!$C$6:$L$47,10,FALSE))</f>
        <v/>
      </c>
      <c r="AW190" s="365" t="str">
        <f>IF(AW189="","",VLOOKUP(AW189,'[1]シフト記号表（従来型・ユニット型共通）'!$C$6:$L$47,10,FALSE))</f>
        <v/>
      </c>
      <c r="AX190" s="365" t="str">
        <f>IF(AX189="","",VLOOKUP(AX189,'[1]シフト記号表（従来型・ユニット型共通）'!$C$6:$L$47,10,FALSE))</f>
        <v/>
      </c>
      <c r="AY190" s="365" t="str">
        <f>IF(AY189="","",VLOOKUP(AY189,'[1]シフト記号表（従来型・ユニット型共通）'!$C$6:$L$47,10,FALSE))</f>
        <v/>
      </c>
      <c r="AZ190" s="365" t="str">
        <f>IF(AZ189="","",VLOOKUP(AZ189,'[1]シフト記号表（従来型・ユニット型共通）'!$C$6:$L$47,10,FALSE))</f>
        <v/>
      </c>
      <c r="BA190" s="365" t="str">
        <f>IF(BA189="","",VLOOKUP(BA189,'[1]シフト記号表（従来型・ユニット型共通）'!$C$6:$L$47,10,FALSE))</f>
        <v/>
      </c>
      <c r="BB190" s="366" t="str">
        <f>IF(BB189="","",VLOOKUP(BB189,'[1]シフト記号表（従来型・ユニット型共通）'!$C$6:$L$47,10,FALSE))</f>
        <v/>
      </c>
      <c r="BC190" s="364" t="str">
        <f>IF(BC189="","",VLOOKUP(BC189,'[1]シフト記号表（従来型・ユニット型共通）'!$C$6:$L$47,10,FALSE))</f>
        <v/>
      </c>
      <c r="BD190" s="365" t="str">
        <f>IF(BD189="","",VLOOKUP(BD189,'[1]シフト記号表（従来型・ユニット型共通）'!$C$6:$L$47,10,FALSE))</f>
        <v/>
      </c>
      <c r="BE190" s="365" t="str">
        <f>IF(BE189="","",VLOOKUP(BE189,'[1]シフト記号表（従来型・ユニット型共通）'!$C$6:$L$47,10,FALSE))</f>
        <v/>
      </c>
      <c r="BF190" s="571">
        <f>IF($BI$3="４週",SUM(AA190:BB190),IF($BI$3="暦月",SUM(AA190:BE190),""))</f>
        <v>0</v>
      </c>
      <c r="BG190" s="572"/>
      <c r="BH190" s="573">
        <f>IF($BI$3="４週",BF190/4,IF($BI$3="暦月",(BF190/($BI$8/7)),""))</f>
        <v>0</v>
      </c>
      <c r="BI190" s="572"/>
      <c r="BJ190" s="568"/>
      <c r="BK190" s="569"/>
      <c r="BL190" s="569"/>
      <c r="BM190" s="569"/>
      <c r="BN190" s="570"/>
    </row>
    <row r="191" spans="2:66" ht="20.25" customHeight="1" x14ac:dyDescent="0.45">
      <c r="B191" s="574">
        <f>B189+1</f>
        <v>88</v>
      </c>
      <c r="C191" s="684"/>
      <c r="D191" s="686"/>
      <c r="E191" s="658"/>
      <c r="F191" s="687"/>
      <c r="G191" s="576"/>
      <c r="H191" s="577"/>
      <c r="I191" s="359"/>
      <c r="J191" s="360"/>
      <c r="K191" s="359"/>
      <c r="L191" s="360"/>
      <c r="M191" s="580"/>
      <c r="N191" s="581"/>
      <c r="O191" s="584"/>
      <c r="P191" s="585"/>
      <c r="Q191" s="585"/>
      <c r="R191" s="577"/>
      <c r="S191" s="588"/>
      <c r="T191" s="589"/>
      <c r="U191" s="589"/>
      <c r="V191" s="589"/>
      <c r="W191" s="590"/>
      <c r="X191" s="379" t="s">
        <v>260</v>
      </c>
      <c r="Y191" s="380"/>
      <c r="Z191" s="381"/>
      <c r="AA191" s="372"/>
      <c r="AB191" s="373"/>
      <c r="AC191" s="373"/>
      <c r="AD191" s="373"/>
      <c r="AE191" s="373"/>
      <c r="AF191" s="373"/>
      <c r="AG191" s="374"/>
      <c r="AH191" s="372"/>
      <c r="AI191" s="373"/>
      <c r="AJ191" s="373"/>
      <c r="AK191" s="373"/>
      <c r="AL191" s="373"/>
      <c r="AM191" s="373"/>
      <c r="AN191" s="374"/>
      <c r="AO191" s="372"/>
      <c r="AP191" s="373"/>
      <c r="AQ191" s="373"/>
      <c r="AR191" s="373"/>
      <c r="AS191" s="373"/>
      <c r="AT191" s="373"/>
      <c r="AU191" s="374"/>
      <c r="AV191" s="372"/>
      <c r="AW191" s="373"/>
      <c r="AX191" s="373"/>
      <c r="AY191" s="373"/>
      <c r="AZ191" s="373"/>
      <c r="BA191" s="373"/>
      <c r="BB191" s="374"/>
      <c r="BC191" s="372"/>
      <c r="BD191" s="373"/>
      <c r="BE191" s="375"/>
      <c r="BF191" s="594"/>
      <c r="BG191" s="595"/>
      <c r="BH191" s="556"/>
      <c r="BI191" s="557"/>
      <c r="BJ191" s="558"/>
      <c r="BK191" s="559"/>
      <c r="BL191" s="559"/>
      <c r="BM191" s="559"/>
      <c r="BN191" s="560"/>
    </row>
    <row r="192" spans="2:66" ht="20.25" customHeight="1" x14ac:dyDescent="0.45">
      <c r="B192" s="597"/>
      <c r="C192" s="691"/>
      <c r="D192" s="692"/>
      <c r="E192" s="658"/>
      <c r="F192" s="687"/>
      <c r="G192" s="598"/>
      <c r="H192" s="599"/>
      <c r="I192" s="382"/>
      <c r="J192" s="383">
        <f>G191</f>
        <v>0</v>
      </c>
      <c r="K192" s="382"/>
      <c r="L192" s="383">
        <f>M191</f>
        <v>0</v>
      </c>
      <c r="M192" s="600"/>
      <c r="N192" s="601"/>
      <c r="O192" s="602"/>
      <c r="P192" s="603"/>
      <c r="Q192" s="603"/>
      <c r="R192" s="599"/>
      <c r="S192" s="588"/>
      <c r="T192" s="589"/>
      <c r="U192" s="589"/>
      <c r="V192" s="589"/>
      <c r="W192" s="590"/>
      <c r="X192" s="376" t="s">
        <v>261</v>
      </c>
      <c r="Y192" s="377"/>
      <c r="Z192" s="378"/>
      <c r="AA192" s="364" t="str">
        <f>IF(AA191="","",VLOOKUP(AA191,'[1]シフト記号表（従来型・ユニット型共通）'!$C$6:$L$47,10,FALSE))</f>
        <v/>
      </c>
      <c r="AB192" s="365" t="str">
        <f>IF(AB191="","",VLOOKUP(AB191,'[1]シフト記号表（従来型・ユニット型共通）'!$C$6:$L$47,10,FALSE))</f>
        <v/>
      </c>
      <c r="AC192" s="365" t="str">
        <f>IF(AC191="","",VLOOKUP(AC191,'[1]シフト記号表（従来型・ユニット型共通）'!$C$6:$L$47,10,FALSE))</f>
        <v/>
      </c>
      <c r="AD192" s="365" t="str">
        <f>IF(AD191="","",VLOOKUP(AD191,'[1]シフト記号表（従来型・ユニット型共通）'!$C$6:$L$47,10,FALSE))</f>
        <v/>
      </c>
      <c r="AE192" s="365" t="str">
        <f>IF(AE191="","",VLOOKUP(AE191,'[1]シフト記号表（従来型・ユニット型共通）'!$C$6:$L$47,10,FALSE))</f>
        <v/>
      </c>
      <c r="AF192" s="365" t="str">
        <f>IF(AF191="","",VLOOKUP(AF191,'[1]シフト記号表（従来型・ユニット型共通）'!$C$6:$L$47,10,FALSE))</f>
        <v/>
      </c>
      <c r="AG192" s="366" t="str">
        <f>IF(AG191="","",VLOOKUP(AG191,'[1]シフト記号表（従来型・ユニット型共通）'!$C$6:$L$47,10,FALSE))</f>
        <v/>
      </c>
      <c r="AH192" s="364" t="str">
        <f>IF(AH191="","",VLOOKUP(AH191,'[1]シフト記号表（従来型・ユニット型共通）'!$C$6:$L$47,10,FALSE))</f>
        <v/>
      </c>
      <c r="AI192" s="365" t="str">
        <f>IF(AI191="","",VLOOKUP(AI191,'[1]シフト記号表（従来型・ユニット型共通）'!$C$6:$L$47,10,FALSE))</f>
        <v/>
      </c>
      <c r="AJ192" s="365" t="str">
        <f>IF(AJ191="","",VLOOKUP(AJ191,'[1]シフト記号表（従来型・ユニット型共通）'!$C$6:$L$47,10,FALSE))</f>
        <v/>
      </c>
      <c r="AK192" s="365" t="str">
        <f>IF(AK191="","",VLOOKUP(AK191,'[1]シフト記号表（従来型・ユニット型共通）'!$C$6:$L$47,10,FALSE))</f>
        <v/>
      </c>
      <c r="AL192" s="365" t="str">
        <f>IF(AL191="","",VLOOKUP(AL191,'[1]シフト記号表（従来型・ユニット型共通）'!$C$6:$L$47,10,FALSE))</f>
        <v/>
      </c>
      <c r="AM192" s="365" t="str">
        <f>IF(AM191="","",VLOOKUP(AM191,'[1]シフト記号表（従来型・ユニット型共通）'!$C$6:$L$47,10,FALSE))</f>
        <v/>
      </c>
      <c r="AN192" s="366" t="str">
        <f>IF(AN191="","",VLOOKUP(AN191,'[1]シフト記号表（従来型・ユニット型共通）'!$C$6:$L$47,10,FALSE))</f>
        <v/>
      </c>
      <c r="AO192" s="364" t="str">
        <f>IF(AO191="","",VLOOKUP(AO191,'[1]シフト記号表（従来型・ユニット型共通）'!$C$6:$L$47,10,FALSE))</f>
        <v/>
      </c>
      <c r="AP192" s="365" t="str">
        <f>IF(AP191="","",VLOOKUP(AP191,'[1]シフト記号表（従来型・ユニット型共通）'!$C$6:$L$47,10,FALSE))</f>
        <v/>
      </c>
      <c r="AQ192" s="365" t="str">
        <f>IF(AQ191="","",VLOOKUP(AQ191,'[1]シフト記号表（従来型・ユニット型共通）'!$C$6:$L$47,10,FALSE))</f>
        <v/>
      </c>
      <c r="AR192" s="365" t="str">
        <f>IF(AR191="","",VLOOKUP(AR191,'[1]シフト記号表（従来型・ユニット型共通）'!$C$6:$L$47,10,FALSE))</f>
        <v/>
      </c>
      <c r="AS192" s="365" t="str">
        <f>IF(AS191="","",VLOOKUP(AS191,'[1]シフト記号表（従来型・ユニット型共通）'!$C$6:$L$47,10,FALSE))</f>
        <v/>
      </c>
      <c r="AT192" s="365" t="str">
        <f>IF(AT191="","",VLOOKUP(AT191,'[1]シフト記号表（従来型・ユニット型共通）'!$C$6:$L$47,10,FALSE))</f>
        <v/>
      </c>
      <c r="AU192" s="366" t="str">
        <f>IF(AU191="","",VLOOKUP(AU191,'[1]シフト記号表（従来型・ユニット型共通）'!$C$6:$L$47,10,FALSE))</f>
        <v/>
      </c>
      <c r="AV192" s="364" t="str">
        <f>IF(AV191="","",VLOOKUP(AV191,'[1]シフト記号表（従来型・ユニット型共通）'!$C$6:$L$47,10,FALSE))</f>
        <v/>
      </c>
      <c r="AW192" s="365" t="str">
        <f>IF(AW191="","",VLOOKUP(AW191,'[1]シフト記号表（従来型・ユニット型共通）'!$C$6:$L$47,10,FALSE))</f>
        <v/>
      </c>
      <c r="AX192" s="365" t="str">
        <f>IF(AX191="","",VLOOKUP(AX191,'[1]シフト記号表（従来型・ユニット型共通）'!$C$6:$L$47,10,FALSE))</f>
        <v/>
      </c>
      <c r="AY192" s="365" t="str">
        <f>IF(AY191="","",VLOOKUP(AY191,'[1]シフト記号表（従来型・ユニット型共通）'!$C$6:$L$47,10,FALSE))</f>
        <v/>
      </c>
      <c r="AZ192" s="365" t="str">
        <f>IF(AZ191="","",VLOOKUP(AZ191,'[1]シフト記号表（従来型・ユニット型共通）'!$C$6:$L$47,10,FALSE))</f>
        <v/>
      </c>
      <c r="BA192" s="365" t="str">
        <f>IF(BA191="","",VLOOKUP(BA191,'[1]シフト記号表（従来型・ユニット型共通）'!$C$6:$L$47,10,FALSE))</f>
        <v/>
      </c>
      <c r="BB192" s="366" t="str">
        <f>IF(BB191="","",VLOOKUP(BB191,'[1]シフト記号表（従来型・ユニット型共通）'!$C$6:$L$47,10,FALSE))</f>
        <v/>
      </c>
      <c r="BC192" s="364" t="str">
        <f>IF(BC191="","",VLOOKUP(BC191,'[1]シフト記号表（従来型・ユニット型共通）'!$C$6:$L$47,10,FALSE))</f>
        <v/>
      </c>
      <c r="BD192" s="365" t="str">
        <f>IF(BD191="","",VLOOKUP(BD191,'[1]シフト記号表（従来型・ユニット型共通）'!$C$6:$L$47,10,FALSE))</f>
        <v/>
      </c>
      <c r="BE192" s="365" t="str">
        <f>IF(BE191="","",VLOOKUP(BE191,'[1]シフト記号表（従来型・ユニット型共通）'!$C$6:$L$47,10,FALSE))</f>
        <v/>
      </c>
      <c r="BF192" s="571">
        <f>IF($BI$3="４週",SUM(AA192:BB192),IF($BI$3="暦月",SUM(AA192:BE192),""))</f>
        <v>0</v>
      </c>
      <c r="BG192" s="572"/>
      <c r="BH192" s="573">
        <f>IF($BI$3="４週",BF192/4,IF($BI$3="暦月",(BF192/($BI$8/7)),""))</f>
        <v>0</v>
      </c>
      <c r="BI192" s="572"/>
      <c r="BJ192" s="568"/>
      <c r="BK192" s="569"/>
      <c r="BL192" s="569"/>
      <c r="BM192" s="569"/>
      <c r="BN192" s="570"/>
    </row>
    <row r="193" spans="2:66" ht="20.25" customHeight="1" x14ac:dyDescent="0.45">
      <c r="B193" s="574">
        <f>B191+1</f>
        <v>89</v>
      </c>
      <c r="C193" s="684"/>
      <c r="D193" s="686"/>
      <c r="E193" s="658"/>
      <c r="F193" s="687"/>
      <c r="G193" s="576"/>
      <c r="H193" s="577"/>
      <c r="I193" s="359"/>
      <c r="J193" s="360"/>
      <c r="K193" s="359"/>
      <c r="L193" s="360"/>
      <c r="M193" s="580"/>
      <c r="N193" s="581"/>
      <c r="O193" s="584"/>
      <c r="P193" s="585"/>
      <c r="Q193" s="585"/>
      <c r="R193" s="577"/>
      <c r="S193" s="588"/>
      <c r="T193" s="589"/>
      <c r="U193" s="589"/>
      <c r="V193" s="589"/>
      <c r="W193" s="590"/>
      <c r="X193" s="379" t="s">
        <v>260</v>
      </c>
      <c r="Y193" s="380"/>
      <c r="Z193" s="381"/>
      <c r="AA193" s="372"/>
      <c r="AB193" s="373"/>
      <c r="AC193" s="373"/>
      <c r="AD193" s="373"/>
      <c r="AE193" s="373"/>
      <c r="AF193" s="373"/>
      <c r="AG193" s="374"/>
      <c r="AH193" s="372"/>
      <c r="AI193" s="373"/>
      <c r="AJ193" s="373"/>
      <c r="AK193" s="373"/>
      <c r="AL193" s="373"/>
      <c r="AM193" s="373"/>
      <c r="AN193" s="374"/>
      <c r="AO193" s="372"/>
      <c r="AP193" s="373"/>
      <c r="AQ193" s="373"/>
      <c r="AR193" s="373"/>
      <c r="AS193" s="373"/>
      <c r="AT193" s="373"/>
      <c r="AU193" s="374"/>
      <c r="AV193" s="372"/>
      <c r="AW193" s="373"/>
      <c r="AX193" s="373"/>
      <c r="AY193" s="373"/>
      <c r="AZ193" s="373"/>
      <c r="BA193" s="373"/>
      <c r="BB193" s="374"/>
      <c r="BC193" s="372"/>
      <c r="BD193" s="373"/>
      <c r="BE193" s="375"/>
      <c r="BF193" s="594"/>
      <c r="BG193" s="595"/>
      <c r="BH193" s="556"/>
      <c r="BI193" s="557"/>
      <c r="BJ193" s="558"/>
      <c r="BK193" s="559"/>
      <c r="BL193" s="559"/>
      <c r="BM193" s="559"/>
      <c r="BN193" s="560"/>
    </row>
    <row r="194" spans="2:66" ht="20.25" customHeight="1" x14ac:dyDescent="0.45">
      <c r="B194" s="597"/>
      <c r="C194" s="691"/>
      <c r="D194" s="692"/>
      <c r="E194" s="658"/>
      <c r="F194" s="687"/>
      <c r="G194" s="598"/>
      <c r="H194" s="599"/>
      <c r="I194" s="382"/>
      <c r="J194" s="383">
        <f>G193</f>
        <v>0</v>
      </c>
      <c r="K194" s="382"/>
      <c r="L194" s="383">
        <f>M193</f>
        <v>0</v>
      </c>
      <c r="M194" s="600"/>
      <c r="N194" s="601"/>
      <c r="O194" s="602"/>
      <c r="P194" s="603"/>
      <c r="Q194" s="603"/>
      <c r="R194" s="599"/>
      <c r="S194" s="588"/>
      <c r="T194" s="589"/>
      <c r="U194" s="589"/>
      <c r="V194" s="589"/>
      <c r="W194" s="590"/>
      <c r="X194" s="376" t="s">
        <v>261</v>
      </c>
      <c r="Y194" s="377"/>
      <c r="Z194" s="378"/>
      <c r="AA194" s="364" t="str">
        <f>IF(AA193="","",VLOOKUP(AA193,'[1]シフト記号表（従来型・ユニット型共通）'!$C$6:$L$47,10,FALSE))</f>
        <v/>
      </c>
      <c r="AB194" s="365" t="str">
        <f>IF(AB193="","",VLOOKUP(AB193,'[1]シフト記号表（従来型・ユニット型共通）'!$C$6:$L$47,10,FALSE))</f>
        <v/>
      </c>
      <c r="AC194" s="365" t="str">
        <f>IF(AC193="","",VLOOKUP(AC193,'[1]シフト記号表（従来型・ユニット型共通）'!$C$6:$L$47,10,FALSE))</f>
        <v/>
      </c>
      <c r="AD194" s="365" t="str">
        <f>IF(AD193="","",VLOOKUP(AD193,'[1]シフト記号表（従来型・ユニット型共通）'!$C$6:$L$47,10,FALSE))</f>
        <v/>
      </c>
      <c r="AE194" s="365" t="str">
        <f>IF(AE193="","",VLOOKUP(AE193,'[1]シフト記号表（従来型・ユニット型共通）'!$C$6:$L$47,10,FALSE))</f>
        <v/>
      </c>
      <c r="AF194" s="365" t="str">
        <f>IF(AF193="","",VLOOKUP(AF193,'[1]シフト記号表（従来型・ユニット型共通）'!$C$6:$L$47,10,FALSE))</f>
        <v/>
      </c>
      <c r="AG194" s="366" t="str">
        <f>IF(AG193="","",VLOOKUP(AG193,'[1]シフト記号表（従来型・ユニット型共通）'!$C$6:$L$47,10,FALSE))</f>
        <v/>
      </c>
      <c r="AH194" s="364" t="str">
        <f>IF(AH193="","",VLOOKUP(AH193,'[1]シフト記号表（従来型・ユニット型共通）'!$C$6:$L$47,10,FALSE))</f>
        <v/>
      </c>
      <c r="AI194" s="365" t="str">
        <f>IF(AI193="","",VLOOKUP(AI193,'[1]シフト記号表（従来型・ユニット型共通）'!$C$6:$L$47,10,FALSE))</f>
        <v/>
      </c>
      <c r="AJ194" s="365" t="str">
        <f>IF(AJ193="","",VLOOKUP(AJ193,'[1]シフト記号表（従来型・ユニット型共通）'!$C$6:$L$47,10,FALSE))</f>
        <v/>
      </c>
      <c r="AK194" s="365" t="str">
        <f>IF(AK193="","",VLOOKUP(AK193,'[1]シフト記号表（従来型・ユニット型共通）'!$C$6:$L$47,10,FALSE))</f>
        <v/>
      </c>
      <c r="AL194" s="365" t="str">
        <f>IF(AL193="","",VLOOKUP(AL193,'[1]シフト記号表（従来型・ユニット型共通）'!$C$6:$L$47,10,FALSE))</f>
        <v/>
      </c>
      <c r="AM194" s="365" t="str">
        <f>IF(AM193="","",VLOOKUP(AM193,'[1]シフト記号表（従来型・ユニット型共通）'!$C$6:$L$47,10,FALSE))</f>
        <v/>
      </c>
      <c r="AN194" s="366" t="str">
        <f>IF(AN193="","",VLOOKUP(AN193,'[1]シフト記号表（従来型・ユニット型共通）'!$C$6:$L$47,10,FALSE))</f>
        <v/>
      </c>
      <c r="AO194" s="364" t="str">
        <f>IF(AO193="","",VLOOKUP(AO193,'[1]シフト記号表（従来型・ユニット型共通）'!$C$6:$L$47,10,FALSE))</f>
        <v/>
      </c>
      <c r="AP194" s="365" t="str">
        <f>IF(AP193="","",VLOOKUP(AP193,'[1]シフト記号表（従来型・ユニット型共通）'!$C$6:$L$47,10,FALSE))</f>
        <v/>
      </c>
      <c r="AQ194" s="365" t="str">
        <f>IF(AQ193="","",VLOOKUP(AQ193,'[1]シフト記号表（従来型・ユニット型共通）'!$C$6:$L$47,10,FALSE))</f>
        <v/>
      </c>
      <c r="AR194" s="365" t="str">
        <f>IF(AR193="","",VLOOKUP(AR193,'[1]シフト記号表（従来型・ユニット型共通）'!$C$6:$L$47,10,FALSE))</f>
        <v/>
      </c>
      <c r="AS194" s="365" t="str">
        <f>IF(AS193="","",VLOOKUP(AS193,'[1]シフト記号表（従来型・ユニット型共通）'!$C$6:$L$47,10,FALSE))</f>
        <v/>
      </c>
      <c r="AT194" s="365" t="str">
        <f>IF(AT193="","",VLOOKUP(AT193,'[1]シフト記号表（従来型・ユニット型共通）'!$C$6:$L$47,10,FALSE))</f>
        <v/>
      </c>
      <c r="AU194" s="366" t="str">
        <f>IF(AU193="","",VLOOKUP(AU193,'[1]シフト記号表（従来型・ユニット型共通）'!$C$6:$L$47,10,FALSE))</f>
        <v/>
      </c>
      <c r="AV194" s="364" t="str">
        <f>IF(AV193="","",VLOOKUP(AV193,'[1]シフト記号表（従来型・ユニット型共通）'!$C$6:$L$47,10,FALSE))</f>
        <v/>
      </c>
      <c r="AW194" s="365" t="str">
        <f>IF(AW193="","",VLOOKUP(AW193,'[1]シフト記号表（従来型・ユニット型共通）'!$C$6:$L$47,10,FALSE))</f>
        <v/>
      </c>
      <c r="AX194" s="365" t="str">
        <f>IF(AX193="","",VLOOKUP(AX193,'[1]シフト記号表（従来型・ユニット型共通）'!$C$6:$L$47,10,FALSE))</f>
        <v/>
      </c>
      <c r="AY194" s="365" t="str">
        <f>IF(AY193="","",VLOOKUP(AY193,'[1]シフト記号表（従来型・ユニット型共通）'!$C$6:$L$47,10,FALSE))</f>
        <v/>
      </c>
      <c r="AZ194" s="365" t="str">
        <f>IF(AZ193="","",VLOOKUP(AZ193,'[1]シフト記号表（従来型・ユニット型共通）'!$C$6:$L$47,10,FALSE))</f>
        <v/>
      </c>
      <c r="BA194" s="365" t="str">
        <f>IF(BA193="","",VLOOKUP(BA193,'[1]シフト記号表（従来型・ユニット型共通）'!$C$6:$L$47,10,FALSE))</f>
        <v/>
      </c>
      <c r="BB194" s="366" t="str">
        <f>IF(BB193="","",VLOOKUP(BB193,'[1]シフト記号表（従来型・ユニット型共通）'!$C$6:$L$47,10,FALSE))</f>
        <v/>
      </c>
      <c r="BC194" s="364" t="str">
        <f>IF(BC193="","",VLOOKUP(BC193,'[1]シフト記号表（従来型・ユニット型共通）'!$C$6:$L$47,10,FALSE))</f>
        <v/>
      </c>
      <c r="BD194" s="365" t="str">
        <f>IF(BD193="","",VLOOKUP(BD193,'[1]シフト記号表（従来型・ユニット型共通）'!$C$6:$L$47,10,FALSE))</f>
        <v/>
      </c>
      <c r="BE194" s="365" t="str">
        <f>IF(BE193="","",VLOOKUP(BE193,'[1]シフト記号表（従来型・ユニット型共通）'!$C$6:$L$47,10,FALSE))</f>
        <v/>
      </c>
      <c r="BF194" s="571">
        <f>IF($BI$3="４週",SUM(AA194:BB194),IF($BI$3="暦月",SUM(AA194:BE194),""))</f>
        <v>0</v>
      </c>
      <c r="BG194" s="572"/>
      <c r="BH194" s="573">
        <f>IF($BI$3="４週",BF194/4,IF($BI$3="暦月",(BF194/($BI$8/7)),""))</f>
        <v>0</v>
      </c>
      <c r="BI194" s="572"/>
      <c r="BJ194" s="568"/>
      <c r="BK194" s="569"/>
      <c r="BL194" s="569"/>
      <c r="BM194" s="569"/>
      <c r="BN194" s="570"/>
    </row>
    <row r="195" spans="2:66" ht="20.25" customHeight="1" x14ac:dyDescent="0.45">
      <c r="B195" s="574">
        <f>B193+1</f>
        <v>90</v>
      </c>
      <c r="C195" s="684"/>
      <c r="D195" s="686"/>
      <c r="E195" s="658"/>
      <c r="F195" s="687"/>
      <c r="G195" s="576"/>
      <c r="H195" s="577"/>
      <c r="I195" s="359"/>
      <c r="J195" s="360"/>
      <c r="K195" s="359"/>
      <c r="L195" s="360"/>
      <c r="M195" s="580"/>
      <c r="N195" s="581"/>
      <c r="O195" s="584"/>
      <c r="P195" s="585"/>
      <c r="Q195" s="585"/>
      <c r="R195" s="577"/>
      <c r="S195" s="588"/>
      <c r="T195" s="589"/>
      <c r="U195" s="589"/>
      <c r="V195" s="589"/>
      <c r="W195" s="590"/>
      <c r="X195" s="379" t="s">
        <v>260</v>
      </c>
      <c r="Y195" s="380"/>
      <c r="Z195" s="381"/>
      <c r="AA195" s="372"/>
      <c r="AB195" s="373"/>
      <c r="AC195" s="373"/>
      <c r="AD195" s="373"/>
      <c r="AE195" s="373"/>
      <c r="AF195" s="373"/>
      <c r="AG195" s="374"/>
      <c r="AH195" s="372"/>
      <c r="AI195" s="373"/>
      <c r="AJ195" s="373"/>
      <c r="AK195" s="373"/>
      <c r="AL195" s="373"/>
      <c r="AM195" s="373"/>
      <c r="AN195" s="374"/>
      <c r="AO195" s="372"/>
      <c r="AP195" s="373"/>
      <c r="AQ195" s="373"/>
      <c r="AR195" s="373"/>
      <c r="AS195" s="373"/>
      <c r="AT195" s="373"/>
      <c r="AU195" s="374"/>
      <c r="AV195" s="372"/>
      <c r="AW195" s="373"/>
      <c r="AX195" s="373"/>
      <c r="AY195" s="373"/>
      <c r="AZ195" s="373"/>
      <c r="BA195" s="373"/>
      <c r="BB195" s="374"/>
      <c r="BC195" s="372"/>
      <c r="BD195" s="373"/>
      <c r="BE195" s="375"/>
      <c r="BF195" s="594"/>
      <c r="BG195" s="595"/>
      <c r="BH195" s="556"/>
      <c r="BI195" s="557"/>
      <c r="BJ195" s="558"/>
      <c r="BK195" s="559"/>
      <c r="BL195" s="559"/>
      <c r="BM195" s="559"/>
      <c r="BN195" s="560"/>
    </row>
    <row r="196" spans="2:66" ht="20.25" customHeight="1" x14ac:dyDescent="0.45">
      <c r="B196" s="597"/>
      <c r="C196" s="691"/>
      <c r="D196" s="692"/>
      <c r="E196" s="658"/>
      <c r="F196" s="687"/>
      <c r="G196" s="598"/>
      <c r="H196" s="599"/>
      <c r="I196" s="382"/>
      <c r="J196" s="383">
        <f>G195</f>
        <v>0</v>
      </c>
      <c r="K196" s="382"/>
      <c r="L196" s="383">
        <f>M195</f>
        <v>0</v>
      </c>
      <c r="M196" s="600"/>
      <c r="N196" s="601"/>
      <c r="O196" s="602"/>
      <c r="P196" s="603"/>
      <c r="Q196" s="603"/>
      <c r="R196" s="599"/>
      <c r="S196" s="588"/>
      <c r="T196" s="589"/>
      <c r="U196" s="589"/>
      <c r="V196" s="589"/>
      <c r="W196" s="590"/>
      <c r="X196" s="376" t="s">
        <v>261</v>
      </c>
      <c r="Y196" s="377"/>
      <c r="Z196" s="378"/>
      <c r="AA196" s="364" t="str">
        <f>IF(AA195="","",VLOOKUP(AA195,'[1]シフト記号表（従来型・ユニット型共通）'!$C$6:$L$47,10,FALSE))</f>
        <v/>
      </c>
      <c r="AB196" s="365" t="str">
        <f>IF(AB195="","",VLOOKUP(AB195,'[1]シフト記号表（従来型・ユニット型共通）'!$C$6:$L$47,10,FALSE))</f>
        <v/>
      </c>
      <c r="AC196" s="365" t="str">
        <f>IF(AC195="","",VLOOKUP(AC195,'[1]シフト記号表（従来型・ユニット型共通）'!$C$6:$L$47,10,FALSE))</f>
        <v/>
      </c>
      <c r="AD196" s="365" t="str">
        <f>IF(AD195="","",VLOOKUP(AD195,'[1]シフト記号表（従来型・ユニット型共通）'!$C$6:$L$47,10,FALSE))</f>
        <v/>
      </c>
      <c r="AE196" s="365" t="str">
        <f>IF(AE195="","",VLOOKUP(AE195,'[1]シフト記号表（従来型・ユニット型共通）'!$C$6:$L$47,10,FALSE))</f>
        <v/>
      </c>
      <c r="AF196" s="365" t="str">
        <f>IF(AF195="","",VLOOKUP(AF195,'[1]シフト記号表（従来型・ユニット型共通）'!$C$6:$L$47,10,FALSE))</f>
        <v/>
      </c>
      <c r="AG196" s="366" t="str">
        <f>IF(AG195="","",VLOOKUP(AG195,'[1]シフト記号表（従来型・ユニット型共通）'!$C$6:$L$47,10,FALSE))</f>
        <v/>
      </c>
      <c r="AH196" s="364" t="str">
        <f>IF(AH195="","",VLOOKUP(AH195,'[1]シフト記号表（従来型・ユニット型共通）'!$C$6:$L$47,10,FALSE))</f>
        <v/>
      </c>
      <c r="AI196" s="365" t="str">
        <f>IF(AI195="","",VLOOKUP(AI195,'[1]シフト記号表（従来型・ユニット型共通）'!$C$6:$L$47,10,FALSE))</f>
        <v/>
      </c>
      <c r="AJ196" s="365" t="str">
        <f>IF(AJ195="","",VLOOKUP(AJ195,'[1]シフト記号表（従来型・ユニット型共通）'!$C$6:$L$47,10,FALSE))</f>
        <v/>
      </c>
      <c r="AK196" s="365" t="str">
        <f>IF(AK195="","",VLOOKUP(AK195,'[1]シフト記号表（従来型・ユニット型共通）'!$C$6:$L$47,10,FALSE))</f>
        <v/>
      </c>
      <c r="AL196" s="365" t="str">
        <f>IF(AL195="","",VLOOKUP(AL195,'[1]シフト記号表（従来型・ユニット型共通）'!$C$6:$L$47,10,FALSE))</f>
        <v/>
      </c>
      <c r="AM196" s="365" t="str">
        <f>IF(AM195="","",VLOOKUP(AM195,'[1]シフト記号表（従来型・ユニット型共通）'!$C$6:$L$47,10,FALSE))</f>
        <v/>
      </c>
      <c r="AN196" s="366" t="str">
        <f>IF(AN195="","",VLOOKUP(AN195,'[1]シフト記号表（従来型・ユニット型共通）'!$C$6:$L$47,10,FALSE))</f>
        <v/>
      </c>
      <c r="AO196" s="364" t="str">
        <f>IF(AO195="","",VLOOKUP(AO195,'[1]シフト記号表（従来型・ユニット型共通）'!$C$6:$L$47,10,FALSE))</f>
        <v/>
      </c>
      <c r="AP196" s="365" t="str">
        <f>IF(AP195="","",VLOOKUP(AP195,'[1]シフト記号表（従来型・ユニット型共通）'!$C$6:$L$47,10,FALSE))</f>
        <v/>
      </c>
      <c r="AQ196" s="365" t="str">
        <f>IF(AQ195="","",VLOOKUP(AQ195,'[1]シフト記号表（従来型・ユニット型共通）'!$C$6:$L$47,10,FALSE))</f>
        <v/>
      </c>
      <c r="AR196" s="365" t="str">
        <f>IF(AR195="","",VLOOKUP(AR195,'[1]シフト記号表（従来型・ユニット型共通）'!$C$6:$L$47,10,FALSE))</f>
        <v/>
      </c>
      <c r="AS196" s="365" t="str">
        <f>IF(AS195="","",VLOOKUP(AS195,'[1]シフト記号表（従来型・ユニット型共通）'!$C$6:$L$47,10,FALSE))</f>
        <v/>
      </c>
      <c r="AT196" s="365" t="str">
        <f>IF(AT195="","",VLOOKUP(AT195,'[1]シフト記号表（従来型・ユニット型共通）'!$C$6:$L$47,10,FALSE))</f>
        <v/>
      </c>
      <c r="AU196" s="366" t="str">
        <f>IF(AU195="","",VLOOKUP(AU195,'[1]シフト記号表（従来型・ユニット型共通）'!$C$6:$L$47,10,FALSE))</f>
        <v/>
      </c>
      <c r="AV196" s="364" t="str">
        <f>IF(AV195="","",VLOOKUP(AV195,'[1]シフト記号表（従来型・ユニット型共通）'!$C$6:$L$47,10,FALSE))</f>
        <v/>
      </c>
      <c r="AW196" s="365" t="str">
        <f>IF(AW195="","",VLOOKUP(AW195,'[1]シフト記号表（従来型・ユニット型共通）'!$C$6:$L$47,10,FALSE))</f>
        <v/>
      </c>
      <c r="AX196" s="365" t="str">
        <f>IF(AX195="","",VLOOKUP(AX195,'[1]シフト記号表（従来型・ユニット型共通）'!$C$6:$L$47,10,FALSE))</f>
        <v/>
      </c>
      <c r="AY196" s="365" t="str">
        <f>IF(AY195="","",VLOOKUP(AY195,'[1]シフト記号表（従来型・ユニット型共通）'!$C$6:$L$47,10,FALSE))</f>
        <v/>
      </c>
      <c r="AZ196" s="365" t="str">
        <f>IF(AZ195="","",VLOOKUP(AZ195,'[1]シフト記号表（従来型・ユニット型共通）'!$C$6:$L$47,10,FALSE))</f>
        <v/>
      </c>
      <c r="BA196" s="365" t="str">
        <f>IF(BA195="","",VLOOKUP(BA195,'[1]シフト記号表（従来型・ユニット型共通）'!$C$6:$L$47,10,FALSE))</f>
        <v/>
      </c>
      <c r="BB196" s="366" t="str">
        <f>IF(BB195="","",VLOOKUP(BB195,'[1]シフト記号表（従来型・ユニット型共通）'!$C$6:$L$47,10,FALSE))</f>
        <v/>
      </c>
      <c r="BC196" s="364" t="str">
        <f>IF(BC195="","",VLOOKUP(BC195,'[1]シフト記号表（従来型・ユニット型共通）'!$C$6:$L$47,10,FALSE))</f>
        <v/>
      </c>
      <c r="BD196" s="365" t="str">
        <f>IF(BD195="","",VLOOKUP(BD195,'[1]シフト記号表（従来型・ユニット型共通）'!$C$6:$L$47,10,FALSE))</f>
        <v/>
      </c>
      <c r="BE196" s="365" t="str">
        <f>IF(BE195="","",VLOOKUP(BE195,'[1]シフト記号表（従来型・ユニット型共通）'!$C$6:$L$47,10,FALSE))</f>
        <v/>
      </c>
      <c r="BF196" s="571">
        <f>IF($BI$3="４週",SUM(AA196:BB196),IF($BI$3="暦月",SUM(AA196:BE196),""))</f>
        <v>0</v>
      </c>
      <c r="BG196" s="572"/>
      <c r="BH196" s="573">
        <f>IF($BI$3="４週",BF196/4,IF($BI$3="暦月",(BF196/($BI$8/7)),""))</f>
        <v>0</v>
      </c>
      <c r="BI196" s="572"/>
      <c r="BJ196" s="568"/>
      <c r="BK196" s="569"/>
      <c r="BL196" s="569"/>
      <c r="BM196" s="569"/>
      <c r="BN196" s="570"/>
    </row>
    <row r="197" spans="2:66" ht="20.25" customHeight="1" x14ac:dyDescent="0.45">
      <c r="B197" s="574">
        <f>B195+1</f>
        <v>91</v>
      </c>
      <c r="C197" s="684"/>
      <c r="D197" s="686"/>
      <c r="E197" s="658"/>
      <c r="F197" s="687"/>
      <c r="G197" s="576"/>
      <c r="H197" s="577"/>
      <c r="I197" s="359"/>
      <c r="J197" s="360"/>
      <c r="K197" s="359"/>
      <c r="L197" s="360"/>
      <c r="M197" s="580"/>
      <c r="N197" s="581"/>
      <c r="O197" s="584"/>
      <c r="P197" s="585"/>
      <c r="Q197" s="585"/>
      <c r="R197" s="577"/>
      <c r="S197" s="588"/>
      <c r="T197" s="589"/>
      <c r="U197" s="589"/>
      <c r="V197" s="589"/>
      <c r="W197" s="590"/>
      <c r="X197" s="379" t="s">
        <v>260</v>
      </c>
      <c r="Y197" s="380"/>
      <c r="Z197" s="381"/>
      <c r="AA197" s="372"/>
      <c r="AB197" s="373"/>
      <c r="AC197" s="373"/>
      <c r="AD197" s="373"/>
      <c r="AE197" s="373"/>
      <c r="AF197" s="373"/>
      <c r="AG197" s="374"/>
      <c r="AH197" s="372"/>
      <c r="AI197" s="373"/>
      <c r="AJ197" s="373"/>
      <c r="AK197" s="373"/>
      <c r="AL197" s="373"/>
      <c r="AM197" s="373"/>
      <c r="AN197" s="374"/>
      <c r="AO197" s="372"/>
      <c r="AP197" s="373"/>
      <c r="AQ197" s="373"/>
      <c r="AR197" s="373"/>
      <c r="AS197" s="373"/>
      <c r="AT197" s="373"/>
      <c r="AU197" s="374"/>
      <c r="AV197" s="372"/>
      <c r="AW197" s="373"/>
      <c r="AX197" s="373"/>
      <c r="AY197" s="373"/>
      <c r="AZ197" s="373"/>
      <c r="BA197" s="373"/>
      <c r="BB197" s="374"/>
      <c r="BC197" s="372"/>
      <c r="BD197" s="373"/>
      <c r="BE197" s="375"/>
      <c r="BF197" s="594"/>
      <c r="BG197" s="595"/>
      <c r="BH197" s="556"/>
      <c r="BI197" s="557"/>
      <c r="BJ197" s="558"/>
      <c r="BK197" s="559"/>
      <c r="BL197" s="559"/>
      <c r="BM197" s="559"/>
      <c r="BN197" s="560"/>
    </row>
    <row r="198" spans="2:66" ht="20.25" customHeight="1" x14ac:dyDescent="0.45">
      <c r="B198" s="597"/>
      <c r="C198" s="691"/>
      <c r="D198" s="692"/>
      <c r="E198" s="658"/>
      <c r="F198" s="687"/>
      <c r="G198" s="598"/>
      <c r="H198" s="599"/>
      <c r="I198" s="382"/>
      <c r="J198" s="383">
        <f>G197</f>
        <v>0</v>
      </c>
      <c r="K198" s="382"/>
      <c r="L198" s="383">
        <f>M197</f>
        <v>0</v>
      </c>
      <c r="M198" s="600"/>
      <c r="N198" s="601"/>
      <c r="O198" s="602"/>
      <c r="P198" s="603"/>
      <c r="Q198" s="603"/>
      <c r="R198" s="599"/>
      <c r="S198" s="588"/>
      <c r="T198" s="589"/>
      <c r="U198" s="589"/>
      <c r="V198" s="589"/>
      <c r="W198" s="590"/>
      <c r="X198" s="376" t="s">
        <v>261</v>
      </c>
      <c r="Y198" s="377"/>
      <c r="Z198" s="378"/>
      <c r="AA198" s="364" t="str">
        <f>IF(AA197="","",VLOOKUP(AA197,'[1]シフト記号表（従来型・ユニット型共通）'!$C$6:$L$47,10,FALSE))</f>
        <v/>
      </c>
      <c r="AB198" s="365" t="str">
        <f>IF(AB197="","",VLOOKUP(AB197,'[1]シフト記号表（従来型・ユニット型共通）'!$C$6:$L$47,10,FALSE))</f>
        <v/>
      </c>
      <c r="AC198" s="365" t="str">
        <f>IF(AC197="","",VLOOKUP(AC197,'[1]シフト記号表（従来型・ユニット型共通）'!$C$6:$L$47,10,FALSE))</f>
        <v/>
      </c>
      <c r="AD198" s="365" t="str">
        <f>IF(AD197="","",VLOOKUP(AD197,'[1]シフト記号表（従来型・ユニット型共通）'!$C$6:$L$47,10,FALSE))</f>
        <v/>
      </c>
      <c r="AE198" s="365" t="str">
        <f>IF(AE197="","",VLOOKUP(AE197,'[1]シフト記号表（従来型・ユニット型共通）'!$C$6:$L$47,10,FALSE))</f>
        <v/>
      </c>
      <c r="AF198" s="365" t="str">
        <f>IF(AF197="","",VLOOKUP(AF197,'[1]シフト記号表（従来型・ユニット型共通）'!$C$6:$L$47,10,FALSE))</f>
        <v/>
      </c>
      <c r="AG198" s="366" t="str">
        <f>IF(AG197="","",VLOOKUP(AG197,'[1]シフト記号表（従来型・ユニット型共通）'!$C$6:$L$47,10,FALSE))</f>
        <v/>
      </c>
      <c r="AH198" s="364" t="str">
        <f>IF(AH197="","",VLOOKUP(AH197,'[1]シフト記号表（従来型・ユニット型共通）'!$C$6:$L$47,10,FALSE))</f>
        <v/>
      </c>
      <c r="AI198" s="365" t="str">
        <f>IF(AI197="","",VLOOKUP(AI197,'[1]シフト記号表（従来型・ユニット型共通）'!$C$6:$L$47,10,FALSE))</f>
        <v/>
      </c>
      <c r="AJ198" s="365" t="str">
        <f>IF(AJ197="","",VLOOKUP(AJ197,'[1]シフト記号表（従来型・ユニット型共通）'!$C$6:$L$47,10,FALSE))</f>
        <v/>
      </c>
      <c r="AK198" s="365" t="str">
        <f>IF(AK197="","",VLOOKUP(AK197,'[1]シフト記号表（従来型・ユニット型共通）'!$C$6:$L$47,10,FALSE))</f>
        <v/>
      </c>
      <c r="AL198" s="365" t="str">
        <f>IF(AL197="","",VLOOKUP(AL197,'[1]シフト記号表（従来型・ユニット型共通）'!$C$6:$L$47,10,FALSE))</f>
        <v/>
      </c>
      <c r="AM198" s="365" t="str">
        <f>IF(AM197="","",VLOOKUP(AM197,'[1]シフト記号表（従来型・ユニット型共通）'!$C$6:$L$47,10,FALSE))</f>
        <v/>
      </c>
      <c r="AN198" s="366" t="str">
        <f>IF(AN197="","",VLOOKUP(AN197,'[1]シフト記号表（従来型・ユニット型共通）'!$C$6:$L$47,10,FALSE))</f>
        <v/>
      </c>
      <c r="AO198" s="364" t="str">
        <f>IF(AO197="","",VLOOKUP(AO197,'[1]シフト記号表（従来型・ユニット型共通）'!$C$6:$L$47,10,FALSE))</f>
        <v/>
      </c>
      <c r="AP198" s="365" t="str">
        <f>IF(AP197="","",VLOOKUP(AP197,'[1]シフト記号表（従来型・ユニット型共通）'!$C$6:$L$47,10,FALSE))</f>
        <v/>
      </c>
      <c r="AQ198" s="365" t="str">
        <f>IF(AQ197="","",VLOOKUP(AQ197,'[1]シフト記号表（従来型・ユニット型共通）'!$C$6:$L$47,10,FALSE))</f>
        <v/>
      </c>
      <c r="AR198" s="365" t="str">
        <f>IF(AR197="","",VLOOKUP(AR197,'[1]シフト記号表（従来型・ユニット型共通）'!$C$6:$L$47,10,FALSE))</f>
        <v/>
      </c>
      <c r="AS198" s="365" t="str">
        <f>IF(AS197="","",VLOOKUP(AS197,'[1]シフト記号表（従来型・ユニット型共通）'!$C$6:$L$47,10,FALSE))</f>
        <v/>
      </c>
      <c r="AT198" s="365" t="str">
        <f>IF(AT197="","",VLOOKUP(AT197,'[1]シフト記号表（従来型・ユニット型共通）'!$C$6:$L$47,10,FALSE))</f>
        <v/>
      </c>
      <c r="AU198" s="366" t="str">
        <f>IF(AU197="","",VLOOKUP(AU197,'[1]シフト記号表（従来型・ユニット型共通）'!$C$6:$L$47,10,FALSE))</f>
        <v/>
      </c>
      <c r="AV198" s="364" t="str">
        <f>IF(AV197="","",VLOOKUP(AV197,'[1]シフト記号表（従来型・ユニット型共通）'!$C$6:$L$47,10,FALSE))</f>
        <v/>
      </c>
      <c r="AW198" s="365" t="str">
        <f>IF(AW197="","",VLOOKUP(AW197,'[1]シフト記号表（従来型・ユニット型共通）'!$C$6:$L$47,10,FALSE))</f>
        <v/>
      </c>
      <c r="AX198" s="365" t="str">
        <f>IF(AX197="","",VLOOKUP(AX197,'[1]シフト記号表（従来型・ユニット型共通）'!$C$6:$L$47,10,FALSE))</f>
        <v/>
      </c>
      <c r="AY198" s="365" t="str">
        <f>IF(AY197="","",VLOOKUP(AY197,'[1]シフト記号表（従来型・ユニット型共通）'!$C$6:$L$47,10,FALSE))</f>
        <v/>
      </c>
      <c r="AZ198" s="365" t="str">
        <f>IF(AZ197="","",VLOOKUP(AZ197,'[1]シフト記号表（従来型・ユニット型共通）'!$C$6:$L$47,10,FALSE))</f>
        <v/>
      </c>
      <c r="BA198" s="365" t="str">
        <f>IF(BA197="","",VLOOKUP(BA197,'[1]シフト記号表（従来型・ユニット型共通）'!$C$6:$L$47,10,FALSE))</f>
        <v/>
      </c>
      <c r="BB198" s="366" t="str">
        <f>IF(BB197="","",VLOOKUP(BB197,'[1]シフト記号表（従来型・ユニット型共通）'!$C$6:$L$47,10,FALSE))</f>
        <v/>
      </c>
      <c r="BC198" s="364" t="str">
        <f>IF(BC197="","",VLOOKUP(BC197,'[1]シフト記号表（従来型・ユニット型共通）'!$C$6:$L$47,10,FALSE))</f>
        <v/>
      </c>
      <c r="BD198" s="365" t="str">
        <f>IF(BD197="","",VLOOKUP(BD197,'[1]シフト記号表（従来型・ユニット型共通）'!$C$6:$L$47,10,FALSE))</f>
        <v/>
      </c>
      <c r="BE198" s="365" t="str">
        <f>IF(BE197="","",VLOOKUP(BE197,'[1]シフト記号表（従来型・ユニット型共通）'!$C$6:$L$47,10,FALSE))</f>
        <v/>
      </c>
      <c r="BF198" s="571">
        <f>IF($BI$3="４週",SUM(AA198:BB198),IF($BI$3="暦月",SUM(AA198:BE198),""))</f>
        <v>0</v>
      </c>
      <c r="BG198" s="572"/>
      <c r="BH198" s="573">
        <f>IF($BI$3="４週",BF198/4,IF($BI$3="暦月",(BF198/($BI$8/7)),""))</f>
        <v>0</v>
      </c>
      <c r="BI198" s="572"/>
      <c r="BJ198" s="568"/>
      <c r="BK198" s="569"/>
      <c r="BL198" s="569"/>
      <c r="BM198" s="569"/>
      <c r="BN198" s="570"/>
    </row>
    <row r="199" spans="2:66" ht="20.25" customHeight="1" x14ac:dyDescent="0.45">
      <c r="B199" s="574">
        <f>B197+1</f>
        <v>92</v>
      </c>
      <c r="C199" s="684"/>
      <c r="D199" s="686"/>
      <c r="E199" s="658"/>
      <c r="F199" s="687"/>
      <c r="G199" s="576"/>
      <c r="H199" s="577"/>
      <c r="I199" s="359"/>
      <c r="J199" s="360"/>
      <c r="K199" s="359"/>
      <c r="L199" s="360"/>
      <c r="M199" s="580"/>
      <c r="N199" s="581"/>
      <c r="O199" s="584"/>
      <c r="P199" s="585"/>
      <c r="Q199" s="585"/>
      <c r="R199" s="577"/>
      <c r="S199" s="588"/>
      <c r="T199" s="589"/>
      <c r="U199" s="589"/>
      <c r="V199" s="589"/>
      <c r="W199" s="590"/>
      <c r="X199" s="379" t="s">
        <v>260</v>
      </c>
      <c r="Y199" s="380"/>
      <c r="Z199" s="381"/>
      <c r="AA199" s="372"/>
      <c r="AB199" s="373"/>
      <c r="AC199" s="373"/>
      <c r="AD199" s="373"/>
      <c r="AE199" s="373"/>
      <c r="AF199" s="373"/>
      <c r="AG199" s="374"/>
      <c r="AH199" s="372"/>
      <c r="AI199" s="373"/>
      <c r="AJ199" s="373"/>
      <c r="AK199" s="373"/>
      <c r="AL199" s="373"/>
      <c r="AM199" s="373"/>
      <c r="AN199" s="374"/>
      <c r="AO199" s="372"/>
      <c r="AP199" s="373"/>
      <c r="AQ199" s="373"/>
      <c r="AR199" s="373"/>
      <c r="AS199" s="373"/>
      <c r="AT199" s="373"/>
      <c r="AU199" s="374"/>
      <c r="AV199" s="372"/>
      <c r="AW199" s="373"/>
      <c r="AX199" s="373"/>
      <c r="AY199" s="373"/>
      <c r="AZ199" s="373"/>
      <c r="BA199" s="373"/>
      <c r="BB199" s="374"/>
      <c r="BC199" s="372"/>
      <c r="BD199" s="373"/>
      <c r="BE199" s="375"/>
      <c r="BF199" s="594"/>
      <c r="BG199" s="595"/>
      <c r="BH199" s="556"/>
      <c r="BI199" s="557"/>
      <c r="BJ199" s="558"/>
      <c r="BK199" s="559"/>
      <c r="BL199" s="559"/>
      <c r="BM199" s="559"/>
      <c r="BN199" s="560"/>
    </row>
    <row r="200" spans="2:66" ht="20.25" customHeight="1" x14ac:dyDescent="0.45">
      <c r="B200" s="597"/>
      <c r="C200" s="691"/>
      <c r="D200" s="692"/>
      <c r="E200" s="658"/>
      <c r="F200" s="687"/>
      <c r="G200" s="598"/>
      <c r="H200" s="599"/>
      <c r="I200" s="382"/>
      <c r="J200" s="383">
        <f>G199</f>
        <v>0</v>
      </c>
      <c r="K200" s="382"/>
      <c r="L200" s="383">
        <f>M199</f>
        <v>0</v>
      </c>
      <c r="M200" s="600"/>
      <c r="N200" s="601"/>
      <c r="O200" s="602"/>
      <c r="P200" s="603"/>
      <c r="Q200" s="603"/>
      <c r="R200" s="599"/>
      <c r="S200" s="588"/>
      <c r="T200" s="589"/>
      <c r="U200" s="589"/>
      <c r="V200" s="589"/>
      <c r="W200" s="590"/>
      <c r="X200" s="376" t="s">
        <v>261</v>
      </c>
      <c r="Y200" s="377"/>
      <c r="Z200" s="378"/>
      <c r="AA200" s="364" t="str">
        <f>IF(AA199="","",VLOOKUP(AA199,'[1]シフト記号表（従来型・ユニット型共通）'!$C$6:$L$47,10,FALSE))</f>
        <v/>
      </c>
      <c r="AB200" s="365" t="str">
        <f>IF(AB199="","",VLOOKUP(AB199,'[1]シフト記号表（従来型・ユニット型共通）'!$C$6:$L$47,10,FALSE))</f>
        <v/>
      </c>
      <c r="AC200" s="365" t="str">
        <f>IF(AC199="","",VLOOKUP(AC199,'[1]シフト記号表（従来型・ユニット型共通）'!$C$6:$L$47,10,FALSE))</f>
        <v/>
      </c>
      <c r="AD200" s="365" t="str">
        <f>IF(AD199="","",VLOOKUP(AD199,'[1]シフト記号表（従来型・ユニット型共通）'!$C$6:$L$47,10,FALSE))</f>
        <v/>
      </c>
      <c r="AE200" s="365" t="str">
        <f>IF(AE199="","",VLOOKUP(AE199,'[1]シフト記号表（従来型・ユニット型共通）'!$C$6:$L$47,10,FALSE))</f>
        <v/>
      </c>
      <c r="AF200" s="365" t="str">
        <f>IF(AF199="","",VLOOKUP(AF199,'[1]シフト記号表（従来型・ユニット型共通）'!$C$6:$L$47,10,FALSE))</f>
        <v/>
      </c>
      <c r="AG200" s="366" t="str">
        <f>IF(AG199="","",VLOOKUP(AG199,'[1]シフト記号表（従来型・ユニット型共通）'!$C$6:$L$47,10,FALSE))</f>
        <v/>
      </c>
      <c r="AH200" s="364" t="str">
        <f>IF(AH199="","",VLOOKUP(AH199,'[1]シフト記号表（従来型・ユニット型共通）'!$C$6:$L$47,10,FALSE))</f>
        <v/>
      </c>
      <c r="AI200" s="365" t="str">
        <f>IF(AI199="","",VLOOKUP(AI199,'[1]シフト記号表（従来型・ユニット型共通）'!$C$6:$L$47,10,FALSE))</f>
        <v/>
      </c>
      <c r="AJ200" s="365" t="str">
        <f>IF(AJ199="","",VLOOKUP(AJ199,'[1]シフト記号表（従来型・ユニット型共通）'!$C$6:$L$47,10,FALSE))</f>
        <v/>
      </c>
      <c r="AK200" s="365" t="str">
        <f>IF(AK199="","",VLOOKUP(AK199,'[1]シフト記号表（従来型・ユニット型共通）'!$C$6:$L$47,10,FALSE))</f>
        <v/>
      </c>
      <c r="AL200" s="365" t="str">
        <f>IF(AL199="","",VLOOKUP(AL199,'[1]シフト記号表（従来型・ユニット型共通）'!$C$6:$L$47,10,FALSE))</f>
        <v/>
      </c>
      <c r="AM200" s="365" t="str">
        <f>IF(AM199="","",VLOOKUP(AM199,'[1]シフト記号表（従来型・ユニット型共通）'!$C$6:$L$47,10,FALSE))</f>
        <v/>
      </c>
      <c r="AN200" s="366" t="str">
        <f>IF(AN199="","",VLOOKUP(AN199,'[1]シフト記号表（従来型・ユニット型共通）'!$C$6:$L$47,10,FALSE))</f>
        <v/>
      </c>
      <c r="AO200" s="364" t="str">
        <f>IF(AO199="","",VLOOKUP(AO199,'[1]シフト記号表（従来型・ユニット型共通）'!$C$6:$L$47,10,FALSE))</f>
        <v/>
      </c>
      <c r="AP200" s="365" t="str">
        <f>IF(AP199="","",VLOOKUP(AP199,'[1]シフト記号表（従来型・ユニット型共通）'!$C$6:$L$47,10,FALSE))</f>
        <v/>
      </c>
      <c r="AQ200" s="365" t="str">
        <f>IF(AQ199="","",VLOOKUP(AQ199,'[1]シフト記号表（従来型・ユニット型共通）'!$C$6:$L$47,10,FALSE))</f>
        <v/>
      </c>
      <c r="AR200" s="365" t="str">
        <f>IF(AR199="","",VLOOKUP(AR199,'[1]シフト記号表（従来型・ユニット型共通）'!$C$6:$L$47,10,FALSE))</f>
        <v/>
      </c>
      <c r="AS200" s="365" t="str">
        <f>IF(AS199="","",VLOOKUP(AS199,'[1]シフト記号表（従来型・ユニット型共通）'!$C$6:$L$47,10,FALSE))</f>
        <v/>
      </c>
      <c r="AT200" s="365" t="str">
        <f>IF(AT199="","",VLOOKUP(AT199,'[1]シフト記号表（従来型・ユニット型共通）'!$C$6:$L$47,10,FALSE))</f>
        <v/>
      </c>
      <c r="AU200" s="366" t="str">
        <f>IF(AU199="","",VLOOKUP(AU199,'[1]シフト記号表（従来型・ユニット型共通）'!$C$6:$L$47,10,FALSE))</f>
        <v/>
      </c>
      <c r="AV200" s="364" t="str">
        <f>IF(AV199="","",VLOOKUP(AV199,'[1]シフト記号表（従来型・ユニット型共通）'!$C$6:$L$47,10,FALSE))</f>
        <v/>
      </c>
      <c r="AW200" s="365" t="str">
        <f>IF(AW199="","",VLOOKUP(AW199,'[1]シフト記号表（従来型・ユニット型共通）'!$C$6:$L$47,10,FALSE))</f>
        <v/>
      </c>
      <c r="AX200" s="365" t="str">
        <f>IF(AX199="","",VLOOKUP(AX199,'[1]シフト記号表（従来型・ユニット型共通）'!$C$6:$L$47,10,FALSE))</f>
        <v/>
      </c>
      <c r="AY200" s="365" t="str">
        <f>IF(AY199="","",VLOOKUP(AY199,'[1]シフト記号表（従来型・ユニット型共通）'!$C$6:$L$47,10,FALSE))</f>
        <v/>
      </c>
      <c r="AZ200" s="365" t="str">
        <f>IF(AZ199="","",VLOOKUP(AZ199,'[1]シフト記号表（従来型・ユニット型共通）'!$C$6:$L$47,10,FALSE))</f>
        <v/>
      </c>
      <c r="BA200" s="365" t="str">
        <f>IF(BA199="","",VLOOKUP(BA199,'[1]シフト記号表（従来型・ユニット型共通）'!$C$6:$L$47,10,FALSE))</f>
        <v/>
      </c>
      <c r="BB200" s="366" t="str">
        <f>IF(BB199="","",VLOOKUP(BB199,'[1]シフト記号表（従来型・ユニット型共通）'!$C$6:$L$47,10,FALSE))</f>
        <v/>
      </c>
      <c r="BC200" s="364" t="str">
        <f>IF(BC199="","",VLOOKUP(BC199,'[1]シフト記号表（従来型・ユニット型共通）'!$C$6:$L$47,10,FALSE))</f>
        <v/>
      </c>
      <c r="BD200" s="365" t="str">
        <f>IF(BD199="","",VLOOKUP(BD199,'[1]シフト記号表（従来型・ユニット型共通）'!$C$6:$L$47,10,FALSE))</f>
        <v/>
      </c>
      <c r="BE200" s="365" t="str">
        <f>IF(BE199="","",VLOOKUP(BE199,'[1]シフト記号表（従来型・ユニット型共通）'!$C$6:$L$47,10,FALSE))</f>
        <v/>
      </c>
      <c r="BF200" s="571">
        <f>IF($BI$3="４週",SUM(AA200:BB200),IF($BI$3="暦月",SUM(AA200:BE200),""))</f>
        <v>0</v>
      </c>
      <c r="BG200" s="572"/>
      <c r="BH200" s="573">
        <f>IF($BI$3="４週",BF200/4,IF($BI$3="暦月",(BF200/($BI$8/7)),""))</f>
        <v>0</v>
      </c>
      <c r="BI200" s="572"/>
      <c r="BJ200" s="568"/>
      <c r="BK200" s="569"/>
      <c r="BL200" s="569"/>
      <c r="BM200" s="569"/>
      <c r="BN200" s="570"/>
    </row>
    <row r="201" spans="2:66" ht="20.25" customHeight="1" x14ac:dyDescent="0.45">
      <c r="B201" s="574">
        <f>B199+1</f>
        <v>93</v>
      </c>
      <c r="C201" s="684"/>
      <c r="D201" s="686"/>
      <c r="E201" s="658"/>
      <c r="F201" s="687"/>
      <c r="G201" s="576"/>
      <c r="H201" s="577"/>
      <c r="I201" s="359"/>
      <c r="J201" s="360"/>
      <c r="K201" s="359"/>
      <c r="L201" s="360"/>
      <c r="M201" s="580"/>
      <c r="N201" s="581"/>
      <c r="O201" s="584"/>
      <c r="P201" s="585"/>
      <c r="Q201" s="585"/>
      <c r="R201" s="577"/>
      <c r="S201" s="588"/>
      <c r="T201" s="589"/>
      <c r="U201" s="589"/>
      <c r="V201" s="589"/>
      <c r="W201" s="590"/>
      <c r="X201" s="379" t="s">
        <v>260</v>
      </c>
      <c r="Y201" s="380"/>
      <c r="Z201" s="381"/>
      <c r="AA201" s="372"/>
      <c r="AB201" s="373"/>
      <c r="AC201" s="373"/>
      <c r="AD201" s="373"/>
      <c r="AE201" s="373"/>
      <c r="AF201" s="373"/>
      <c r="AG201" s="374"/>
      <c r="AH201" s="372"/>
      <c r="AI201" s="373"/>
      <c r="AJ201" s="373"/>
      <c r="AK201" s="373"/>
      <c r="AL201" s="373"/>
      <c r="AM201" s="373"/>
      <c r="AN201" s="374"/>
      <c r="AO201" s="372"/>
      <c r="AP201" s="373"/>
      <c r="AQ201" s="373"/>
      <c r="AR201" s="373"/>
      <c r="AS201" s="373"/>
      <c r="AT201" s="373"/>
      <c r="AU201" s="374"/>
      <c r="AV201" s="372"/>
      <c r="AW201" s="373"/>
      <c r="AX201" s="373"/>
      <c r="AY201" s="373"/>
      <c r="AZ201" s="373"/>
      <c r="BA201" s="373"/>
      <c r="BB201" s="374"/>
      <c r="BC201" s="372"/>
      <c r="BD201" s="373"/>
      <c r="BE201" s="375"/>
      <c r="BF201" s="594"/>
      <c r="BG201" s="595"/>
      <c r="BH201" s="556"/>
      <c r="BI201" s="557"/>
      <c r="BJ201" s="558"/>
      <c r="BK201" s="559"/>
      <c r="BL201" s="559"/>
      <c r="BM201" s="559"/>
      <c r="BN201" s="560"/>
    </row>
    <row r="202" spans="2:66" ht="20.25" customHeight="1" x14ac:dyDescent="0.45">
      <c r="B202" s="597"/>
      <c r="C202" s="691"/>
      <c r="D202" s="692"/>
      <c r="E202" s="658"/>
      <c r="F202" s="687"/>
      <c r="G202" s="598"/>
      <c r="H202" s="599"/>
      <c r="I202" s="382"/>
      <c r="J202" s="383">
        <f>G201</f>
        <v>0</v>
      </c>
      <c r="K202" s="382"/>
      <c r="L202" s="383">
        <f>M201</f>
        <v>0</v>
      </c>
      <c r="M202" s="600"/>
      <c r="N202" s="601"/>
      <c r="O202" s="602"/>
      <c r="P202" s="603"/>
      <c r="Q202" s="603"/>
      <c r="R202" s="599"/>
      <c r="S202" s="588"/>
      <c r="T202" s="589"/>
      <c r="U202" s="589"/>
      <c r="V202" s="589"/>
      <c r="W202" s="590"/>
      <c r="X202" s="376" t="s">
        <v>261</v>
      </c>
      <c r="Y202" s="377"/>
      <c r="Z202" s="378"/>
      <c r="AA202" s="364" t="str">
        <f>IF(AA201="","",VLOOKUP(AA201,'[1]シフト記号表（従来型・ユニット型共通）'!$C$6:$L$47,10,FALSE))</f>
        <v/>
      </c>
      <c r="AB202" s="365" t="str">
        <f>IF(AB201="","",VLOOKUP(AB201,'[1]シフト記号表（従来型・ユニット型共通）'!$C$6:$L$47,10,FALSE))</f>
        <v/>
      </c>
      <c r="AC202" s="365" t="str">
        <f>IF(AC201="","",VLOOKUP(AC201,'[1]シフト記号表（従来型・ユニット型共通）'!$C$6:$L$47,10,FALSE))</f>
        <v/>
      </c>
      <c r="AD202" s="365" t="str">
        <f>IF(AD201="","",VLOOKUP(AD201,'[1]シフト記号表（従来型・ユニット型共通）'!$C$6:$L$47,10,FALSE))</f>
        <v/>
      </c>
      <c r="AE202" s="365" t="str">
        <f>IF(AE201="","",VLOOKUP(AE201,'[1]シフト記号表（従来型・ユニット型共通）'!$C$6:$L$47,10,FALSE))</f>
        <v/>
      </c>
      <c r="AF202" s="365" t="str">
        <f>IF(AF201="","",VLOOKUP(AF201,'[1]シフト記号表（従来型・ユニット型共通）'!$C$6:$L$47,10,FALSE))</f>
        <v/>
      </c>
      <c r="AG202" s="366" t="str">
        <f>IF(AG201="","",VLOOKUP(AG201,'[1]シフト記号表（従来型・ユニット型共通）'!$C$6:$L$47,10,FALSE))</f>
        <v/>
      </c>
      <c r="AH202" s="364" t="str">
        <f>IF(AH201="","",VLOOKUP(AH201,'[1]シフト記号表（従来型・ユニット型共通）'!$C$6:$L$47,10,FALSE))</f>
        <v/>
      </c>
      <c r="AI202" s="365" t="str">
        <f>IF(AI201="","",VLOOKUP(AI201,'[1]シフト記号表（従来型・ユニット型共通）'!$C$6:$L$47,10,FALSE))</f>
        <v/>
      </c>
      <c r="AJ202" s="365" t="str">
        <f>IF(AJ201="","",VLOOKUP(AJ201,'[1]シフト記号表（従来型・ユニット型共通）'!$C$6:$L$47,10,FALSE))</f>
        <v/>
      </c>
      <c r="AK202" s="365" t="str">
        <f>IF(AK201="","",VLOOKUP(AK201,'[1]シフト記号表（従来型・ユニット型共通）'!$C$6:$L$47,10,FALSE))</f>
        <v/>
      </c>
      <c r="AL202" s="365" t="str">
        <f>IF(AL201="","",VLOOKUP(AL201,'[1]シフト記号表（従来型・ユニット型共通）'!$C$6:$L$47,10,FALSE))</f>
        <v/>
      </c>
      <c r="AM202" s="365" t="str">
        <f>IF(AM201="","",VLOOKUP(AM201,'[1]シフト記号表（従来型・ユニット型共通）'!$C$6:$L$47,10,FALSE))</f>
        <v/>
      </c>
      <c r="AN202" s="366" t="str">
        <f>IF(AN201="","",VLOOKUP(AN201,'[1]シフト記号表（従来型・ユニット型共通）'!$C$6:$L$47,10,FALSE))</f>
        <v/>
      </c>
      <c r="AO202" s="364" t="str">
        <f>IF(AO201="","",VLOOKUP(AO201,'[1]シフト記号表（従来型・ユニット型共通）'!$C$6:$L$47,10,FALSE))</f>
        <v/>
      </c>
      <c r="AP202" s="365" t="str">
        <f>IF(AP201="","",VLOOKUP(AP201,'[1]シフト記号表（従来型・ユニット型共通）'!$C$6:$L$47,10,FALSE))</f>
        <v/>
      </c>
      <c r="AQ202" s="365" t="str">
        <f>IF(AQ201="","",VLOOKUP(AQ201,'[1]シフト記号表（従来型・ユニット型共通）'!$C$6:$L$47,10,FALSE))</f>
        <v/>
      </c>
      <c r="AR202" s="365" t="str">
        <f>IF(AR201="","",VLOOKUP(AR201,'[1]シフト記号表（従来型・ユニット型共通）'!$C$6:$L$47,10,FALSE))</f>
        <v/>
      </c>
      <c r="AS202" s="365" t="str">
        <f>IF(AS201="","",VLOOKUP(AS201,'[1]シフト記号表（従来型・ユニット型共通）'!$C$6:$L$47,10,FALSE))</f>
        <v/>
      </c>
      <c r="AT202" s="365" t="str">
        <f>IF(AT201="","",VLOOKUP(AT201,'[1]シフト記号表（従来型・ユニット型共通）'!$C$6:$L$47,10,FALSE))</f>
        <v/>
      </c>
      <c r="AU202" s="366" t="str">
        <f>IF(AU201="","",VLOOKUP(AU201,'[1]シフト記号表（従来型・ユニット型共通）'!$C$6:$L$47,10,FALSE))</f>
        <v/>
      </c>
      <c r="AV202" s="364" t="str">
        <f>IF(AV201="","",VLOOKUP(AV201,'[1]シフト記号表（従来型・ユニット型共通）'!$C$6:$L$47,10,FALSE))</f>
        <v/>
      </c>
      <c r="AW202" s="365" t="str">
        <f>IF(AW201="","",VLOOKUP(AW201,'[1]シフト記号表（従来型・ユニット型共通）'!$C$6:$L$47,10,FALSE))</f>
        <v/>
      </c>
      <c r="AX202" s="365" t="str">
        <f>IF(AX201="","",VLOOKUP(AX201,'[1]シフト記号表（従来型・ユニット型共通）'!$C$6:$L$47,10,FALSE))</f>
        <v/>
      </c>
      <c r="AY202" s="365" t="str">
        <f>IF(AY201="","",VLOOKUP(AY201,'[1]シフト記号表（従来型・ユニット型共通）'!$C$6:$L$47,10,FALSE))</f>
        <v/>
      </c>
      <c r="AZ202" s="365" t="str">
        <f>IF(AZ201="","",VLOOKUP(AZ201,'[1]シフト記号表（従来型・ユニット型共通）'!$C$6:$L$47,10,FALSE))</f>
        <v/>
      </c>
      <c r="BA202" s="365" t="str">
        <f>IF(BA201="","",VLOOKUP(BA201,'[1]シフト記号表（従来型・ユニット型共通）'!$C$6:$L$47,10,FALSE))</f>
        <v/>
      </c>
      <c r="BB202" s="366" t="str">
        <f>IF(BB201="","",VLOOKUP(BB201,'[1]シフト記号表（従来型・ユニット型共通）'!$C$6:$L$47,10,FALSE))</f>
        <v/>
      </c>
      <c r="BC202" s="364" t="str">
        <f>IF(BC201="","",VLOOKUP(BC201,'[1]シフト記号表（従来型・ユニット型共通）'!$C$6:$L$47,10,FALSE))</f>
        <v/>
      </c>
      <c r="BD202" s="365" t="str">
        <f>IF(BD201="","",VLOOKUP(BD201,'[1]シフト記号表（従来型・ユニット型共通）'!$C$6:$L$47,10,FALSE))</f>
        <v/>
      </c>
      <c r="BE202" s="365" t="str">
        <f>IF(BE201="","",VLOOKUP(BE201,'[1]シフト記号表（従来型・ユニット型共通）'!$C$6:$L$47,10,FALSE))</f>
        <v/>
      </c>
      <c r="BF202" s="571">
        <f>IF($BI$3="４週",SUM(AA202:BB202),IF($BI$3="暦月",SUM(AA202:BE202),""))</f>
        <v>0</v>
      </c>
      <c r="BG202" s="572"/>
      <c r="BH202" s="573">
        <f>IF($BI$3="４週",BF202/4,IF($BI$3="暦月",(BF202/($BI$8/7)),""))</f>
        <v>0</v>
      </c>
      <c r="BI202" s="572"/>
      <c r="BJ202" s="568"/>
      <c r="BK202" s="569"/>
      <c r="BL202" s="569"/>
      <c r="BM202" s="569"/>
      <c r="BN202" s="570"/>
    </row>
    <row r="203" spans="2:66" ht="20.25" customHeight="1" x14ac:dyDescent="0.45">
      <c r="B203" s="574">
        <f>B201+1</f>
        <v>94</v>
      </c>
      <c r="C203" s="684"/>
      <c r="D203" s="686"/>
      <c r="E203" s="658"/>
      <c r="F203" s="687"/>
      <c r="G203" s="576"/>
      <c r="H203" s="577"/>
      <c r="I203" s="359"/>
      <c r="J203" s="360"/>
      <c r="K203" s="359"/>
      <c r="L203" s="360"/>
      <c r="M203" s="580"/>
      <c r="N203" s="581"/>
      <c r="O203" s="584"/>
      <c r="P203" s="585"/>
      <c r="Q203" s="585"/>
      <c r="R203" s="577"/>
      <c r="S203" s="588"/>
      <c r="T203" s="589"/>
      <c r="U203" s="589"/>
      <c r="V203" s="589"/>
      <c r="W203" s="590"/>
      <c r="X203" s="379" t="s">
        <v>260</v>
      </c>
      <c r="Y203" s="380"/>
      <c r="Z203" s="381"/>
      <c r="AA203" s="372"/>
      <c r="AB203" s="373"/>
      <c r="AC203" s="373"/>
      <c r="AD203" s="373"/>
      <c r="AE203" s="373"/>
      <c r="AF203" s="373"/>
      <c r="AG203" s="374"/>
      <c r="AH203" s="372"/>
      <c r="AI203" s="373"/>
      <c r="AJ203" s="373"/>
      <c r="AK203" s="373"/>
      <c r="AL203" s="373"/>
      <c r="AM203" s="373"/>
      <c r="AN203" s="374"/>
      <c r="AO203" s="372"/>
      <c r="AP203" s="373"/>
      <c r="AQ203" s="373"/>
      <c r="AR203" s="373"/>
      <c r="AS203" s="373"/>
      <c r="AT203" s="373"/>
      <c r="AU203" s="374"/>
      <c r="AV203" s="372"/>
      <c r="AW203" s="373"/>
      <c r="AX203" s="373"/>
      <c r="AY203" s="373"/>
      <c r="AZ203" s="373"/>
      <c r="BA203" s="373"/>
      <c r="BB203" s="374"/>
      <c r="BC203" s="372"/>
      <c r="BD203" s="373"/>
      <c r="BE203" s="375"/>
      <c r="BF203" s="594"/>
      <c r="BG203" s="595"/>
      <c r="BH203" s="556"/>
      <c r="BI203" s="557"/>
      <c r="BJ203" s="558"/>
      <c r="BK203" s="559"/>
      <c r="BL203" s="559"/>
      <c r="BM203" s="559"/>
      <c r="BN203" s="560"/>
    </row>
    <row r="204" spans="2:66" ht="20.25" customHeight="1" x14ac:dyDescent="0.45">
      <c r="B204" s="597"/>
      <c r="C204" s="691"/>
      <c r="D204" s="692"/>
      <c r="E204" s="658"/>
      <c r="F204" s="687"/>
      <c r="G204" s="598"/>
      <c r="H204" s="599"/>
      <c r="I204" s="382"/>
      <c r="J204" s="383">
        <f>G203</f>
        <v>0</v>
      </c>
      <c r="K204" s="382"/>
      <c r="L204" s="383">
        <f>M203</f>
        <v>0</v>
      </c>
      <c r="M204" s="600"/>
      <c r="N204" s="601"/>
      <c r="O204" s="602"/>
      <c r="P204" s="603"/>
      <c r="Q204" s="603"/>
      <c r="R204" s="599"/>
      <c r="S204" s="588"/>
      <c r="T204" s="589"/>
      <c r="U204" s="589"/>
      <c r="V204" s="589"/>
      <c r="W204" s="590"/>
      <c r="X204" s="376" t="s">
        <v>261</v>
      </c>
      <c r="Y204" s="377"/>
      <c r="Z204" s="378"/>
      <c r="AA204" s="364" t="str">
        <f>IF(AA203="","",VLOOKUP(AA203,'[1]シフト記号表（従来型・ユニット型共通）'!$C$6:$L$47,10,FALSE))</f>
        <v/>
      </c>
      <c r="AB204" s="365" t="str">
        <f>IF(AB203="","",VLOOKUP(AB203,'[1]シフト記号表（従来型・ユニット型共通）'!$C$6:$L$47,10,FALSE))</f>
        <v/>
      </c>
      <c r="AC204" s="365" t="str">
        <f>IF(AC203="","",VLOOKUP(AC203,'[1]シフト記号表（従来型・ユニット型共通）'!$C$6:$L$47,10,FALSE))</f>
        <v/>
      </c>
      <c r="AD204" s="365" t="str">
        <f>IF(AD203="","",VLOOKUP(AD203,'[1]シフト記号表（従来型・ユニット型共通）'!$C$6:$L$47,10,FALSE))</f>
        <v/>
      </c>
      <c r="AE204" s="365" t="str">
        <f>IF(AE203="","",VLOOKUP(AE203,'[1]シフト記号表（従来型・ユニット型共通）'!$C$6:$L$47,10,FALSE))</f>
        <v/>
      </c>
      <c r="AF204" s="365" t="str">
        <f>IF(AF203="","",VLOOKUP(AF203,'[1]シフト記号表（従来型・ユニット型共通）'!$C$6:$L$47,10,FALSE))</f>
        <v/>
      </c>
      <c r="AG204" s="366" t="str">
        <f>IF(AG203="","",VLOOKUP(AG203,'[1]シフト記号表（従来型・ユニット型共通）'!$C$6:$L$47,10,FALSE))</f>
        <v/>
      </c>
      <c r="AH204" s="364" t="str">
        <f>IF(AH203="","",VLOOKUP(AH203,'[1]シフト記号表（従来型・ユニット型共通）'!$C$6:$L$47,10,FALSE))</f>
        <v/>
      </c>
      <c r="AI204" s="365" t="str">
        <f>IF(AI203="","",VLOOKUP(AI203,'[1]シフト記号表（従来型・ユニット型共通）'!$C$6:$L$47,10,FALSE))</f>
        <v/>
      </c>
      <c r="AJ204" s="365" t="str">
        <f>IF(AJ203="","",VLOOKUP(AJ203,'[1]シフト記号表（従来型・ユニット型共通）'!$C$6:$L$47,10,FALSE))</f>
        <v/>
      </c>
      <c r="AK204" s="365" t="str">
        <f>IF(AK203="","",VLOOKUP(AK203,'[1]シフト記号表（従来型・ユニット型共通）'!$C$6:$L$47,10,FALSE))</f>
        <v/>
      </c>
      <c r="AL204" s="365" t="str">
        <f>IF(AL203="","",VLOOKUP(AL203,'[1]シフト記号表（従来型・ユニット型共通）'!$C$6:$L$47,10,FALSE))</f>
        <v/>
      </c>
      <c r="AM204" s="365" t="str">
        <f>IF(AM203="","",VLOOKUP(AM203,'[1]シフト記号表（従来型・ユニット型共通）'!$C$6:$L$47,10,FALSE))</f>
        <v/>
      </c>
      <c r="AN204" s="366" t="str">
        <f>IF(AN203="","",VLOOKUP(AN203,'[1]シフト記号表（従来型・ユニット型共通）'!$C$6:$L$47,10,FALSE))</f>
        <v/>
      </c>
      <c r="AO204" s="364" t="str">
        <f>IF(AO203="","",VLOOKUP(AO203,'[1]シフト記号表（従来型・ユニット型共通）'!$C$6:$L$47,10,FALSE))</f>
        <v/>
      </c>
      <c r="AP204" s="365" t="str">
        <f>IF(AP203="","",VLOOKUP(AP203,'[1]シフト記号表（従来型・ユニット型共通）'!$C$6:$L$47,10,FALSE))</f>
        <v/>
      </c>
      <c r="AQ204" s="365" t="str">
        <f>IF(AQ203="","",VLOOKUP(AQ203,'[1]シフト記号表（従来型・ユニット型共通）'!$C$6:$L$47,10,FALSE))</f>
        <v/>
      </c>
      <c r="AR204" s="365" t="str">
        <f>IF(AR203="","",VLOOKUP(AR203,'[1]シフト記号表（従来型・ユニット型共通）'!$C$6:$L$47,10,FALSE))</f>
        <v/>
      </c>
      <c r="AS204" s="365" t="str">
        <f>IF(AS203="","",VLOOKUP(AS203,'[1]シフト記号表（従来型・ユニット型共通）'!$C$6:$L$47,10,FALSE))</f>
        <v/>
      </c>
      <c r="AT204" s="365" t="str">
        <f>IF(AT203="","",VLOOKUP(AT203,'[1]シフト記号表（従来型・ユニット型共通）'!$C$6:$L$47,10,FALSE))</f>
        <v/>
      </c>
      <c r="AU204" s="366" t="str">
        <f>IF(AU203="","",VLOOKUP(AU203,'[1]シフト記号表（従来型・ユニット型共通）'!$C$6:$L$47,10,FALSE))</f>
        <v/>
      </c>
      <c r="AV204" s="364" t="str">
        <f>IF(AV203="","",VLOOKUP(AV203,'[1]シフト記号表（従来型・ユニット型共通）'!$C$6:$L$47,10,FALSE))</f>
        <v/>
      </c>
      <c r="AW204" s="365" t="str">
        <f>IF(AW203="","",VLOOKUP(AW203,'[1]シフト記号表（従来型・ユニット型共通）'!$C$6:$L$47,10,FALSE))</f>
        <v/>
      </c>
      <c r="AX204" s="365" t="str">
        <f>IF(AX203="","",VLOOKUP(AX203,'[1]シフト記号表（従来型・ユニット型共通）'!$C$6:$L$47,10,FALSE))</f>
        <v/>
      </c>
      <c r="AY204" s="365" t="str">
        <f>IF(AY203="","",VLOOKUP(AY203,'[1]シフト記号表（従来型・ユニット型共通）'!$C$6:$L$47,10,FALSE))</f>
        <v/>
      </c>
      <c r="AZ204" s="365" t="str">
        <f>IF(AZ203="","",VLOOKUP(AZ203,'[1]シフト記号表（従来型・ユニット型共通）'!$C$6:$L$47,10,FALSE))</f>
        <v/>
      </c>
      <c r="BA204" s="365" t="str">
        <f>IF(BA203="","",VLOOKUP(BA203,'[1]シフト記号表（従来型・ユニット型共通）'!$C$6:$L$47,10,FALSE))</f>
        <v/>
      </c>
      <c r="BB204" s="366" t="str">
        <f>IF(BB203="","",VLOOKUP(BB203,'[1]シフト記号表（従来型・ユニット型共通）'!$C$6:$L$47,10,FALSE))</f>
        <v/>
      </c>
      <c r="BC204" s="364" t="str">
        <f>IF(BC203="","",VLOOKUP(BC203,'[1]シフト記号表（従来型・ユニット型共通）'!$C$6:$L$47,10,FALSE))</f>
        <v/>
      </c>
      <c r="BD204" s="365" t="str">
        <f>IF(BD203="","",VLOOKUP(BD203,'[1]シフト記号表（従来型・ユニット型共通）'!$C$6:$L$47,10,FALSE))</f>
        <v/>
      </c>
      <c r="BE204" s="365" t="str">
        <f>IF(BE203="","",VLOOKUP(BE203,'[1]シフト記号表（従来型・ユニット型共通）'!$C$6:$L$47,10,FALSE))</f>
        <v/>
      </c>
      <c r="BF204" s="571">
        <f>IF($BI$3="４週",SUM(AA204:BB204),IF($BI$3="暦月",SUM(AA204:BE204),""))</f>
        <v>0</v>
      </c>
      <c r="BG204" s="572"/>
      <c r="BH204" s="573">
        <f>IF($BI$3="４週",BF204/4,IF($BI$3="暦月",(BF204/($BI$8/7)),""))</f>
        <v>0</v>
      </c>
      <c r="BI204" s="572"/>
      <c r="BJ204" s="568"/>
      <c r="BK204" s="569"/>
      <c r="BL204" s="569"/>
      <c r="BM204" s="569"/>
      <c r="BN204" s="570"/>
    </row>
    <row r="205" spans="2:66" ht="20.25" customHeight="1" x14ac:dyDescent="0.45">
      <c r="B205" s="574">
        <f>B203+1</f>
        <v>95</v>
      </c>
      <c r="C205" s="684"/>
      <c r="D205" s="686"/>
      <c r="E205" s="658"/>
      <c r="F205" s="687"/>
      <c r="G205" s="576"/>
      <c r="H205" s="577"/>
      <c r="I205" s="359"/>
      <c r="J205" s="360"/>
      <c r="K205" s="359"/>
      <c r="L205" s="360"/>
      <c r="M205" s="580"/>
      <c r="N205" s="581"/>
      <c r="O205" s="584"/>
      <c r="P205" s="585"/>
      <c r="Q205" s="585"/>
      <c r="R205" s="577"/>
      <c r="S205" s="588"/>
      <c r="T205" s="589"/>
      <c r="U205" s="589"/>
      <c r="V205" s="589"/>
      <c r="W205" s="590"/>
      <c r="X205" s="379" t="s">
        <v>260</v>
      </c>
      <c r="Y205" s="380"/>
      <c r="Z205" s="381"/>
      <c r="AA205" s="372"/>
      <c r="AB205" s="373"/>
      <c r="AC205" s="373"/>
      <c r="AD205" s="373"/>
      <c r="AE205" s="373"/>
      <c r="AF205" s="373"/>
      <c r="AG205" s="374"/>
      <c r="AH205" s="372"/>
      <c r="AI205" s="373"/>
      <c r="AJ205" s="373"/>
      <c r="AK205" s="373"/>
      <c r="AL205" s="373"/>
      <c r="AM205" s="373"/>
      <c r="AN205" s="374"/>
      <c r="AO205" s="372"/>
      <c r="AP205" s="373"/>
      <c r="AQ205" s="373"/>
      <c r="AR205" s="373"/>
      <c r="AS205" s="373"/>
      <c r="AT205" s="373"/>
      <c r="AU205" s="374"/>
      <c r="AV205" s="372"/>
      <c r="AW205" s="373"/>
      <c r="AX205" s="373"/>
      <c r="AY205" s="373"/>
      <c r="AZ205" s="373"/>
      <c r="BA205" s="373"/>
      <c r="BB205" s="374"/>
      <c r="BC205" s="372"/>
      <c r="BD205" s="373"/>
      <c r="BE205" s="375"/>
      <c r="BF205" s="594"/>
      <c r="BG205" s="595"/>
      <c r="BH205" s="556"/>
      <c r="BI205" s="557"/>
      <c r="BJ205" s="558"/>
      <c r="BK205" s="559"/>
      <c r="BL205" s="559"/>
      <c r="BM205" s="559"/>
      <c r="BN205" s="560"/>
    </row>
    <row r="206" spans="2:66" ht="20.25" customHeight="1" x14ac:dyDescent="0.45">
      <c r="B206" s="597"/>
      <c r="C206" s="691"/>
      <c r="D206" s="692"/>
      <c r="E206" s="658"/>
      <c r="F206" s="687"/>
      <c r="G206" s="598"/>
      <c r="H206" s="599"/>
      <c r="I206" s="382"/>
      <c r="J206" s="383">
        <f>G205</f>
        <v>0</v>
      </c>
      <c r="K206" s="382"/>
      <c r="L206" s="383">
        <f>M205</f>
        <v>0</v>
      </c>
      <c r="M206" s="600"/>
      <c r="N206" s="601"/>
      <c r="O206" s="602"/>
      <c r="P206" s="603"/>
      <c r="Q206" s="603"/>
      <c r="R206" s="599"/>
      <c r="S206" s="588"/>
      <c r="T206" s="589"/>
      <c r="U206" s="589"/>
      <c r="V206" s="589"/>
      <c r="W206" s="590"/>
      <c r="X206" s="376" t="s">
        <v>261</v>
      </c>
      <c r="Y206" s="377"/>
      <c r="Z206" s="378"/>
      <c r="AA206" s="364" t="str">
        <f>IF(AA205="","",VLOOKUP(AA205,'[1]シフト記号表（従来型・ユニット型共通）'!$C$6:$L$47,10,FALSE))</f>
        <v/>
      </c>
      <c r="AB206" s="365" t="str">
        <f>IF(AB205="","",VLOOKUP(AB205,'[1]シフト記号表（従来型・ユニット型共通）'!$C$6:$L$47,10,FALSE))</f>
        <v/>
      </c>
      <c r="AC206" s="365" t="str">
        <f>IF(AC205="","",VLOOKUP(AC205,'[1]シフト記号表（従来型・ユニット型共通）'!$C$6:$L$47,10,FALSE))</f>
        <v/>
      </c>
      <c r="AD206" s="365" t="str">
        <f>IF(AD205="","",VLOOKUP(AD205,'[1]シフト記号表（従来型・ユニット型共通）'!$C$6:$L$47,10,FALSE))</f>
        <v/>
      </c>
      <c r="AE206" s="365" t="str">
        <f>IF(AE205="","",VLOOKUP(AE205,'[1]シフト記号表（従来型・ユニット型共通）'!$C$6:$L$47,10,FALSE))</f>
        <v/>
      </c>
      <c r="AF206" s="365" t="str">
        <f>IF(AF205="","",VLOOKUP(AF205,'[1]シフト記号表（従来型・ユニット型共通）'!$C$6:$L$47,10,FALSE))</f>
        <v/>
      </c>
      <c r="AG206" s="366" t="str">
        <f>IF(AG205="","",VLOOKUP(AG205,'[1]シフト記号表（従来型・ユニット型共通）'!$C$6:$L$47,10,FALSE))</f>
        <v/>
      </c>
      <c r="AH206" s="364" t="str">
        <f>IF(AH205="","",VLOOKUP(AH205,'[1]シフト記号表（従来型・ユニット型共通）'!$C$6:$L$47,10,FALSE))</f>
        <v/>
      </c>
      <c r="AI206" s="365" t="str">
        <f>IF(AI205="","",VLOOKUP(AI205,'[1]シフト記号表（従来型・ユニット型共通）'!$C$6:$L$47,10,FALSE))</f>
        <v/>
      </c>
      <c r="AJ206" s="365" t="str">
        <f>IF(AJ205="","",VLOOKUP(AJ205,'[1]シフト記号表（従来型・ユニット型共通）'!$C$6:$L$47,10,FALSE))</f>
        <v/>
      </c>
      <c r="AK206" s="365" t="str">
        <f>IF(AK205="","",VLOOKUP(AK205,'[1]シフト記号表（従来型・ユニット型共通）'!$C$6:$L$47,10,FALSE))</f>
        <v/>
      </c>
      <c r="AL206" s="365" t="str">
        <f>IF(AL205="","",VLOOKUP(AL205,'[1]シフト記号表（従来型・ユニット型共通）'!$C$6:$L$47,10,FALSE))</f>
        <v/>
      </c>
      <c r="AM206" s="365" t="str">
        <f>IF(AM205="","",VLOOKUP(AM205,'[1]シフト記号表（従来型・ユニット型共通）'!$C$6:$L$47,10,FALSE))</f>
        <v/>
      </c>
      <c r="AN206" s="366" t="str">
        <f>IF(AN205="","",VLOOKUP(AN205,'[1]シフト記号表（従来型・ユニット型共通）'!$C$6:$L$47,10,FALSE))</f>
        <v/>
      </c>
      <c r="AO206" s="364" t="str">
        <f>IF(AO205="","",VLOOKUP(AO205,'[1]シフト記号表（従来型・ユニット型共通）'!$C$6:$L$47,10,FALSE))</f>
        <v/>
      </c>
      <c r="AP206" s="365" t="str">
        <f>IF(AP205="","",VLOOKUP(AP205,'[1]シフト記号表（従来型・ユニット型共通）'!$C$6:$L$47,10,FALSE))</f>
        <v/>
      </c>
      <c r="AQ206" s="365" t="str">
        <f>IF(AQ205="","",VLOOKUP(AQ205,'[1]シフト記号表（従来型・ユニット型共通）'!$C$6:$L$47,10,FALSE))</f>
        <v/>
      </c>
      <c r="AR206" s="365" t="str">
        <f>IF(AR205="","",VLOOKUP(AR205,'[1]シフト記号表（従来型・ユニット型共通）'!$C$6:$L$47,10,FALSE))</f>
        <v/>
      </c>
      <c r="AS206" s="365" t="str">
        <f>IF(AS205="","",VLOOKUP(AS205,'[1]シフト記号表（従来型・ユニット型共通）'!$C$6:$L$47,10,FALSE))</f>
        <v/>
      </c>
      <c r="AT206" s="365" t="str">
        <f>IF(AT205="","",VLOOKUP(AT205,'[1]シフト記号表（従来型・ユニット型共通）'!$C$6:$L$47,10,FALSE))</f>
        <v/>
      </c>
      <c r="AU206" s="366" t="str">
        <f>IF(AU205="","",VLOOKUP(AU205,'[1]シフト記号表（従来型・ユニット型共通）'!$C$6:$L$47,10,FALSE))</f>
        <v/>
      </c>
      <c r="AV206" s="364" t="str">
        <f>IF(AV205="","",VLOOKUP(AV205,'[1]シフト記号表（従来型・ユニット型共通）'!$C$6:$L$47,10,FALSE))</f>
        <v/>
      </c>
      <c r="AW206" s="365" t="str">
        <f>IF(AW205="","",VLOOKUP(AW205,'[1]シフト記号表（従来型・ユニット型共通）'!$C$6:$L$47,10,FALSE))</f>
        <v/>
      </c>
      <c r="AX206" s="365" t="str">
        <f>IF(AX205="","",VLOOKUP(AX205,'[1]シフト記号表（従来型・ユニット型共通）'!$C$6:$L$47,10,FALSE))</f>
        <v/>
      </c>
      <c r="AY206" s="365" t="str">
        <f>IF(AY205="","",VLOOKUP(AY205,'[1]シフト記号表（従来型・ユニット型共通）'!$C$6:$L$47,10,FALSE))</f>
        <v/>
      </c>
      <c r="AZ206" s="365" t="str">
        <f>IF(AZ205="","",VLOOKUP(AZ205,'[1]シフト記号表（従来型・ユニット型共通）'!$C$6:$L$47,10,FALSE))</f>
        <v/>
      </c>
      <c r="BA206" s="365" t="str">
        <f>IF(BA205="","",VLOOKUP(BA205,'[1]シフト記号表（従来型・ユニット型共通）'!$C$6:$L$47,10,FALSE))</f>
        <v/>
      </c>
      <c r="BB206" s="366" t="str">
        <f>IF(BB205="","",VLOOKUP(BB205,'[1]シフト記号表（従来型・ユニット型共通）'!$C$6:$L$47,10,FALSE))</f>
        <v/>
      </c>
      <c r="BC206" s="364" t="str">
        <f>IF(BC205="","",VLOOKUP(BC205,'[1]シフト記号表（従来型・ユニット型共通）'!$C$6:$L$47,10,FALSE))</f>
        <v/>
      </c>
      <c r="BD206" s="365" t="str">
        <f>IF(BD205="","",VLOOKUP(BD205,'[1]シフト記号表（従来型・ユニット型共通）'!$C$6:$L$47,10,FALSE))</f>
        <v/>
      </c>
      <c r="BE206" s="365" t="str">
        <f>IF(BE205="","",VLOOKUP(BE205,'[1]シフト記号表（従来型・ユニット型共通）'!$C$6:$L$47,10,FALSE))</f>
        <v/>
      </c>
      <c r="BF206" s="571">
        <f>IF($BI$3="４週",SUM(AA206:BB206),IF($BI$3="暦月",SUM(AA206:BE206),""))</f>
        <v>0</v>
      </c>
      <c r="BG206" s="572"/>
      <c r="BH206" s="573">
        <f>IF($BI$3="４週",BF206/4,IF($BI$3="暦月",(BF206/($BI$8/7)),""))</f>
        <v>0</v>
      </c>
      <c r="BI206" s="572"/>
      <c r="BJ206" s="568"/>
      <c r="BK206" s="569"/>
      <c r="BL206" s="569"/>
      <c r="BM206" s="569"/>
      <c r="BN206" s="570"/>
    </row>
    <row r="207" spans="2:66" ht="20.25" customHeight="1" x14ac:dyDescent="0.45">
      <c r="B207" s="574">
        <f>B205+1</f>
        <v>96</v>
      </c>
      <c r="C207" s="684"/>
      <c r="D207" s="686"/>
      <c r="E207" s="658"/>
      <c r="F207" s="687"/>
      <c r="G207" s="576"/>
      <c r="H207" s="577"/>
      <c r="I207" s="359"/>
      <c r="J207" s="360"/>
      <c r="K207" s="359"/>
      <c r="L207" s="360"/>
      <c r="M207" s="580"/>
      <c r="N207" s="581"/>
      <c r="O207" s="584"/>
      <c r="P207" s="585"/>
      <c r="Q207" s="585"/>
      <c r="R207" s="577"/>
      <c r="S207" s="588"/>
      <c r="T207" s="589"/>
      <c r="U207" s="589"/>
      <c r="V207" s="589"/>
      <c r="W207" s="590"/>
      <c r="X207" s="379" t="s">
        <v>260</v>
      </c>
      <c r="Y207" s="380"/>
      <c r="Z207" s="381"/>
      <c r="AA207" s="372"/>
      <c r="AB207" s="373"/>
      <c r="AC207" s="373"/>
      <c r="AD207" s="373"/>
      <c r="AE207" s="373"/>
      <c r="AF207" s="373"/>
      <c r="AG207" s="374"/>
      <c r="AH207" s="372"/>
      <c r="AI207" s="373"/>
      <c r="AJ207" s="373"/>
      <c r="AK207" s="373"/>
      <c r="AL207" s="373"/>
      <c r="AM207" s="373"/>
      <c r="AN207" s="374"/>
      <c r="AO207" s="372"/>
      <c r="AP207" s="373"/>
      <c r="AQ207" s="373"/>
      <c r="AR207" s="373"/>
      <c r="AS207" s="373"/>
      <c r="AT207" s="373"/>
      <c r="AU207" s="374"/>
      <c r="AV207" s="372"/>
      <c r="AW207" s="373"/>
      <c r="AX207" s="373"/>
      <c r="AY207" s="373"/>
      <c r="AZ207" s="373"/>
      <c r="BA207" s="373"/>
      <c r="BB207" s="374"/>
      <c r="BC207" s="372"/>
      <c r="BD207" s="373"/>
      <c r="BE207" s="375"/>
      <c r="BF207" s="594"/>
      <c r="BG207" s="595"/>
      <c r="BH207" s="556"/>
      <c r="BI207" s="557"/>
      <c r="BJ207" s="558"/>
      <c r="BK207" s="559"/>
      <c r="BL207" s="559"/>
      <c r="BM207" s="559"/>
      <c r="BN207" s="560"/>
    </row>
    <row r="208" spans="2:66" ht="20.25" customHeight="1" x14ac:dyDescent="0.45">
      <c r="B208" s="597"/>
      <c r="C208" s="691"/>
      <c r="D208" s="692"/>
      <c r="E208" s="658"/>
      <c r="F208" s="687"/>
      <c r="G208" s="598"/>
      <c r="H208" s="599"/>
      <c r="I208" s="382"/>
      <c r="J208" s="383">
        <f>G207</f>
        <v>0</v>
      </c>
      <c r="K208" s="382"/>
      <c r="L208" s="383">
        <f>M207</f>
        <v>0</v>
      </c>
      <c r="M208" s="600"/>
      <c r="N208" s="601"/>
      <c r="O208" s="602"/>
      <c r="P208" s="603"/>
      <c r="Q208" s="603"/>
      <c r="R208" s="599"/>
      <c r="S208" s="588"/>
      <c r="T208" s="589"/>
      <c r="U208" s="589"/>
      <c r="V208" s="589"/>
      <c r="W208" s="590"/>
      <c r="X208" s="376" t="s">
        <v>261</v>
      </c>
      <c r="Y208" s="377"/>
      <c r="Z208" s="378"/>
      <c r="AA208" s="364" t="str">
        <f>IF(AA207="","",VLOOKUP(AA207,'[1]シフト記号表（従来型・ユニット型共通）'!$C$6:$L$47,10,FALSE))</f>
        <v/>
      </c>
      <c r="AB208" s="365" t="str">
        <f>IF(AB207="","",VLOOKUP(AB207,'[1]シフト記号表（従来型・ユニット型共通）'!$C$6:$L$47,10,FALSE))</f>
        <v/>
      </c>
      <c r="AC208" s="365" t="str">
        <f>IF(AC207="","",VLOOKUP(AC207,'[1]シフト記号表（従来型・ユニット型共通）'!$C$6:$L$47,10,FALSE))</f>
        <v/>
      </c>
      <c r="AD208" s="365" t="str">
        <f>IF(AD207="","",VLOOKUP(AD207,'[1]シフト記号表（従来型・ユニット型共通）'!$C$6:$L$47,10,FALSE))</f>
        <v/>
      </c>
      <c r="AE208" s="365" t="str">
        <f>IF(AE207="","",VLOOKUP(AE207,'[1]シフト記号表（従来型・ユニット型共通）'!$C$6:$L$47,10,FALSE))</f>
        <v/>
      </c>
      <c r="AF208" s="365" t="str">
        <f>IF(AF207="","",VLOOKUP(AF207,'[1]シフト記号表（従来型・ユニット型共通）'!$C$6:$L$47,10,FALSE))</f>
        <v/>
      </c>
      <c r="AG208" s="366" t="str">
        <f>IF(AG207="","",VLOOKUP(AG207,'[1]シフト記号表（従来型・ユニット型共通）'!$C$6:$L$47,10,FALSE))</f>
        <v/>
      </c>
      <c r="AH208" s="364" t="str">
        <f>IF(AH207="","",VLOOKUP(AH207,'[1]シフト記号表（従来型・ユニット型共通）'!$C$6:$L$47,10,FALSE))</f>
        <v/>
      </c>
      <c r="AI208" s="365" t="str">
        <f>IF(AI207="","",VLOOKUP(AI207,'[1]シフト記号表（従来型・ユニット型共通）'!$C$6:$L$47,10,FALSE))</f>
        <v/>
      </c>
      <c r="AJ208" s="365" t="str">
        <f>IF(AJ207="","",VLOOKUP(AJ207,'[1]シフト記号表（従来型・ユニット型共通）'!$C$6:$L$47,10,FALSE))</f>
        <v/>
      </c>
      <c r="AK208" s="365" t="str">
        <f>IF(AK207="","",VLOOKUP(AK207,'[1]シフト記号表（従来型・ユニット型共通）'!$C$6:$L$47,10,FALSE))</f>
        <v/>
      </c>
      <c r="AL208" s="365" t="str">
        <f>IF(AL207="","",VLOOKUP(AL207,'[1]シフト記号表（従来型・ユニット型共通）'!$C$6:$L$47,10,FALSE))</f>
        <v/>
      </c>
      <c r="AM208" s="365" t="str">
        <f>IF(AM207="","",VLOOKUP(AM207,'[1]シフト記号表（従来型・ユニット型共通）'!$C$6:$L$47,10,FALSE))</f>
        <v/>
      </c>
      <c r="AN208" s="366" t="str">
        <f>IF(AN207="","",VLOOKUP(AN207,'[1]シフト記号表（従来型・ユニット型共通）'!$C$6:$L$47,10,FALSE))</f>
        <v/>
      </c>
      <c r="AO208" s="364" t="str">
        <f>IF(AO207="","",VLOOKUP(AO207,'[1]シフト記号表（従来型・ユニット型共通）'!$C$6:$L$47,10,FALSE))</f>
        <v/>
      </c>
      <c r="AP208" s="365" t="str">
        <f>IF(AP207="","",VLOOKUP(AP207,'[1]シフト記号表（従来型・ユニット型共通）'!$C$6:$L$47,10,FALSE))</f>
        <v/>
      </c>
      <c r="AQ208" s="365" t="str">
        <f>IF(AQ207="","",VLOOKUP(AQ207,'[1]シフト記号表（従来型・ユニット型共通）'!$C$6:$L$47,10,FALSE))</f>
        <v/>
      </c>
      <c r="AR208" s="365" t="str">
        <f>IF(AR207="","",VLOOKUP(AR207,'[1]シフト記号表（従来型・ユニット型共通）'!$C$6:$L$47,10,FALSE))</f>
        <v/>
      </c>
      <c r="AS208" s="365" t="str">
        <f>IF(AS207="","",VLOOKUP(AS207,'[1]シフト記号表（従来型・ユニット型共通）'!$C$6:$L$47,10,FALSE))</f>
        <v/>
      </c>
      <c r="AT208" s="365" t="str">
        <f>IF(AT207="","",VLOOKUP(AT207,'[1]シフト記号表（従来型・ユニット型共通）'!$C$6:$L$47,10,FALSE))</f>
        <v/>
      </c>
      <c r="AU208" s="366" t="str">
        <f>IF(AU207="","",VLOOKUP(AU207,'[1]シフト記号表（従来型・ユニット型共通）'!$C$6:$L$47,10,FALSE))</f>
        <v/>
      </c>
      <c r="AV208" s="364" t="str">
        <f>IF(AV207="","",VLOOKUP(AV207,'[1]シフト記号表（従来型・ユニット型共通）'!$C$6:$L$47,10,FALSE))</f>
        <v/>
      </c>
      <c r="AW208" s="365" t="str">
        <f>IF(AW207="","",VLOOKUP(AW207,'[1]シフト記号表（従来型・ユニット型共通）'!$C$6:$L$47,10,FALSE))</f>
        <v/>
      </c>
      <c r="AX208" s="365" t="str">
        <f>IF(AX207="","",VLOOKUP(AX207,'[1]シフト記号表（従来型・ユニット型共通）'!$C$6:$L$47,10,FALSE))</f>
        <v/>
      </c>
      <c r="AY208" s="365" t="str">
        <f>IF(AY207="","",VLOOKUP(AY207,'[1]シフト記号表（従来型・ユニット型共通）'!$C$6:$L$47,10,FALSE))</f>
        <v/>
      </c>
      <c r="AZ208" s="365" t="str">
        <f>IF(AZ207="","",VLOOKUP(AZ207,'[1]シフト記号表（従来型・ユニット型共通）'!$C$6:$L$47,10,FALSE))</f>
        <v/>
      </c>
      <c r="BA208" s="365" t="str">
        <f>IF(BA207="","",VLOOKUP(BA207,'[1]シフト記号表（従来型・ユニット型共通）'!$C$6:$L$47,10,FALSE))</f>
        <v/>
      </c>
      <c r="BB208" s="366" t="str">
        <f>IF(BB207="","",VLOOKUP(BB207,'[1]シフト記号表（従来型・ユニット型共通）'!$C$6:$L$47,10,FALSE))</f>
        <v/>
      </c>
      <c r="BC208" s="364" t="str">
        <f>IF(BC207="","",VLOOKUP(BC207,'[1]シフト記号表（従来型・ユニット型共通）'!$C$6:$L$47,10,FALSE))</f>
        <v/>
      </c>
      <c r="BD208" s="365" t="str">
        <f>IF(BD207="","",VLOOKUP(BD207,'[1]シフト記号表（従来型・ユニット型共通）'!$C$6:$L$47,10,FALSE))</f>
        <v/>
      </c>
      <c r="BE208" s="365" t="str">
        <f>IF(BE207="","",VLOOKUP(BE207,'[1]シフト記号表（従来型・ユニット型共通）'!$C$6:$L$47,10,FALSE))</f>
        <v/>
      </c>
      <c r="BF208" s="571">
        <f>IF($BI$3="４週",SUM(AA208:BB208),IF($BI$3="暦月",SUM(AA208:BE208),""))</f>
        <v>0</v>
      </c>
      <c r="BG208" s="572"/>
      <c r="BH208" s="573">
        <f>IF($BI$3="４週",BF208/4,IF($BI$3="暦月",(BF208/($BI$8/7)),""))</f>
        <v>0</v>
      </c>
      <c r="BI208" s="572"/>
      <c r="BJ208" s="568"/>
      <c r="BK208" s="569"/>
      <c r="BL208" s="569"/>
      <c r="BM208" s="569"/>
      <c r="BN208" s="570"/>
    </row>
    <row r="209" spans="2:66" ht="20.25" customHeight="1" x14ac:dyDescent="0.45">
      <c r="B209" s="574">
        <f>B207+1</f>
        <v>97</v>
      </c>
      <c r="C209" s="684"/>
      <c r="D209" s="686"/>
      <c r="E209" s="658"/>
      <c r="F209" s="687"/>
      <c r="G209" s="576"/>
      <c r="H209" s="577"/>
      <c r="I209" s="359"/>
      <c r="J209" s="360"/>
      <c r="K209" s="359"/>
      <c r="L209" s="360"/>
      <c r="M209" s="580"/>
      <c r="N209" s="581"/>
      <c r="O209" s="584"/>
      <c r="P209" s="585"/>
      <c r="Q209" s="585"/>
      <c r="R209" s="577"/>
      <c r="S209" s="588"/>
      <c r="T209" s="589"/>
      <c r="U209" s="589"/>
      <c r="V209" s="589"/>
      <c r="W209" s="590"/>
      <c r="X209" s="379" t="s">
        <v>260</v>
      </c>
      <c r="Y209" s="380"/>
      <c r="Z209" s="381"/>
      <c r="AA209" s="372"/>
      <c r="AB209" s="373"/>
      <c r="AC209" s="373"/>
      <c r="AD209" s="373"/>
      <c r="AE209" s="373"/>
      <c r="AF209" s="373"/>
      <c r="AG209" s="374"/>
      <c r="AH209" s="372"/>
      <c r="AI209" s="373"/>
      <c r="AJ209" s="373"/>
      <c r="AK209" s="373"/>
      <c r="AL209" s="373"/>
      <c r="AM209" s="373"/>
      <c r="AN209" s="374"/>
      <c r="AO209" s="372"/>
      <c r="AP209" s="373"/>
      <c r="AQ209" s="373"/>
      <c r="AR209" s="373"/>
      <c r="AS209" s="373"/>
      <c r="AT209" s="373"/>
      <c r="AU209" s="374"/>
      <c r="AV209" s="372"/>
      <c r="AW209" s="373"/>
      <c r="AX209" s="373"/>
      <c r="AY209" s="373"/>
      <c r="AZ209" s="373"/>
      <c r="BA209" s="373"/>
      <c r="BB209" s="374"/>
      <c r="BC209" s="372"/>
      <c r="BD209" s="373"/>
      <c r="BE209" s="375"/>
      <c r="BF209" s="594"/>
      <c r="BG209" s="595"/>
      <c r="BH209" s="556"/>
      <c r="BI209" s="557"/>
      <c r="BJ209" s="558"/>
      <c r="BK209" s="559"/>
      <c r="BL209" s="559"/>
      <c r="BM209" s="559"/>
      <c r="BN209" s="560"/>
    </row>
    <row r="210" spans="2:66" ht="20.25" customHeight="1" x14ac:dyDescent="0.45">
      <c r="B210" s="597"/>
      <c r="C210" s="691"/>
      <c r="D210" s="692"/>
      <c r="E210" s="658"/>
      <c r="F210" s="687"/>
      <c r="G210" s="598"/>
      <c r="H210" s="599"/>
      <c r="I210" s="382"/>
      <c r="J210" s="383">
        <f>G209</f>
        <v>0</v>
      </c>
      <c r="K210" s="382"/>
      <c r="L210" s="383">
        <f>M209</f>
        <v>0</v>
      </c>
      <c r="M210" s="600"/>
      <c r="N210" s="601"/>
      <c r="O210" s="602"/>
      <c r="P210" s="603"/>
      <c r="Q210" s="603"/>
      <c r="R210" s="599"/>
      <c r="S210" s="588"/>
      <c r="T210" s="589"/>
      <c r="U210" s="589"/>
      <c r="V210" s="589"/>
      <c r="W210" s="590"/>
      <c r="X210" s="376" t="s">
        <v>261</v>
      </c>
      <c r="Y210" s="377"/>
      <c r="Z210" s="378"/>
      <c r="AA210" s="364" t="str">
        <f>IF(AA209="","",VLOOKUP(AA209,'[1]シフト記号表（従来型・ユニット型共通）'!$C$6:$L$47,10,FALSE))</f>
        <v/>
      </c>
      <c r="AB210" s="365" t="str">
        <f>IF(AB209="","",VLOOKUP(AB209,'[1]シフト記号表（従来型・ユニット型共通）'!$C$6:$L$47,10,FALSE))</f>
        <v/>
      </c>
      <c r="AC210" s="365" t="str">
        <f>IF(AC209="","",VLOOKUP(AC209,'[1]シフト記号表（従来型・ユニット型共通）'!$C$6:$L$47,10,FALSE))</f>
        <v/>
      </c>
      <c r="AD210" s="365" t="str">
        <f>IF(AD209="","",VLOOKUP(AD209,'[1]シフト記号表（従来型・ユニット型共通）'!$C$6:$L$47,10,FALSE))</f>
        <v/>
      </c>
      <c r="AE210" s="365" t="str">
        <f>IF(AE209="","",VLOOKUP(AE209,'[1]シフト記号表（従来型・ユニット型共通）'!$C$6:$L$47,10,FALSE))</f>
        <v/>
      </c>
      <c r="AF210" s="365" t="str">
        <f>IF(AF209="","",VLOOKUP(AF209,'[1]シフト記号表（従来型・ユニット型共通）'!$C$6:$L$47,10,FALSE))</f>
        <v/>
      </c>
      <c r="AG210" s="366" t="str">
        <f>IF(AG209="","",VLOOKUP(AG209,'[1]シフト記号表（従来型・ユニット型共通）'!$C$6:$L$47,10,FALSE))</f>
        <v/>
      </c>
      <c r="AH210" s="364" t="str">
        <f>IF(AH209="","",VLOOKUP(AH209,'[1]シフト記号表（従来型・ユニット型共通）'!$C$6:$L$47,10,FALSE))</f>
        <v/>
      </c>
      <c r="AI210" s="365" t="str">
        <f>IF(AI209="","",VLOOKUP(AI209,'[1]シフト記号表（従来型・ユニット型共通）'!$C$6:$L$47,10,FALSE))</f>
        <v/>
      </c>
      <c r="AJ210" s="365" t="str">
        <f>IF(AJ209="","",VLOOKUP(AJ209,'[1]シフト記号表（従来型・ユニット型共通）'!$C$6:$L$47,10,FALSE))</f>
        <v/>
      </c>
      <c r="AK210" s="365" t="str">
        <f>IF(AK209="","",VLOOKUP(AK209,'[1]シフト記号表（従来型・ユニット型共通）'!$C$6:$L$47,10,FALSE))</f>
        <v/>
      </c>
      <c r="AL210" s="365" t="str">
        <f>IF(AL209="","",VLOOKUP(AL209,'[1]シフト記号表（従来型・ユニット型共通）'!$C$6:$L$47,10,FALSE))</f>
        <v/>
      </c>
      <c r="AM210" s="365" t="str">
        <f>IF(AM209="","",VLOOKUP(AM209,'[1]シフト記号表（従来型・ユニット型共通）'!$C$6:$L$47,10,FALSE))</f>
        <v/>
      </c>
      <c r="AN210" s="366" t="str">
        <f>IF(AN209="","",VLOOKUP(AN209,'[1]シフト記号表（従来型・ユニット型共通）'!$C$6:$L$47,10,FALSE))</f>
        <v/>
      </c>
      <c r="AO210" s="364" t="str">
        <f>IF(AO209="","",VLOOKUP(AO209,'[1]シフト記号表（従来型・ユニット型共通）'!$C$6:$L$47,10,FALSE))</f>
        <v/>
      </c>
      <c r="AP210" s="365" t="str">
        <f>IF(AP209="","",VLOOKUP(AP209,'[1]シフト記号表（従来型・ユニット型共通）'!$C$6:$L$47,10,FALSE))</f>
        <v/>
      </c>
      <c r="AQ210" s="365" t="str">
        <f>IF(AQ209="","",VLOOKUP(AQ209,'[1]シフト記号表（従来型・ユニット型共通）'!$C$6:$L$47,10,FALSE))</f>
        <v/>
      </c>
      <c r="AR210" s="365" t="str">
        <f>IF(AR209="","",VLOOKUP(AR209,'[1]シフト記号表（従来型・ユニット型共通）'!$C$6:$L$47,10,FALSE))</f>
        <v/>
      </c>
      <c r="AS210" s="365" t="str">
        <f>IF(AS209="","",VLOOKUP(AS209,'[1]シフト記号表（従来型・ユニット型共通）'!$C$6:$L$47,10,FALSE))</f>
        <v/>
      </c>
      <c r="AT210" s="365" t="str">
        <f>IF(AT209="","",VLOOKUP(AT209,'[1]シフト記号表（従来型・ユニット型共通）'!$C$6:$L$47,10,FALSE))</f>
        <v/>
      </c>
      <c r="AU210" s="366" t="str">
        <f>IF(AU209="","",VLOOKUP(AU209,'[1]シフト記号表（従来型・ユニット型共通）'!$C$6:$L$47,10,FALSE))</f>
        <v/>
      </c>
      <c r="AV210" s="364" t="str">
        <f>IF(AV209="","",VLOOKUP(AV209,'[1]シフト記号表（従来型・ユニット型共通）'!$C$6:$L$47,10,FALSE))</f>
        <v/>
      </c>
      <c r="AW210" s="365" t="str">
        <f>IF(AW209="","",VLOOKUP(AW209,'[1]シフト記号表（従来型・ユニット型共通）'!$C$6:$L$47,10,FALSE))</f>
        <v/>
      </c>
      <c r="AX210" s="365" t="str">
        <f>IF(AX209="","",VLOOKUP(AX209,'[1]シフト記号表（従来型・ユニット型共通）'!$C$6:$L$47,10,FALSE))</f>
        <v/>
      </c>
      <c r="AY210" s="365" t="str">
        <f>IF(AY209="","",VLOOKUP(AY209,'[1]シフト記号表（従来型・ユニット型共通）'!$C$6:$L$47,10,FALSE))</f>
        <v/>
      </c>
      <c r="AZ210" s="365" t="str">
        <f>IF(AZ209="","",VLOOKUP(AZ209,'[1]シフト記号表（従来型・ユニット型共通）'!$C$6:$L$47,10,FALSE))</f>
        <v/>
      </c>
      <c r="BA210" s="365" t="str">
        <f>IF(BA209="","",VLOOKUP(BA209,'[1]シフト記号表（従来型・ユニット型共通）'!$C$6:$L$47,10,FALSE))</f>
        <v/>
      </c>
      <c r="BB210" s="366" t="str">
        <f>IF(BB209="","",VLOOKUP(BB209,'[1]シフト記号表（従来型・ユニット型共通）'!$C$6:$L$47,10,FALSE))</f>
        <v/>
      </c>
      <c r="BC210" s="364" t="str">
        <f>IF(BC209="","",VLOOKUP(BC209,'[1]シフト記号表（従来型・ユニット型共通）'!$C$6:$L$47,10,FALSE))</f>
        <v/>
      </c>
      <c r="BD210" s="365" t="str">
        <f>IF(BD209="","",VLOOKUP(BD209,'[1]シフト記号表（従来型・ユニット型共通）'!$C$6:$L$47,10,FALSE))</f>
        <v/>
      </c>
      <c r="BE210" s="365" t="str">
        <f>IF(BE209="","",VLOOKUP(BE209,'[1]シフト記号表（従来型・ユニット型共通）'!$C$6:$L$47,10,FALSE))</f>
        <v/>
      </c>
      <c r="BF210" s="571">
        <f>IF($BI$3="４週",SUM(AA210:BB210),IF($BI$3="暦月",SUM(AA210:BE210),""))</f>
        <v>0</v>
      </c>
      <c r="BG210" s="572"/>
      <c r="BH210" s="573">
        <f>IF($BI$3="４週",BF210/4,IF($BI$3="暦月",(BF210/($BI$8/7)),""))</f>
        <v>0</v>
      </c>
      <c r="BI210" s="572"/>
      <c r="BJ210" s="568"/>
      <c r="BK210" s="569"/>
      <c r="BL210" s="569"/>
      <c r="BM210" s="569"/>
      <c r="BN210" s="570"/>
    </row>
    <row r="211" spans="2:66" ht="20.25" customHeight="1" x14ac:dyDescent="0.45">
      <c r="B211" s="574">
        <f>B209+1</f>
        <v>98</v>
      </c>
      <c r="C211" s="684"/>
      <c r="D211" s="686"/>
      <c r="E211" s="658"/>
      <c r="F211" s="687"/>
      <c r="G211" s="576"/>
      <c r="H211" s="577"/>
      <c r="I211" s="359"/>
      <c r="J211" s="360"/>
      <c r="K211" s="359"/>
      <c r="L211" s="360"/>
      <c r="M211" s="580"/>
      <c r="N211" s="581"/>
      <c r="O211" s="584"/>
      <c r="P211" s="585"/>
      <c r="Q211" s="585"/>
      <c r="R211" s="577"/>
      <c r="S211" s="588"/>
      <c r="T211" s="589"/>
      <c r="U211" s="589"/>
      <c r="V211" s="589"/>
      <c r="W211" s="590"/>
      <c r="X211" s="379" t="s">
        <v>260</v>
      </c>
      <c r="Y211" s="380"/>
      <c r="Z211" s="381"/>
      <c r="AA211" s="372"/>
      <c r="AB211" s="373"/>
      <c r="AC211" s="373"/>
      <c r="AD211" s="373"/>
      <c r="AE211" s="373"/>
      <c r="AF211" s="373"/>
      <c r="AG211" s="374"/>
      <c r="AH211" s="372"/>
      <c r="AI211" s="373"/>
      <c r="AJ211" s="373"/>
      <c r="AK211" s="373"/>
      <c r="AL211" s="373"/>
      <c r="AM211" s="373"/>
      <c r="AN211" s="374"/>
      <c r="AO211" s="372"/>
      <c r="AP211" s="373"/>
      <c r="AQ211" s="373"/>
      <c r="AR211" s="373"/>
      <c r="AS211" s="373"/>
      <c r="AT211" s="373"/>
      <c r="AU211" s="374"/>
      <c r="AV211" s="372"/>
      <c r="AW211" s="373"/>
      <c r="AX211" s="373"/>
      <c r="AY211" s="373"/>
      <c r="AZ211" s="373"/>
      <c r="BA211" s="373"/>
      <c r="BB211" s="374"/>
      <c r="BC211" s="372"/>
      <c r="BD211" s="373"/>
      <c r="BE211" s="375"/>
      <c r="BF211" s="594"/>
      <c r="BG211" s="595"/>
      <c r="BH211" s="556"/>
      <c r="BI211" s="557"/>
      <c r="BJ211" s="558"/>
      <c r="BK211" s="559"/>
      <c r="BL211" s="559"/>
      <c r="BM211" s="559"/>
      <c r="BN211" s="560"/>
    </row>
    <row r="212" spans="2:66" ht="20.25" customHeight="1" x14ac:dyDescent="0.45">
      <c r="B212" s="597"/>
      <c r="C212" s="691"/>
      <c r="D212" s="692"/>
      <c r="E212" s="658"/>
      <c r="F212" s="687"/>
      <c r="G212" s="598"/>
      <c r="H212" s="599"/>
      <c r="I212" s="382"/>
      <c r="J212" s="383">
        <f>G211</f>
        <v>0</v>
      </c>
      <c r="K212" s="382"/>
      <c r="L212" s="383">
        <f>M211</f>
        <v>0</v>
      </c>
      <c r="M212" s="600"/>
      <c r="N212" s="601"/>
      <c r="O212" s="602"/>
      <c r="P212" s="603"/>
      <c r="Q212" s="603"/>
      <c r="R212" s="599"/>
      <c r="S212" s="588"/>
      <c r="T212" s="589"/>
      <c r="U212" s="589"/>
      <c r="V212" s="589"/>
      <c r="W212" s="590"/>
      <c r="X212" s="376" t="s">
        <v>261</v>
      </c>
      <c r="Y212" s="377"/>
      <c r="Z212" s="378"/>
      <c r="AA212" s="364" t="str">
        <f>IF(AA211="","",VLOOKUP(AA211,'[1]シフト記号表（従来型・ユニット型共通）'!$C$6:$L$47,10,FALSE))</f>
        <v/>
      </c>
      <c r="AB212" s="365" t="str">
        <f>IF(AB211="","",VLOOKUP(AB211,'[1]シフト記号表（従来型・ユニット型共通）'!$C$6:$L$47,10,FALSE))</f>
        <v/>
      </c>
      <c r="AC212" s="365" t="str">
        <f>IF(AC211="","",VLOOKUP(AC211,'[1]シフト記号表（従来型・ユニット型共通）'!$C$6:$L$47,10,FALSE))</f>
        <v/>
      </c>
      <c r="AD212" s="365" t="str">
        <f>IF(AD211="","",VLOOKUP(AD211,'[1]シフト記号表（従来型・ユニット型共通）'!$C$6:$L$47,10,FALSE))</f>
        <v/>
      </c>
      <c r="AE212" s="365" t="str">
        <f>IF(AE211="","",VLOOKUP(AE211,'[1]シフト記号表（従来型・ユニット型共通）'!$C$6:$L$47,10,FALSE))</f>
        <v/>
      </c>
      <c r="AF212" s="365" t="str">
        <f>IF(AF211="","",VLOOKUP(AF211,'[1]シフト記号表（従来型・ユニット型共通）'!$C$6:$L$47,10,FALSE))</f>
        <v/>
      </c>
      <c r="AG212" s="366" t="str">
        <f>IF(AG211="","",VLOOKUP(AG211,'[1]シフト記号表（従来型・ユニット型共通）'!$C$6:$L$47,10,FALSE))</f>
        <v/>
      </c>
      <c r="AH212" s="364" t="str">
        <f>IF(AH211="","",VLOOKUP(AH211,'[1]シフト記号表（従来型・ユニット型共通）'!$C$6:$L$47,10,FALSE))</f>
        <v/>
      </c>
      <c r="AI212" s="365" t="str">
        <f>IF(AI211="","",VLOOKUP(AI211,'[1]シフト記号表（従来型・ユニット型共通）'!$C$6:$L$47,10,FALSE))</f>
        <v/>
      </c>
      <c r="AJ212" s="365" t="str">
        <f>IF(AJ211="","",VLOOKUP(AJ211,'[1]シフト記号表（従来型・ユニット型共通）'!$C$6:$L$47,10,FALSE))</f>
        <v/>
      </c>
      <c r="AK212" s="365" t="str">
        <f>IF(AK211="","",VLOOKUP(AK211,'[1]シフト記号表（従来型・ユニット型共通）'!$C$6:$L$47,10,FALSE))</f>
        <v/>
      </c>
      <c r="AL212" s="365" t="str">
        <f>IF(AL211="","",VLOOKUP(AL211,'[1]シフト記号表（従来型・ユニット型共通）'!$C$6:$L$47,10,FALSE))</f>
        <v/>
      </c>
      <c r="AM212" s="365" t="str">
        <f>IF(AM211="","",VLOOKUP(AM211,'[1]シフト記号表（従来型・ユニット型共通）'!$C$6:$L$47,10,FALSE))</f>
        <v/>
      </c>
      <c r="AN212" s="366" t="str">
        <f>IF(AN211="","",VLOOKUP(AN211,'[1]シフト記号表（従来型・ユニット型共通）'!$C$6:$L$47,10,FALSE))</f>
        <v/>
      </c>
      <c r="AO212" s="364" t="str">
        <f>IF(AO211="","",VLOOKUP(AO211,'[1]シフト記号表（従来型・ユニット型共通）'!$C$6:$L$47,10,FALSE))</f>
        <v/>
      </c>
      <c r="AP212" s="365" t="str">
        <f>IF(AP211="","",VLOOKUP(AP211,'[1]シフト記号表（従来型・ユニット型共通）'!$C$6:$L$47,10,FALSE))</f>
        <v/>
      </c>
      <c r="AQ212" s="365" t="str">
        <f>IF(AQ211="","",VLOOKUP(AQ211,'[1]シフト記号表（従来型・ユニット型共通）'!$C$6:$L$47,10,FALSE))</f>
        <v/>
      </c>
      <c r="AR212" s="365" t="str">
        <f>IF(AR211="","",VLOOKUP(AR211,'[1]シフト記号表（従来型・ユニット型共通）'!$C$6:$L$47,10,FALSE))</f>
        <v/>
      </c>
      <c r="AS212" s="365" t="str">
        <f>IF(AS211="","",VLOOKUP(AS211,'[1]シフト記号表（従来型・ユニット型共通）'!$C$6:$L$47,10,FALSE))</f>
        <v/>
      </c>
      <c r="AT212" s="365" t="str">
        <f>IF(AT211="","",VLOOKUP(AT211,'[1]シフト記号表（従来型・ユニット型共通）'!$C$6:$L$47,10,FALSE))</f>
        <v/>
      </c>
      <c r="AU212" s="366" t="str">
        <f>IF(AU211="","",VLOOKUP(AU211,'[1]シフト記号表（従来型・ユニット型共通）'!$C$6:$L$47,10,FALSE))</f>
        <v/>
      </c>
      <c r="AV212" s="364" t="str">
        <f>IF(AV211="","",VLOOKUP(AV211,'[1]シフト記号表（従来型・ユニット型共通）'!$C$6:$L$47,10,FALSE))</f>
        <v/>
      </c>
      <c r="AW212" s="365" t="str">
        <f>IF(AW211="","",VLOOKUP(AW211,'[1]シフト記号表（従来型・ユニット型共通）'!$C$6:$L$47,10,FALSE))</f>
        <v/>
      </c>
      <c r="AX212" s="365" t="str">
        <f>IF(AX211="","",VLOOKUP(AX211,'[1]シフト記号表（従来型・ユニット型共通）'!$C$6:$L$47,10,FALSE))</f>
        <v/>
      </c>
      <c r="AY212" s="365" t="str">
        <f>IF(AY211="","",VLOOKUP(AY211,'[1]シフト記号表（従来型・ユニット型共通）'!$C$6:$L$47,10,FALSE))</f>
        <v/>
      </c>
      <c r="AZ212" s="365" t="str">
        <f>IF(AZ211="","",VLOOKUP(AZ211,'[1]シフト記号表（従来型・ユニット型共通）'!$C$6:$L$47,10,FALSE))</f>
        <v/>
      </c>
      <c r="BA212" s="365" t="str">
        <f>IF(BA211="","",VLOOKUP(BA211,'[1]シフト記号表（従来型・ユニット型共通）'!$C$6:$L$47,10,FALSE))</f>
        <v/>
      </c>
      <c r="BB212" s="366" t="str">
        <f>IF(BB211="","",VLOOKUP(BB211,'[1]シフト記号表（従来型・ユニット型共通）'!$C$6:$L$47,10,FALSE))</f>
        <v/>
      </c>
      <c r="BC212" s="364" t="str">
        <f>IF(BC211="","",VLOOKUP(BC211,'[1]シフト記号表（従来型・ユニット型共通）'!$C$6:$L$47,10,FALSE))</f>
        <v/>
      </c>
      <c r="BD212" s="365" t="str">
        <f>IF(BD211="","",VLOOKUP(BD211,'[1]シフト記号表（従来型・ユニット型共通）'!$C$6:$L$47,10,FALSE))</f>
        <v/>
      </c>
      <c r="BE212" s="365" t="str">
        <f>IF(BE211="","",VLOOKUP(BE211,'[1]シフト記号表（従来型・ユニット型共通）'!$C$6:$L$47,10,FALSE))</f>
        <v/>
      </c>
      <c r="BF212" s="571">
        <f>IF($BI$3="４週",SUM(AA212:BB212),IF($BI$3="暦月",SUM(AA212:BE212),""))</f>
        <v>0</v>
      </c>
      <c r="BG212" s="572"/>
      <c r="BH212" s="573">
        <f>IF($BI$3="４週",BF212/4,IF($BI$3="暦月",(BF212/($BI$8/7)),""))</f>
        <v>0</v>
      </c>
      <c r="BI212" s="572"/>
      <c r="BJ212" s="568"/>
      <c r="BK212" s="569"/>
      <c r="BL212" s="569"/>
      <c r="BM212" s="569"/>
      <c r="BN212" s="570"/>
    </row>
    <row r="213" spans="2:66" ht="20.25" customHeight="1" x14ac:dyDescent="0.45">
      <c r="B213" s="574">
        <f>B211+1</f>
        <v>99</v>
      </c>
      <c r="C213" s="684"/>
      <c r="D213" s="686"/>
      <c r="E213" s="658"/>
      <c r="F213" s="687"/>
      <c r="G213" s="576"/>
      <c r="H213" s="577"/>
      <c r="I213" s="359"/>
      <c r="J213" s="360"/>
      <c r="K213" s="359"/>
      <c r="L213" s="360"/>
      <c r="M213" s="580"/>
      <c r="N213" s="581"/>
      <c r="O213" s="584"/>
      <c r="P213" s="585"/>
      <c r="Q213" s="585"/>
      <c r="R213" s="577"/>
      <c r="S213" s="588"/>
      <c r="T213" s="589"/>
      <c r="U213" s="589"/>
      <c r="V213" s="589"/>
      <c r="W213" s="590"/>
      <c r="X213" s="379" t="s">
        <v>260</v>
      </c>
      <c r="Y213" s="380"/>
      <c r="Z213" s="381"/>
      <c r="AA213" s="372"/>
      <c r="AB213" s="373"/>
      <c r="AC213" s="373"/>
      <c r="AD213" s="373"/>
      <c r="AE213" s="373"/>
      <c r="AF213" s="373"/>
      <c r="AG213" s="374"/>
      <c r="AH213" s="372"/>
      <c r="AI213" s="373"/>
      <c r="AJ213" s="373"/>
      <c r="AK213" s="373"/>
      <c r="AL213" s="373"/>
      <c r="AM213" s="373"/>
      <c r="AN213" s="374"/>
      <c r="AO213" s="372"/>
      <c r="AP213" s="373"/>
      <c r="AQ213" s="373"/>
      <c r="AR213" s="373"/>
      <c r="AS213" s="373"/>
      <c r="AT213" s="373"/>
      <c r="AU213" s="374"/>
      <c r="AV213" s="372"/>
      <c r="AW213" s="373"/>
      <c r="AX213" s="373"/>
      <c r="AY213" s="373"/>
      <c r="AZ213" s="373"/>
      <c r="BA213" s="373"/>
      <c r="BB213" s="374"/>
      <c r="BC213" s="372"/>
      <c r="BD213" s="373"/>
      <c r="BE213" s="375"/>
      <c r="BF213" s="594"/>
      <c r="BG213" s="595"/>
      <c r="BH213" s="556"/>
      <c r="BI213" s="557"/>
      <c r="BJ213" s="558"/>
      <c r="BK213" s="559"/>
      <c r="BL213" s="559"/>
      <c r="BM213" s="559"/>
      <c r="BN213" s="560"/>
    </row>
    <row r="214" spans="2:66" ht="20.25" customHeight="1" x14ac:dyDescent="0.45">
      <c r="B214" s="597"/>
      <c r="C214" s="691"/>
      <c r="D214" s="692"/>
      <c r="E214" s="658"/>
      <c r="F214" s="687"/>
      <c r="G214" s="598"/>
      <c r="H214" s="599"/>
      <c r="I214" s="382"/>
      <c r="J214" s="383">
        <f>G213</f>
        <v>0</v>
      </c>
      <c r="K214" s="382"/>
      <c r="L214" s="383">
        <f>M213</f>
        <v>0</v>
      </c>
      <c r="M214" s="600"/>
      <c r="N214" s="601"/>
      <c r="O214" s="602"/>
      <c r="P214" s="603"/>
      <c r="Q214" s="603"/>
      <c r="R214" s="599"/>
      <c r="S214" s="588"/>
      <c r="T214" s="589"/>
      <c r="U214" s="589"/>
      <c r="V214" s="589"/>
      <c r="W214" s="590"/>
      <c r="X214" s="376" t="s">
        <v>261</v>
      </c>
      <c r="Y214" s="377"/>
      <c r="Z214" s="378"/>
      <c r="AA214" s="364" t="str">
        <f>IF(AA213="","",VLOOKUP(AA213,'[1]シフト記号表（従来型・ユニット型共通）'!$C$6:$L$47,10,FALSE))</f>
        <v/>
      </c>
      <c r="AB214" s="365" t="str">
        <f>IF(AB213="","",VLOOKUP(AB213,'[1]シフト記号表（従来型・ユニット型共通）'!$C$6:$L$47,10,FALSE))</f>
        <v/>
      </c>
      <c r="AC214" s="365" t="str">
        <f>IF(AC213="","",VLOOKUP(AC213,'[1]シフト記号表（従来型・ユニット型共通）'!$C$6:$L$47,10,FALSE))</f>
        <v/>
      </c>
      <c r="AD214" s="365" t="str">
        <f>IF(AD213="","",VLOOKUP(AD213,'[1]シフト記号表（従来型・ユニット型共通）'!$C$6:$L$47,10,FALSE))</f>
        <v/>
      </c>
      <c r="AE214" s="365" t="str">
        <f>IF(AE213="","",VLOOKUP(AE213,'[1]シフト記号表（従来型・ユニット型共通）'!$C$6:$L$47,10,FALSE))</f>
        <v/>
      </c>
      <c r="AF214" s="365" t="str">
        <f>IF(AF213="","",VLOOKUP(AF213,'[1]シフト記号表（従来型・ユニット型共通）'!$C$6:$L$47,10,FALSE))</f>
        <v/>
      </c>
      <c r="AG214" s="366" t="str">
        <f>IF(AG213="","",VLOOKUP(AG213,'[1]シフト記号表（従来型・ユニット型共通）'!$C$6:$L$47,10,FALSE))</f>
        <v/>
      </c>
      <c r="AH214" s="364" t="str">
        <f>IF(AH213="","",VLOOKUP(AH213,'[1]シフト記号表（従来型・ユニット型共通）'!$C$6:$L$47,10,FALSE))</f>
        <v/>
      </c>
      <c r="AI214" s="365" t="str">
        <f>IF(AI213="","",VLOOKUP(AI213,'[1]シフト記号表（従来型・ユニット型共通）'!$C$6:$L$47,10,FALSE))</f>
        <v/>
      </c>
      <c r="AJ214" s="365" t="str">
        <f>IF(AJ213="","",VLOOKUP(AJ213,'[1]シフト記号表（従来型・ユニット型共通）'!$C$6:$L$47,10,FALSE))</f>
        <v/>
      </c>
      <c r="AK214" s="365" t="str">
        <f>IF(AK213="","",VLOOKUP(AK213,'[1]シフト記号表（従来型・ユニット型共通）'!$C$6:$L$47,10,FALSE))</f>
        <v/>
      </c>
      <c r="AL214" s="365" t="str">
        <f>IF(AL213="","",VLOOKUP(AL213,'[1]シフト記号表（従来型・ユニット型共通）'!$C$6:$L$47,10,FALSE))</f>
        <v/>
      </c>
      <c r="AM214" s="365" t="str">
        <f>IF(AM213="","",VLOOKUP(AM213,'[1]シフト記号表（従来型・ユニット型共通）'!$C$6:$L$47,10,FALSE))</f>
        <v/>
      </c>
      <c r="AN214" s="366" t="str">
        <f>IF(AN213="","",VLOOKUP(AN213,'[1]シフト記号表（従来型・ユニット型共通）'!$C$6:$L$47,10,FALSE))</f>
        <v/>
      </c>
      <c r="AO214" s="364" t="str">
        <f>IF(AO213="","",VLOOKUP(AO213,'[1]シフト記号表（従来型・ユニット型共通）'!$C$6:$L$47,10,FALSE))</f>
        <v/>
      </c>
      <c r="AP214" s="365" t="str">
        <f>IF(AP213="","",VLOOKUP(AP213,'[1]シフト記号表（従来型・ユニット型共通）'!$C$6:$L$47,10,FALSE))</f>
        <v/>
      </c>
      <c r="AQ214" s="365" t="str">
        <f>IF(AQ213="","",VLOOKUP(AQ213,'[1]シフト記号表（従来型・ユニット型共通）'!$C$6:$L$47,10,FALSE))</f>
        <v/>
      </c>
      <c r="AR214" s="365" t="str">
        <f>IF(AR213="","",VLOOKUP(AR213,'[1]シフト記号表（従来型・ユニット型共通）'!$C$6:$L$47,10,FALSE))</f>
        <v/>
      </c>
      <c r="AS214" s="365" t="str">
        <f>IF(AS213="","",VLOOKUP(AS213,'[1]シフト記号表（従来型・ユニット型共通）'!$C$6:$L$47,10,FALSE))</f>
        <v/>
      </c>
      <c r="AT214" s="365" t="str">
        <f>IF(AT213="","",VLOOKUP(AT213,'[1]シフト記号表（従来型・ユニット型共通）'!$C$6:$L$47,10,FALSE))</f>
        <v/>
      </c>
      <c r="AU214" s="366" t="str">
        <f>IF(AU213="","",VLOOKUP(AU213,'[1]シフト記号表（従来型・ユニット型共通）'!$C$6:$L$47,10,FALSE))</f>
        <v/>
      </c>
      <c r="AV214" s="364" t="str">
        <f>IF(AV213="","",VLOOKUP(AV213,'[1]シフト記号表（従来型・ユニット型共通）'!$C$6:$L$47,10,FALSE))</f>
        <v/>
      </c>
      <c r="AW214" s="365" t="str">
        <f>IF(AW213="","",VLOOKUP(AW213,'[1]シフト記号表（従来型・ユニット型共通）'!$C$6:$L$47,10,FALSE))</f>
        <v/>
      </c>
      <c r="AX214" s="365" t="str">
        <f>IF(AX213="","",VLOOKUP(AX213,'[1]シフト記号表（従来型・ユニット型共通）'!$C$6:$L$47,10,FALSE))</f>
        <v/>
      </c>
      <c r="AY214" s="365" t="str">
        <f>IF(AY213="","",VLOOKUP(AY213,'[1]シフト記号表（従来型・ユニット型共通）'!$C$6:$L$47,10,FALSE))</f>
        <v/>
      </c>
      <c r="AZ214" s="365" t="str">
        <f>IF(AZ213="","",VLOOKUP(AZ213,'[1]シフト記号表（従来型・ユニット型共通）'!$C$6:$L$47,10,FALSE))</f>
        <v/>
      </c>
      <c r="BA214" s="365" t="str">
        <f>IF(BA213="","",VLOOKUP(BA213,'[1]シフト記号表（従来型・ユニット型共通）'!$C$6:$L$47,10,FALSE))</f>
        <v/>
      </c>
      <c r="BB214" s="366" t="str">
        <f>IF(BB213="","",VLOOKUP(BB213,'[1]シフト記号表（従来型・ユニット型共通）'!$C$6:$L$47,10,FALSE))</f>
        <v/>
      </c>
      <c r="BC214" s="364" t="str">
        <f>IF(BC213="","",VLOOKUP(BC213,'[1]シフト記号表（従来型・ユニット型共通）'!$C$6:$L$47,10,FALSE))</f>
        <v/>
      </c>
      <c r="BD214" s="365" t="str">
        <f>IF(BD213="","",VLOOKUP(BD213,'[1]シフト記号表（従来型・ユニット型共通）'!$C$6:$L$47,10,FALSE))</f>
        <v/>
      </c>
      <c r="BE214" s="365" t="str">
        <f>IF(BE213="","",VLOOKUP(BE213,'[1]シフト記号表（従来型・ユニット型共通）'!$C$6:$L$47,10,FALSE))</f>
        <v/>
      </c>
      <c r="BF214" s="571">
        <f>IF($BI$3="４週",SUM(AA214:BB214),IF($BI$3="暦月",SUM(AA214:BE214),""))</f>
        <v>0</v>
      </c>
      <c r="BG214" s="572"/>
      <c r="BH214" s="573">
        <f>IF($BI$3="４週",BF214/4,IF($BI$3="暦月",(BF214/($BI$8/7)),""))</f>
        <v>0</v>
      </c>
      <c r="BI214" s="572"/>
      <c r="BJ214" s="568"/>
      <c r="BK214" s="569"/>
      <c r="BL214" s="569"/>
      <c r="BM214" s="569"/>
      <c r="BN214" s="570"/>
    </row>
    <row r="215" spans="2:66" ht="20.25" customHeight="1" x14ac:dyDescent="0.45">
      <c r="B215" s="574">
        <f>B213+1</f>
        <v>100</v>
      </c>
      <c r="C215" s="684"/>
      <c r="D215" s="686"/>
      <c r="E215" s="658"/>
      <c r="F215" s="687"/>
      <c r="G215" s="576"/>
      <c r="H215" s="577"/>
      <c r="I215" s="367"/>
      <c r="J215" s="368"/>
      <c r="K215" s="367"/>
      <c r="L215" s="368"/>
      <c r="M215" s="580"/>
      <c r="N215" s="581"/>
      <c r="O215" s="584"/>
      <c r="P215" s="585"/>
      <c r="Q215" s="585"/>
      <c r="R215" s="577"/>
      <c r="S215" s="588"/>
      <c r="T215" s="589"/>
      <c r="U215" s="589"/>
      <c r="V215" s="589"/>
      <c r="W215" s="590"/>
      <c r="X215" s="369" t="s">
        <v>260</v>
      </c>
      <c r="Y215" s="370"/>
      <c r="Z215" s="371"/>
      <c r="AA215" s="372"/>
      <c r="AB215" s="373"/>
      <c r="AC215" s="373"/>
      <c r="AD215" s="373"/>
      <c r="AE215" s="373"/>
      <c r="AF215" s="373"/>
      <c r="AG215" s="374"/>
      <c r="AH215" s="372"/>
      <c r="AI215" s="373"/>
      <c r="AJ215" s="373"/>
      <c r="AK215" s="373"/>
      <c r="AL215" s="373"/>
      <c r="AM215" s="373"/>
      <c r="AN215" s="374"/>
      <c r="AO215" s="372"/>
      <c r="AP215" s="373"/>
      <c r="AQ215" s="373"/>
      <c r="AR215" s="373"/>
      <c r="AS215" s="373"/>
      <c r="AT215" s="373"/>
      <c r="AU215" s="374"/>
      <c r="AV215" s="372"/>
      <c r="AW215" s="373"/>
      <c r="AX215" s="373"/>
      <c r="AY215" s="373"/>
      <c r="AZ215" s="373"/>
      <c r="BA215" s="373"/>
      <c r="BB215" s="374"/>
      <c r="BC215" s="372"/>
      <c r="BD215" s="373"/>
      <c r="BE215" s="375"/>
      <c r="BF215" s="594"/>
      <c r="BG215" s="595"/>
      <c r="BH215" s="556"/>
      <c r="BI215" s="557"/>
      <c r="BJ215" s="558"/>
      <c r="BK215" s="559"/>
      <c r="BL215" s="559"/>
      <c r="BM215" s="559"/>
      <c r="BN215" s="560"/>
    </row>
    <row r="216" spans="2:66" ht="20.25" customHeight="1" thickBot="1" x14ac:dyDescent="0.5">
      <c r="B216" s="575"/>
      <c r="C216" s="685"/>
      <c r="D216" s="688"/>
      <c r="E216" s="689"/>
      <c r="F216" s="690"/>
      <c r="G216" s="578"/>
      <c r="H216" s="579"/>
      <c r="I216" s="384"/>
      <c r="J216" s="385">
        <f>G215</f>
        <v>0</v>
      </c>
      <c r="K216" s="384"/>
      <c r="L216" s="385">
        <f>M215</f>
        <v>0</v>
      </c>
      <c r="M216" s="582"/>
      <c r="N216" s="583"/>
      <c r="O216" s="586"/>
      <c r="P216" s="587"/>
      <c r="Q216" s="587"/>
      <c r="R216" s="579"/>
      <c r="S216" s="591"/>
      <c r="T216" s="592"/>
      <c r="U216" s="592"/>
      <c r="V216" s="592"/>
      <c r="W216" s="593"/>
      <c r="X216" s="386" t="s">
        <v>261</v>
      </c>
      <c r="Y216" s="387"/>
      <c r="Z216" s="388"/>
      <c r="AA216" s="389" t="str">
        <f>IF(AA215="","",VLOOKUP(AA215,'[1]シフト記号表（従来型・ユニット型共通）'!$C$6:$L$47,10,FALSE))</f>
        <v/>
      </c>
      <c r="AB216" s="390" t="str">
        <f>IF(AB215="","",VLOOKUP(AB215,'[1]シフト記号表（従来型・ユニット型共通）'!$C$6:$L$47,10,FALSE))</f>
        <v/>
      </c>
      <c r="AC216" s="390" t="str">
        <f>IF(AC215="","",VLOOKUP(AC215,'[1]シフト記号表（従来型・ユニット型共通）'!$C$6:$L$47,10,FALSE))</f>
        <v/>
      </c>
      <c r="AD216" s="390" t="str">
        <f>IF(AD215="","",VLOOKUP(AD215,'[1]シフト記号表（従来型・ユニット型共通）'!$C$6:$L$47,10,FALSE))</f>
        <v/>
      </c>
      <c r="AE216" s="390" t="str">
        <f>IF(AE215="","",VLOOKUP(AE215,'[1]シフト記号表（従来型・ユニット型共通）'!$C$6:$L$47,10,FALSE))</f>
        <v/>
      </c>
      <c r="AF216" s="390" t="str">
        <f>IF(AF215="","",VLOOKUP(AF215,'[1]シフト記号表（従来型・ユニット型共通）'!$C$6:$L$47,10,FALSE))</f>
        <v/>
      </c>
      <c r="AG216" s="391" t="str">
        <f>IF(AG215="","",VLOOKUP(AG215,'[1]シフト記号表（従来型・ユニット型共通）'!$C$6:$L$47,10,FALSE))</f>
        <v/>
      </c>
      <c r="AH216" s="389" t="str">
        <f>IF(AH215="","",VLOOKUP(AH215,'[1]シフト記号表（従来型・ユニット型共通）'!$C$6:$L$47,10,FALSE))</f>
        <v/>
      </c>
      <c r="AI216" s="390" t="str">
        <f>IF(AI215="","",VLOOKUP(AI215,'[1]シフト記号表（従来型・ユニット型共通）'!$C$6:$L$47,10,FALSE))</f>
        <v/>
      </c>
      <c r="AJ216" s="390" t="str">
        <f>IF(AJ215="","",VLOOKUP(AJ215,'[1]シフト記号表（従来型・ユニット型共通）'!$C$6:$L$47,10,FALSE))</f>
        <v/>
      </c>
      <c r="AK216" s="390" t="str">
        <f>IF(AK215="","",VLOOKUP(AK215,'[1]シフト記号表（従来型・ユニット型共通）'!$C$6:$L$47,10,FALSE))</f>
        <v/>
      </c>
      <c r="AL216" s="390" t="str">
        <f>IF(AL215="","",VLOOKUP(AL215,'[1]シフト記号表（従来型・ユニット型共通）'!$C$6:$L$47,10,FALSE))</f>
        <v/>
      </c>
      <c r="AM216" s="390" t="str">
        <f>IF(AM215="","",VLOOKUP(AM215,'[1]シフト記号表（従来型・ユニット型共通）'!$C$6:$L$47,10,FALSE))</f>
        <v/>
      </c>
      <c r="AN216" s="391" t="str">
        <f>IF(AN215="","",VLOOKUP(AN215,'[1]シフト記号表（従来型・ユニット型共通）'!$C$6:$L$47,10,FALSE))</f>
        <v/>
      </c>
      <c r="AO216" s="389" t="str">
        <f>IF(AO215="","",VLOOKUP(AO215,'[1]シフト記号表（従来型・ユニット型共通）'!$C$6:$L$47,10,FALSE))</f>
        <v/>
      </c>
      <c r="AP216" s="390" t="str">
        <f>IF(AP215="","",VLOOKUP(AP215,'[1]シフト記号表（従来型・ユニット型共通）'!$C$6:$L$47,10,FALSE))</f>
        <v/>
      </c>
      <c r="AQ216" s="390" t="str">
        <f>IF(AQ215="","",VLOOKUP(AQ215,'[1]シフト記号表（従来型・ユニット型共通）'!$C$6:$L$47,10,FALSE))</f>
        <v/>
      </c>
      <c r="AR216" s="390" t="str">
        <f>IF(AR215="","",VLOOKUP(AR215,'[1]シフト記号表（従来型・ユニット型共通）'!$C$6:$L$47,10,FALSE))</f>
        <v/>
      </c>
      <c r="AS216" s="390" t="str">
        <f>IF(AS215="","",VLOOKUP(AS215,'[1]シフト記号表（従来型・ユニット型共通）'!$C$6:$L$47,10,FALSE))</f>
        <v/>
      </c>
      <c r="AT216" s="390" t="str">
        <f>IF(AT215="","",VLOOKUP(AT215,'[1]シフト記号表（従来型・ユニット型共通）'!$C$6:$L$47,10,FALSE))</f>
        <v/>
      </c>
      <c r="AU216" s="391" t="str">
        <f>IF(AU215="","",VLOOKUP(AU215,'[1]シフト記号表（従来型・ユニット型共通）'!$C$6:$L$47,10,FALSE))</f>
        <v/>
      </c>
      <c r="AV216" s="389" t="str">
        <f>IF(AV215="","",VLOOKUP(AV215,'[1]シフト記号表（従来型・ユニット型共通）'!$C$6:$L$47,10,FALSE))</f>
        <v/>
      </c>
      <c r="AW216" s="390" t="str">
        <f>IF(AW215="","",VLOOKUP(AW215,'[1]シフト記号表（従来型・ユニット型共通）'!$C$6:$L$47,10,FALSE))</f>
        <v/>
      </c>
      <c r="AX216" s="390" t="str">
        <f>IF(AX215="","",VLOOKUP(AX215,'[1]シフト記号表（従来型・ユニット型共通）'!$C$6:$L$47,10,FALSE))</f>
        <v/>
      </c>
      <c r="AY216" s="390" t="str">
        <f>IF(AY215="","",VLOOKUP(AY215,'[1]シフト記号表（従来型・ユニット型共通）'!$C$6:$L$47,10,FALSE))</f>
        <v/>
      </c>
      <c r="AZ216" s="390" t="str">
        <f>IF(AZ215="","",VLOOKUP(AZ215,'[1]シフト記号表（従来型・ユニット型共通）'!$C$6:$L$47,10,FALSE))</f>
        <v/>
      </c>
      <c r="BA216" s="390" t="str">
        <f>IF(BA215="","",VLOOKUP(BA215,'[1]シフト記号表（従来型・ユニット型共通）'!$C$6:$L$47,10,FALSE))</f>
        <v/>
      </c>
      <c r="BB216" s="391" t="str">
        <f>IF(BB215="","",VLOOKUP(BB215,'[1]シフト記号表（従来型・ユニット型共通）'!$C$6:$L$47,10,FALSE))</f>
        <v/>
      </c>
      <c r="BC216" s="389" t="str">
        <f>IF(BC215="","",VLOOKUP(BC215,'[1]シフト記号表（従来型・ユニット型共通）'!$C$6:$L$47,10,FALSE))</f>
        <v/>
      </c>
      <c r="BD216" s="390" t="str">
        <f>IF(BD215="","",VLOOKUP(BD215,'[1]シフト記号表（従来型・ユニット型共通）'!$C$6:$L$47,10,FALSE))</f>
        <v/>
      </c>
      <c r="BE216" s="390" t="str">
        <f>IF(BE215="","",VLOOKUP(BE215,'[1]シフト記号表（従来型・ユニット型共通）'!$C$6:$L$47,10,FALSE))</f>
        <v/>
      </c>
      <c r="BF216" s="564">
        <f>IF($BI$3="４週",SUM(AA216:BB216),IF($BI$3="暦月",SUM(AA216:BE216),""))</f>
        <v>0</v>
      </c>
      <c r="BG216" s="565"/>
      <c r="BH216" s="566">
        <f>IF($BI$3="４週",BF216/4,IF($BI$3="暦月",(BF216/($BI$8/7)),""))</f>
        <v>0</v>
      </c>
      <c r="BI216" s="565"/>
      <c r="BJ216" s="561"/>
      <c r="BK216" s="562"/>
      <c r="BL216" s="562"/>
      <c r="BM216" s="562"/>
      <c r="BN216" s="563"/>
    </row>
    <row r="217" spans="2:66" ht="20.25" customHeight="1" x14ac:dyDescent="0.45">
      <c r="B217" s="392"/>
      <c r="C217" s="392"/>
      <c r="D217" s="392"/>
      <c r="E217" s="392"/>
      <c r="F217" s="392"/>
      <c r="G217" s="393"/>
      <c r="H217" s="393"/>
      <c r="I217" s="393"/>
      <c r="J217" s="393"/>
      <c r="K217" s="393"/>
      <c r="L217" s="393"/>
      <c r="M217" s="394"/>
      <c r="N217" s="394"/>
      <c r="O217" s="393"/>
      <c r="P217" s="393"/>
      <c r="Q217" s="393"/>
      <c r="R217" s="393"/>
      <c r="S217" s="395"/>
      <c r="T217" s="395"/>
      <c r="U217" s="395"/>
      <c r="V217" s="396"/>
      <c r="W217" s="396"/>
      <c r="X217" s="396"/>
      <c r="Y217" s="397"/>
      <c r="Z217" s="398"/>
      <c r="AA217" s="399"/>
      <c r="AB217" s="399"/>
      <c r="AC217" s="399"/>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399"/>
      <c r="AY217" s="399"/>
      <c r="AZ217" s="399"/>
      <c r="BA217" s="399"/>
      <c r="BB217" s="399"/>
      <c r="BC217" s="399"/>
      <c r="BD217" s="399"/>
      <c r="BE217" s="399"/>
      <c r="BF217" s="399"/>
      <c r="BG217" s="399"/>
      <c r="BH217" s="400"/>
      <c r="BI217" s="400"/>
      <c r="BJ217" s="395"/>
      <c r="BK217" s="395"/>
      <c r="BL217" s="395"/>
      <c r="BM217" s="395"/>
      <c r="BN217" s="395"/>
    </row>
    <row r="218" spans="2:66" ht="20.25" customHeight="1" x14ac:dyDescent="0.45">
      <c r="B218" s="392"/>
      <c r="C218" s="392"/>
      <c r="D218" s="392"/>
      <c r="E218" s="392"/>
      <c r="F218" s="392"/>
      <c r="G218" s="393"/>
      <c r="H218" s="393"/>
      <c r="I218" s="393"/>
      <c r="J218" s="393"/>
      <c r="K218" s="393"/>
      <c r="L218" s="393"/>
      <c r="M218" s="401"/>
      <c r="N218" s="402" t="s">
        <v>312</v>
      </c>
      <c r="O218" s="402"/>
      <c r="P218" s="402"/>
      <c r="Q218" s="402"/>
      <c r="R218" s="402"/>
      <c r="S218" s="402"/>
      <c r="T218" s="402"/>
      <c r="U218" s="402"/>
      <c r="V218" s="402"/>
      <c r="W218" s="402"/>
      <c r="X218" s="403"/>
      <c r="Y218" s="402"/>
      <c r="Z218" s="402"/>
      <c r="AA218" s="402"/>
      <c r="AB218" s="402"/>
      <c r="AC218" s="402"/>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4"/>
      <c r="BE218" s="404"/>
      <c r="BF218" s="404"/>
      <c r="BG218" s="404"/>
      <c r="BH218" s="405"/>
      <c r="BI218" s="400"/>
      <c r="BJ218" s="395"/>
      <c r="BK218" s="395"/>
      <c r="BL218" s="395"/>
      <c r="BM218" s="395"/>
      <c r="BN218" s="395"/>
    </row>
    <row r="219" spans="2:66" ht="20.25" customHeight="1" x14ac:dyDescent="0.45">
      <c r="B219" s="392"/>
      <c r="C219" s="392"/>
      <c r="D219" s="392"/>
      <c r="E219" s="392"/>
      <c r="F219" s="392"/>
      <c r="G219" s="393"/>
      <c r="H219" s="393"/>
      <c r="I219" s="393"/>
      <c r="J219" s="393"/>
      <c r="K219" s="393"/>
      <c r="L219" s="393"/>
      <c r="M219" s="401"/>
      <c r="N219" s="402"/>
      <c r="O219" s="402" t="s">
        <v>263</v>
      </c>
      <c r="P219" s="402"/>
      <c r="Q219" s="402"/>
      <c r="R219" s="402"/>
      <c r="S219" s="402"/>
      <c r="T219" s="402"/>
      <c r="U219" s="402"/>
      <c r="V219" s="402"/>
      <c r="W219" s="402"/>
      <c r="X219" s="403"/>
      <c r="Y219" s="402"/>
      <c r="Z219" s="402"/>
      <c r="AA219" s="402"/>
      <c r="AB219" s="402"/>
      <c r="AC219" s="402"/>
      <c r="AD219" s="404"/>
      <c r="AE219" s="402" t="s">
        <v>264</v>
      </c>
      <c r="AF219" s="402"/>
      <c r="AG219" s="402"/>
      <c r="AH219" s="402"/>
      <c r="AI219" s="402"/>
      <c r="AJ219" s="402"/>
      <c r="AK219" s="402"/>
      <c r="AL219" s="402"/>
      <c r="AM219" s="402"/>
      <c r="AN219" s="403"/>
      <c r="AO219" s="402"/>
      <c r="AP219" s="402"/>
      <c r="AQ219" s="402"/>
      <c r="AR219" s="402"/>
      <c r="AS219" s="404"/>
      <c r="AT219" s="404"/>
      <c r="AU219" s="402" t="s">
        <v>265</v>
      </c>
      <c r="AV219" s="404"/>
      <c r="AW219" s="404"/>
      <c r="AX219" s="404"/>
      <c r="AY219" s="404"/>
      <c r="AZ219" s="404"/>
      <c r="BA219" s="404"/>
      <c r="BB219" s="404"/>
      <c r="BC219" s="404"/>
      <c r="BD219" s="404"/>
      <c r="BE219" s="404"/>
      <c r="BF219" s="404"/>
      <c r="BG219" s="404"/>
      <c r="BH219" s="405"/>
      <c r="BI219" s="400"/>
      <c r="BJ219" s="567"/>
      <c r="BK219" s="567"/>
      <c r="BL219" s="567"/>
      <c r="BM219" s="567"/>
      <c r="BN219" s="395"/>
    </row>
    <row r="220" spans="2:66" ht="20.25" customHeight="1" x14ac:dyDescent="0.45">
      <c r="B220" s="392"/>
      <c r="C220" s="392"/>
      <c r="D220" s="392"/>
      <c r="E220" s="392"/>
      <c r="F220" s="392"/>
      <c r="G220" s="393"/>
      <c r="H220" s="393"/>
      <c r="I220" s="393"/>
      <c r="J220" s="393"/>
      <c r="K220" s="393"/>
      <c r="L220" s="393"/>
      <c r="M220" s="401"/>
      <c r="N220" s="402"/>
      <c r="O220" s="530" t="s">
        <v>266</v>
      </c>
      <c r="P220" s="530"/>
      <c r="Q220" s="530" t="s">
        <v>267</v>
      </c>
      <c r="R220" s="530"/>
      <c r="S220" s="530"/>
      <c r="T220" s="530"/>
      <c r="U220" s="402"/>
      <c r="V220" s="554" t="s">
        <v>268</v>
      </c>
      <c r="W220" s="554"/>
      <c r="X220" s="554"/>
      <c r="Y220" s="554"/>
      <c r="Z220" s="406"/>
      <c r="AA220" s="407" t="s">
        <v>269</v>
      </c>
      <c r="AB220" s="407"/>
      <c r="AC220" s="313"/>
      <c r="AD220" s="404"/>
      <c r="AE220" s="530" t="s">
        <v>266</v>
      </c>
      <c r="AF220" s="530"/>
      <c r="AG220" s="530" t="s">
        <v>267</v>
      </c>
      <c r="AH220" s="530"/>
      <c r="AI220" s="530"/>
      <c r="AJ220" s="530"/>
      <c r="AK220" s="402"/>
      <c r="AL220" s="554" t="s">
        <v>268</v>
      </c>
      <c r="AM220" s="554"/>
      <c r="AN220" s="554"/>
      <c r="AO220" s="554"/>
      <c r="AP220" s="406"/>
      <c r="AQ220" s="407" t="s">
        <v>269</v>
      </c>
      <c r="AR220" s="407"/>
      <c r="AS220" s="404"/>
      <c r="AT220" s="404"/>
      <c r="AU220" s="404"/>
      <c r="AV220" s="404"/>
      <c r="AW220" s="404"/>
      <c r="AX220" s="404"/>
      <c r="AY220" s="404"/>
      <c r="AZ220" s="404"/>
      <c r="BA220" s="404"/>
      <c r="BB220" s="404"/>
      <c r="BC220" s="404"/>
      <c r="BD220" s="404"/>
      <c r="BE220" s="404"/>
      <c r="BF220" s="404"/>
      <c r="BG220" s="404"/>
      <c r="BH220" s="405"/>
      <c r="BI220" s="400"/>
      <c r="BJ220" s="555"/>
      <c r="BK220" s="555"/>
      <c r="BL220" s="555"/>
      <c r="BM220" s="555"/>
      <c r="BN220" s="395"/>
    </row>
    <row r="221" spans="2:66" ht="20.25" customHeight="1" x14ac:dyDescent="0.45">
      <c r="B221" s="392"/>
      <c r="C221" s="392"/>
      <c r="D221" s="392"/>
      <c r="E221" s="392"/>
      <c r="F221" s="392"/>
      <c r="G221" s="393"/>
      <c r="H221" s="393"/>
      <c r="I221" s="393"/>
      <c r="J221" s="393"/>
      <c r="K221" s="393"/>
      <c r="L221" s="393"/>
      <c r="M221" s="401"/>
      <c r="N221" s="402"/>
      <c r="O221" s="531"/>
      <c r="P221" s="531"/>
      <c r="Q221" s="531" t="s">
        <v>270</v>
      </c>
      <c r="R221" s="531"/>
      <c r="S221" s="531" t="s">
        <v>271</v>
      </c>
      <c r="T221" s="531"/>
      <c r="U221" s="402"/>
      <c r="V221" s="531" t="s">
        <v>270</v>
      </c>
      <c r="W221" s="531"/>
      <c r="X221" s="531" t="s">
        <v>271</v>
      </c>
      <c r="Y221" s="531"/>
      <c r="Z221" s="406"/>
      <c r="AA221" s="407" t="s">
        <v>272</v>
      </c>
      <c r="AB221" s="407"/>
      <c r="AC221" s="313"/>
      <c r="AD221" s="404"/>
      <c r="AE221" s="531"/>
      <c r="AF221" s="531"/>
      <c r="AG221" s="531" t="s">
        <v>270</v>
      </c>
      <c r="AH221" s="531"/>
      <c r="AI221" s="531" t="s">
        <v>271</v>
      </c>
      <c r="AJ221" s="531"/>
      <c r="AK221" s="402"/>
      <c r="AL221" s="531" t="s">
        <v>270</v>
      </c>
      <c r="AM221" s="531"/>
      <c r="AN221" s="531" t="s">
        <v>271</v>
      </c>
      <c r="AO221" s="531"/>
      <c r="AP221" s="406"/>
      <c r="AQ221" s="407" t="s">
        <v>272</v>
      </c>
      <c r="AR221" s="407"/>
      <c r="AS221" s="404"/>
      <c r="AT221" s="404"/>
      <c r="AU221" s="408" t="s">
        <v>273</v>
      </c>
      <c r="AV221" s="408"/>
      <c r="AW221" s="408"/>
      <c r="AX221" s="408"/>
      <c r="AY221" s="406"/>
      <c r="AZ221" s="407" t="s">
        <v>274</v>
      </c>
      <c r="BA221" s="408"/>
      <c r="BB221" s="408"/>
      <c r="BC221" s="408"/>
      <c r="BD221" s="406"/>
      <c r="BE221" s="531" t="s">
        <v>275</v>
      </c>
      <c r="BF221" s="531"/>
      <c r="BG221" s="531"/>
      <c r="BH221" s="531"/>
      <c r="BI221" s="400"/>
      <c r="BJ221" s="596"/>
      <c r="BK221" s="596"/>
      <c r="BL221" s="596"/>
      <c r="BM221" s="596"/>
      <c r="BN221" s="395"/>
    </row>
    <row r="222" spans="2:66" ht="20.25" customHeight="1" x14ac:dyDescent="0.45">
      <c r="B222" s="392"/>
      <c r="C222" s="392"/>
      <c r="D222" s="392"/>
      <c r="E222" s="392"/>
      <c r="F222" s="392"/>
      <c r="G222" s="393"/>
      <c r="H222" s="393"/>
      <c r="I222" s="393"/>
      <c r="J222" s="393"/>
      <c r="K222" s="393"/>
      <c r="L222" s="393"/>
      <c r="M222" s="401"/>
      <c r="N222" s="402"/>
      <c r="O222" s="532" t="s">
        <v>276</v>
      </c>
      <c r="P222" s="532"/>
      <c r="Q222" s="538">
        <f>SUMIFS($BF$17:$BF$216,$J$17:$J$216,"看護職員",$L$17:$L$216,"A")</f>
        <v>0</v>
      </c>
      <c r="R222" s="538"/>
      <c r="S222" s="539">
        <f>SUMIFS($BH$17:$BH$216,$J$17:$J$216,"看護職員",$L$17:$L$216,"A")</f>
        <v>0</v>
      </c>
      <c r="T222" s="539"/>
      <c r="U222" s="409"/>
      <c r="V222" s="544">
        <v>0</v>
      </c>
      <c r="W222" s="544"/>
      <c r="X222" s="544">
        <v>0</v>
      </c>
      <c r="Y222" s="544"/>
      <c r="Z222" s="410"/>
      <c r="AA222" s="546">
        <v>0</v>
      </c>
      <c r="AB222" s="547"/>
      <c r="AC222" s="313"/>
      <c r="AD222" s="404"/>
      <c r="AE222" s="532" t="s">
        <v>276</v>
      </c>
      <c r="AF222" s="532"/>
      <c r="AG222" s="538">
        <f>SUMIFS($BF$17:$BF$216,$J$17:$J$216,"介護職員",$L$17:$L$216,"A")</f>
        <v>0</v>
      </c>
      <c r="AH222" s="538"/>
      <c r="AI222" s="539">
        <f>SUMIFS($BH$17:$BH$216,$J$17:$J$216,"介護職員",$L$17:$L$216,"A")</f>
        <v>0</v>
      </c>
      <c r="AJ222" s="539"/>
      <c r="AK222" s="409"/>
      <c r="AL222" s="544">
        <v>0</v>
      </c>
      <c r="AM222" s="544"/>
      <c r="AN222" s="544">
        <v>0</v>
      </c>
      <c r="AO222" s="544"/>
      <c r="AP222" s="410"/>
      <c r="AQ222" s="546">
        <v>0</v>
      </c>
      <c r="AR222" s="547"/>
      <c r="AS222" s="404"/>
      <c r="AT222" s="404"/>
      <c r="AU222" s="552">
        <f>Y236</f>
        <v>0</v>
      </c>
      <c r="AV222" s="532"/>
      <c r="AW222" s="532"/>
      <c r="AX222" s="532"/>
      <c r="AY222" s="411" t="s">
        <v>277</v>
      </c>
      <c r="AZ222" s="552">
        <f>AO236</f>
        <v>0</v>
      </c>
      <c r="BA222" s="553"/>
      <c r="BB222" s="553"/>
      <c r="BC222" s="553"/>
      <c r="BD222" s="411" t="s">
        <v>278</v>
      </c>
      <c r="BE222" s="534">
        <f>ROUNDDOWN(AU222+AZ222,1)</f>
        <v>0</v>
      </c>
      <c r="BF222" s="534"/>
      <c r="BG222" s="534"/>
      <c r="BH222" s="534"/>
      <c r="BI222" s="400"/>
      <c r="BJ222" s="412"/>
      <c r="BK222" s="412"/>
      <c r="BL222" s="412"/>
      <c r="BM222" s="412"/>
      <c r="BN222" s="395"/>
    </row>
    <row r="223" spans="2:66" ht="20.25" customHeight="1" x14ac:dyDescent="0.45">
      <c r="B223" s="392"/>
      <c r="C223" s="392"/>
      <c r="D223" s="392"/>
      <c r="E223" s="392"/>
      <c r="F223" s="392"/>
      <c r="G223" s="393"/>
      <c r="H223" s="393"/>
      <c r="I223" s="393"/>
      <c r="J223" s="393"/>
      <c r="K223" s="393"/>
      <c r="L223" s="393"/>
      <c r="M223" s="401"/>
      <c r="N223" s="402"/>
      <c r="O223" s="532" t="s">
        <v>279</v>
      </c>
      <c r="P223" s="532"/>
      <c r="Q223" s="538">
        <f>SUMIFS($BF$17:$BF$216,$J$17:$J$216,"看護職員",$L$17:$L$216,"B")</f>
        <v>0</v>
      </c>
      <c r="R223" s="538"/>
      <c r="S223" s="539">
        <f>SUMIFS($BH$17:$BH$216,$J$17:$J$216,"看護職員",$L$17:$L$216,"B")</f>
        <v>0</v>
      </c>
      <c r="T223" s="539"/>
      <c r="U223" s="409"/>
      <c r="V223" s="544">
        <v>0</v>
      </c>
      <c r="W223" s="544"/>
      <c r="X223" s="544">
        <v>0</v>
      </c>
      <c r="Y223" s="544"/>
      <c r="Z223" s="410"/>
      <c r="AA223" s="546">
        <v>0</v>
      </c>
      <c r="AB223" s="547"/>
      <c r="AC223" s="313"/>
      <c r="AD223" s="404"/>
      <c r="AE223" s="532" t="s">
        <v>279</v>
      </c>
      <c r="AF223" s="532"/>
      <c r="AG223" s="538">
        <f>SUMIFS($BF$17:$BF$216,$J$17:$J$216,"介護職員",$L$17:$L$216,"B")</f>
        <v>0</v>
      </c>
      <c r="AH223" s="538"/>
      <c r="AI223" s="539">
        <f>SUMIFS($BH$17:$BH$216,$J$17:$J$216,"介護職員",$L$17:$L$216,"B")</f>
        <v>0</v>
      </c>
      <c r="AJ223" s="539"/>
      <c r="AK223" s="409"/>
      <c r="AL223" s="544">
        <v>0</v>
      </c>
      <c r="AM223" s="544"/>
      <c r="AN223" s="544">
        <v>0</v>
      </c>
      <c r="AO223" s="544"/>
      <c r="AP223" s="410"/>
      <c r="AQ223" s="546">
        <v>0</v>
      </c>
      <c r="AR223" s="547"/>
      <c r="AS223" s="404"/>
      <c r="AT223" s="404"/>
      <c r="AU223" s="404"/>
      <c r="AV223" s="404"/>
      <c r="AW223" s="404"/>
      <c r="AX223" s="404"/>
      <c r="AY223" s="404"/>
      <c r="AZ223" s="404"/>
      <c r="BA223" s="404"/>
      <c r="BB223" s="404"/>
      <c r="BC223" s="404"/>
      <c r="BD223" s="404"/>
      <c r="BE223" s="404"/>
      <c r="BF223" s="404"/>
      <c r="BG223" s="404"/>
      <c r="BH223" s="405"/>
      <c r="BI223" s="400"/>
      <c r="BJ223" s="395"/>
      <c r="BK223" s="395"/>
      <c r="BL223" s="395"/>
      <c r="BM223" s="395"/>
      <c r="BN223" s="395"/>
    </row>
    <row r="224" spans="2:66" ht="20.25" customHeight="1" x14ac:dyDescent="0.45">
      <c r="B224" s="392"/>
      <c r="C224" s="392"/>
      <c r="D224" s="392"/>
      <c r="E224" s="392"/>
      <c r="F224" s="392"/>
      <c r="G224" s="393"/>
      <c r="H224" s="393"/>
      <c r="I224" s="393"/>
      <c r="J224" s="393"/>
      <c r="K224" s="393"/>
      <c r="L224" s="393"/>
      <c r="M224" s="401"/>
      <c r="N224" s="402"/>
      <c r="O224" s="532" t="s">
        <v>280</v>
      </c>
      <c r="P224" s="532"/>
      <c r="Q224" s="538">
        <f>SUMIFS($BF$17:$BF$216,$J$17:$J$216,"看護職員",$L$17:$L$216,"C")</f>
        <v>0</v>
      </c>
      <c r="R224" s="538"/>
      <c r="S224" s="539">
        <f>SUMIFS($BH$17:$BH$216,$J$17:$J$216,"看護職員",$L$17:$L$216,"C")</f>
        <v>0</v>
      </c>
      <c r="T224" s="539"/>
      <c r="U224" s="409"/>
      <c r="V224" s="544">
        <v>0</v>
      </c>
      <c r="W224" s="544"/>
      <c r="X224" s="545">
        <v>0</v>
      </c>
      <c r="Y224" s="545"/>
      <c r="Z224" s="410"/>
      <c r="AA224" s="542" t="s">
        <v>281</v>
      </c>
      <c r="AB224" s="543"/>
      <c r="AC224" s="313"/>
      <c r="AD224" s="404"/>
      <c r="AE224" s="532" t="s">
        <v>280</v>
      </c>
      <c r="AF224" s="532"/>
      <c r="AG224" s="538">
        <f>SUMIFS($BF$17:$BF$216,$J$17:$J$216,"介護職員",$L$17:$L$216,"C")</f>
        <v>0</v>
      </c>
      <c r="AH224" s="538"/>
      <c r="AI224" s="539">
        <f>SUMIFS($BH$17:$BH$216,$J$17:$J$216,"介護職員",$L$17:$L$216,"C")</f>
        <v>0</v>
      </c>
      <c r="AJ224" s="539"/>
      <c r="AK224" s="409"/>
      <c r="AL224" s="544">
        <v>0</v>
      </c>
      <c r="AM224" s="544"/>
      <c r="AN224" s="545">
        <v>0</v>
      </c>
      <c r="AO224" s="545"/>
      <c r="AP224" s="410"/>
      <c r="AQ224" s="542" t="s">
        <v>281</v>
      </c>
      <c r="AR224" s="543"/>
      <c r="AS224" s="404"/>
      <c r="AT224" s="404"/>
      <c r="AU224" s="404"/>
      <c r="AV224" s="404"/>
      <c r="AW224" s="404"/>
      <c r="AX224" s="404"/>
      <c r="AY224" s="404"/>
      <c r="AZ224" s="404"/>
      <c r="BA224" s="404"/>
      <c r="BB224" s="404"/>
      <c r="BC224" s="404"/>
      <c r="BD224" s="404"/>
      <c r="BE224" s="404"/>
      <c r="BF224" s="404"/>
      <c r="BG224" s="404"/>
      <c r="BH224" s="405"/>
      <c r="BI224" s="400"/>
      <c r="BJ224" s="395"/>
      <c r="BK224" s="395"/>
      <c r="BL224" s="395"/>
      <c r="BM224" s="395"/>
      <c r="BN224" s="395"/>
    </row>
    <row r="225" spans="2:66" ht="20.25" customHeight="1" x14ac:dyDescent="0.45">
      <c r="B225" s="392"/>
      <c r="C225" s="392"/>
      <c r="D225" s="392"/>
      <c r="E225" s="392"/>
      <c r="F225" s="392"/>
      <c r="G225" s="393"/>
      <c r="H225" s="393"/>
      <c r="I225" s="393"/>
      <c r="J225" s="393"/>
      <c r="K225" s="393"/>
      <c r="L225" s="393"/>
      <c r="M225" s="401"/>
      <c r="N225" s="402"/>
      <c r="O225" s="532" t="s">
        <v>282</v>
      </c>
      <c r="P225" s="532"/>
      <c r="Q225" s="538">
        <f>SUMIFS($BF$17:$BF$216,$J$17:$J$216,"看護職員",$L$17:$L$216,"D")</f>
        <v>0</v>
      </c>
      <c r="R225" s="538"/>
      <c r="S225" s="539">
        <f>SUMIFS($BH$17:$BH$216,$J$17:$J$216,"看護職員",$L$17:$L$216,"D")</f>
        <v>0</v>
      </c>
      <c r="T225" s="539"/>
      <c r="U225" s="409"/>
      <c r="V225" s="544">
        <v>0</v>
      </c>
      <c r="W225" s="544"/>
      <c r="X225" s="545">
        <v>0</v>
      </c>
      <c r="Y225" s="545"/>
      <c r="Z225" s="410"/>
      <c r="AA225" s="542" t="s">
        <v>281</v>
      </c>
      <c r="AB225" s="543"/>
      <c r="AC225" s="313"/>
      <c r="AD225" s="404"/>
      <c r="AE225" s="532" t="s">
        <v>282</v>
      </c>
      <c r="AF225" s="532"/>
      <c r="AG225" s="538">
        <f>SUMIFS($BF$17:$BF$216,$J$17:$J$216,"介護職員",$L$17:$L$216,"D")</f>
        <v>0</v>
      </c>
      <c r="AH225" s="538"/>
      <c r="AI225" s="539">
        <f>SUMIFS($BH$17:$BH$216,$J$17:$J$216,"介護職員",$L$17:$L$216,"D")</f>
        <v>0</v>
      </c>
      <c r="AJ225" s="539"/>
      <c r="AK225" s="409"/>
      <c r="AL225" s="544">
        <v>0</v>
      </c>
      <c r="AM225" s="544"/>
      <c r="AN225" s="545">
        <v>0</v>
      </c>
      <c r="AO225" s="545"/>
      <c r="AP225" s="410"/>
      <c r="AQ225" s="542" t="s">
        <v>281</v>
      </c>
      <c r="AR225" s="543"/>
      <c r="AS225" s="404"/>
      <c r="AT225" s="404"/>
      <c r="AU225" s="402" t="s">
        <v>283</v>
      </c>
      <c r="AV225" s="402"/>
      <c r="AW225" s="402"/>
      <c r="AX225" s="402"/>
      <c r="AY225" s="402"/>
      <c r="AZ225" s="402"/>
      <c r="BA225" s="404"/>
      <c r="BB225" s="404"/>
      <c r="BC225" s="404"/>
      <c r="BD225" s="404"/>
      <c r="BE225" s="404"/>
      <c r="BF225" s="404"/>
      <c r="BG225" s="404"/>
      <c r="BH225" s="405"/>
      <c r="BI225" s="400"/>
      <c r="BJ225" s="395"/>
      <c r="BK225" s="395"/>
      <c r="BL225" s="395"/>
      <c r="BM225" s="395"/>
      <c r="BN225" s="395"/>
    </row>
    <row r="226" spans="2:66" ht="20.25" customHeight="1" x14ac:dyDescent="0.45">
      <c r="B226" s="392"/>
      <c r="C226" s="392"/>
      <c r="D226" s="392"/>
      <c r="E226" s="392"/>
      <c r="F226" s="392"/>
      <c r="G226" s="393"/>
      <c r="H226" s="393"/>
      <c r="I226" s="393"/>
      <c r="J226" s="393"/>
      <c r="K226" s="393"/>
      <c r="L226" s="393"/>
      <c r="M226" s="401"/>
      <c r="N226" s="402"/>
      <c r="O226" s="532" t="s">
        <v>275</v>
      </c>
      <c r="P226" s="532"/>
      <c r="Q226" s="538">
        <f>SUM(Q222:R225)</f>
        <v>0</v>
      </c>
      <c r="R226" s="538"/>
      <c r="S226" s="539">
        <f>SUM(S222:T225)</f>
        <v>0</v>
      </c>
      <c r="T226" s="539"/>
      <c r="U226" s="409"/>
      <c r="V226" s="538">
        <f>SUM(V222:W225)</f>
        <v>0</v>
      </c>
      <c r="W226" s="538"/>
      <c r="X226" s="539">
        <f>SUM(X222:Y225)</f>
        <v>0</v>
      </c>
      <c r="Y226" s="539"/>
      <c r="Z226" s="410"/>
      <c r="AA226" s="540">
        <f>SUM(AA222:AB223)</f>
        <v>0</v>
      </c>
      <c r="AB226" s="541"/>
      <c r="AC226" s="313"/>
      <c r="AD226" s="404"/>
      <c r="AE226" s="532" t="s">
        <v>275</v>
      </c>
      <c r="AF226" s="532"/>
      <c r="AG226" s="538">
        <f>SUM(AG222:AH225)</f>
        <v>0</v>
      </c>
      <c r="AH226" s="538"/>
      <c r="AI226" s="539">
        <f>SUM(AI222:AJ225)</f>
        <v>0</v>
      </c>
      <c r="AJ226" s="539"/>
      <c r="AK226" s="409"/>
      <c r="AL226" s="538">
        <f>SUM(AL222:AM225)</f>
        <v>0</v>
      </c>
      <c r="AM226" s="538"/>
      <c r="AN226" s="539">
        <f>SUM(AN222:AO225)</f>
        <v>0</v>
      </c>
      <c r="AO226" s="539"/>
      <c r="AP226" s="410"/>
      <c r="AQ226" s="540">
        <f>SUM(AQ222:AR223)</f>
        <v>0</v>
      </c>
      <c r="AR226" s="541"/>
      <c r="AS226" s="404"/>
      <c r="AT226" s="404"/>
      <c r="AU226" s="532" t="s">
        <v>284</v>
      </c>
      <c r="AV226" s="532"/>
      <c r="AW226" s="532" t="s">
        <v>285</v>
      </c>
      <c r="AX226" s="532"/>
      <c r="AY226" s="532"/>
      <c r="AZ226" s="532"/>
      <c r="BA226" s="404"/>
      <c r="BB226" s="404"/>
      <c r="BC226" s="404"/>
      <c r="BD226" s="404"/>
      <c r="BE226" s="404"/>
      <c r="BF226" s="404"/>
      <c r="BG226" s="404"/>
      <c r="BH226" s="405"/>
      <c r="BI226" s="400"/>
      <c r="BJ226" s="395"/>
      <c r="BK226" s="395"/>
      <c r="BL226" s="395"/>
      <c r="BM226" s="395"/>
      <c r="BN226" s="395"/>
    </row>
    <row r="227" spans="2:66" ht="20.25" customHeight="1" x14ac:dyDescent="0.45">
      <c r="B227" s="392"/>
      <c r="C227" s="392"/>
      <c r="D227" s="392"/>
      <c r="E227" s="392"/>
      <c r="F227" s="392"/>
      <c r="G227" s="393"/>
      <c r="H227" s="393"/>
      <c r="I227" s="393"/>
      <c r="J227" s="393"/>
      <c r="K227" s="393"/>
      <c r="L227" s="393"/>
      <c r="M227" s="401"/>
      <c r="N227" s="401"/>
      <c r="O227" s="413"/>
      <c r="P227" s="413"/>
      <c r="Q227" s="413"/>
      <c r="R227" s="413"/>
      <c r="S227" s="414"/>
      <c r="T227" s="414"/>
      <c r="U227" s="414"/>
      <c r="V227" s="415"/>
      <c r="W227" s="415"/>
      <c r="X227" s="415"/>
      <c r="Y227" s="415"/>
      <c r="Z227" s="416"/>
      <c r="AA227" s="404"/>
      <c r="AB227" s="404"/>
      <c r="AC227" s="404"/>
      <c r="AD227" s="404"/>
      <c r="AE227" s="413"/>
      <c r="AF227" s="413"/>
      <c r="AG227" s="413"/>
      <c r="AH227" s="413"/>
      <c r="AI227" s="414"/>
      <c r="AJ227" s="414"/>
      <c r="AK227" s="414"/>
      <c r="AL227" s="415"/>
      <c r="AM227" s="415"/>
      <c r="AN227" s="415"/>
      <c r="AO227" s="415"/>
      <c r="AP227" s="416"/>
      <c r="AQ227" s="404"/>
      <c r="AR227" s="404"/>
      <c r="AS227" s="404"/>
      <c r="AT227" s="404"/>
      <c r="AU227" s="532" t="s">
        <v>276</v>
      </c>
      <c r="AV227" s="532"/>
      <c r="AW227" s="532" t="s">
        <v>286</v>
      </c>
      <c r="AX227" s="532"/>
      <c r="AY227" s="532"/>
      <c r="AZ227" s="532"/>
      <c r="BA227" s="404"/>
      <c r="BB227" s="404"/>
      <c r="BC227" s="404"/>
      <c r="BD227" s="404"/>
      <c r="BE227" s="404"/>
      <c r="BF227" s="404"/>
      <c r="BG227" s="404"/>
      <c r="BH227" s="405"/>
      <c r="BI227" s="400"/>
      <c r="BJ227" s="395"/>
      <c r="BK227" s="395"/>
      <c r="BL227" s="395"/>
      <c r="BM227" s="395"/>
      <c r="BN227" s="395"/>
    </row>
    <row r="228" spans="2:66" ht="20.25" customHeight="1" x14ac:dyDescent="0.45">
      <c r="B228" s="392"/>
      <c r="C228" s="392"/>
      <c r="D228" s="392"/>
      <c r="E228" s="392"/>
      <c r="F228" s="392"/>
      <c r="G228" s="393"/>
      <c r="H228" s="393"/>
      <c r="I228" s="393"/>
      <c r="J228" s="393"/>
      <c r="K228" s="393"/>
      <c r="L228" s="393"/>
      <c r="M228" s="401"/>
      <c r="N228" s="401"/>
      <c r="O228" s="403" t="s">
        <v>287</v>
      </c>
      <c r="P228" s="402"/>
      <c r="Q228" s="402"/>
      <c r="R228" s="402"/>
      <c r="S228" s="402"/>
      <c r="T228" s="402"/>
      <c r="U228" s="417" t="s">
        <v>288</v>
      </c>
      <c r="V228" s="548" t="s">
        <v>289</v>
      </c>
      <c r="W228" s="549"/>
      <c r="X228" s="418"/>
      <c r="Y228" s="418"/>
      <c r="Z228" s="402"/>
      <c r="AA228" s="402"/>
      <c r="AB228" s="402"/>
      <c r="AC228" s="404"/>
      <c r="AD228" s="404"/>
      <c r="AE228" s="403" t="s">
        <v>287</v>
      </c>
      <c r="AF228" s="402"/>
      <c r="AG228" s="402"/>
      <c r="AH228" s="402"/>
      <c r="AI228" s="402"/>
      <c r="AJ228" s="402"/>
      <c r="AK228" s="417" t="s">
        <v>288</v>
      </c>
      <c r="AL228" s="550" t="str">
        <f>V228</f>
        <v>週</v>
      </c>
      <c r="AM228" s="551"/>
      <c r="AN228" s="418"/>
      <c r="AO228" s="418"/>
      <c r="AP228" s="402"/>
      <c r="AQ228" s="402"/>
      <c r="AR228" s="402"/>
      <c r="AS228" s="404"/>
      <c r="AT228" s="404"/>
      <c r="AU228" s="532" t="s">
        <v>279</v>
      </c>
      <c r="AV228" s="532"/>
      <c r="AW228" s="532" t="s">
        <v>290</v>
      </c>
      <c r="AX228" s="532"/>
      <c r="AY228" s="532"/>
      <c r="AZ228" s="532"/>
      <c r="BA228" s="404"/>
      <c r="BB228" s="404"/>
      <c r="BC228" s="404"/>
      <c r="BD228" s="404"/>
      <c r="BE228" s="404"/>
      <c r="BF228" s="404"/>
      <c r="BG228" s="404"/>
      <c r="BH228" s="405"/>
      <c r="BI228" s="400"/>
      <c r="BJ228" s="395"/>
      <c r="BK228" s="395"/>
      <c r="BL228" s="395"/>
      <c r="BM228" s="395"/>
      <c r="BN228" s="395"/>
    </row>
    <row r="229" spans="2:66" ht="20.25" customHeight="1" x14ac:dyDescent="0.45">
      <c r="B229" s="392"/>
      <c r="C229" s="392"/>
      <c r="D229" s="392"/>
      <c r="E229" s="392"/>
      <c r="F229" s="392"/>
      <c r="G229" s="393"/>
      <c r="H229" s="393"/>
      <c r="I229" s="393"/>
      <c r="J229" s="393"/>
      <c r="K229" s="393"/>
      <c r="L229" s="393"/>
      <c r="M229" s="401"/>
      <c r="N229" s="401"/>
      <c r="O229" s="402" t="s">
        <v>291</v>
      </c>
      <c r="P229" s="402"/>
      <c r="Q229" s="402"/>
      <c r="R229" s="402"/>
      <c r="S229" s="402"/>
      <c r="T229" s="402" t="s">
        <v>292</v>
      </c>
      <c r="U229" s="402"/>
      <c r="V229" s="402"/>
      <c r="W229" s="402"/>
      <c r="X229" s="403"/>
      <c r="Y229" s="402"/>
      <c r="Z229" s="402"/>
      <c r="AA229" s="402"/>
      <c r="AB229" s="402"/>
      <c r="AC229" s="404"/>
      <c r="AD229" s="404"/>
      <c r="AE229" s="402" t="s">
        <v>291</v>
      </c>
      <c r="AF229" s="402"/>
      <c r="AG229" s="402"/>
      <c r="AH229" s="402"/>
      <c r="AI229" s="402"/>
      <c r="AJ229" s="402" t="s">
        <v>292</v>
      </c>
      <c r="AK229" s="402"/>
      <c r="AL229" s="402"/>
      <c r="AM229" s="402"/>
      <c r="AN229" s="403"/>
      <c r="AO229" s="402"/>
      <c r="AP229" s="402"/>
      <c r="AQ229" s="402"/>
      <c r="AR229" s="402"/>
      <c r="AS229" s="404"/>
      <c r="AT229" s="404"/>
      <c r="AU229" s="532" t="s">
        <v>280</v>
      </c>
      <c r="AV229" s="532"/>
      <c r="AW229" s="532" t="s">
        <v>293</v>
      </c>
      <c r="AX229" s="532"/>
      <c r="AY229" s="532"/>
      <c r="AZ229" s="532"/>
      <c r="BA229" s="404"/>
      <c r="BB229" s="404"/>
      <c r="BC229" s="404"/>
      <c r="BD229" s="404"/>
      <c r="BE229" s="404"/>
      <c r="BF229" s="404"/>
      <c r="BG229" s="404"/>
      <c r="BH229" s="405"/>
      <c r="BI229" s="400"/>
      <c r="BJ229" s="395"/>
      <c r="BK229" s="395"/>
      <c r="BL229" s="395"/>
      <c r="BM229" s="395"/>
      <c r="BN229" s="395"/>
    </row>
    <row r="230" spans="2:66" ht="20.25" customHeight="1" x14ac:dyDescent="0.45">
      <c r="B230" s="392"/>
      <c r="C230" s="392"/>
      <c r="D230" s="392"/>
      <c r="E230" s="392"/>
      <c r="F230" s="392"/>
      <c r="G230" s="393"/>
      <c r="H230" s="393"/>
      <c r="I230" s="393"/>
      <c r="J230" s="393"/>
      <c r="K230" s="393"/>
      <c r="L230" s="393"/>
      <c r="M230" s="401"/>
      <c r="N230" s="401"/>
      <c r="O230" s="402" t="str">
        <f>IF($V$228="週","対象時間数（週平均）","対象時間数（当月合計）")</f>
        <v>対象時間数（週平均）</v>
      </c>
      <c r="P230" s="402"/>
      <c r="Q230" s="402"/>
      <c r="R230" s="402"/>
      <c r="S230" s="402"/>
      <c r="T230" s="402" t="str">
        <f>IF($V$228="週","週に勤務すべき時間数","当月に勤務すべき時間数")</f>
        <v>週に勤務すべき時間数</v>
      </c>
      <c r="U230" s="402"/>
      <c r="V230" s="402"/>
      <c r="W230" s="402"/>
      <c r="X230" s="403"/>
      <c r="Y230" s="402" t="s">
        <v>294</v>
      </c>
      <c r="Z230" s="402"/>
      <c r="AA230" s="402"/>
      <c r="AB230" s="402"/>
      <c r="AC230" s="404"/>
      <c r="AD230" s="404"/>
      <c r="AE230" s="402" t="str">
        <f>IF(AL228="週","対象時間数（週平均）","対象時間数（当月合計）")</f>
        <v>対象時間数（週平均）</v>
      </c>
      <c r="AF230" s="402"/>
      <c r="AG230" s="402"/>
      <c r="AH230" s="402"/>
      <c r="AI230" s="402"/>
      <c r="AJ230" s="402" t="str">
        <f>IF($AL$228="週","週に勤務すべき時間数","当月に勤務すべき時間数")</f>
        <v>週に勤務すべき時間数</v>
      </c>
      <c r="AK230" s="402"/>
      <c r="AL230" s="402"/>
      <c r="AM230" s="402"/>
      <c r="AN230" s="403"/>
      <c r="AO230" s="402" t="s">
        <v>294</v>
      </c>
      <c r="AP230" s="402"/>
      <c r="AQ230" s="402"/>
      <c r="AR230" s="402"/>
      <c r="AS230" s="404"/>
      <c r="AT230" s="404"/>
      <c r="AU230" s="532" t="s">
        <v>282</v>
      </c>
      <c r="AV230" s="532"/>
      <c r="AW230" s="532" t="s">
        <v>295</v>
      </c>
      <c r="AX230" s="532"/>
      <c r="AY230" s="532"/>
      <c r="AZ230" s="532"/>
      <c r="BA230" s="404"/>
      <c r="BB230" s="404"/>
      <c r="BC230" s="404"/>
      <c r="BD230" s="404"/>
      <c r="BE230" s="404"/>
      <c r="BF230" s="404"/>
      <c r="BG230" s="404"/>
      <c r="BH230" s="405"/>
      <c r="BI230" s="400"/>
      <c r="BJ230" s="395"/>
      <c r="BK230" s="395"/>
      <c r="BL230" s="395"/>
      <c r="BM230" s="395"/>
      <c r="BN230" s="395"/>
    </row>
    <row r="231" spans="2:66" ht="20.25" customHeight="1" x14ac:dyDescent="0.45">
      <c r="M231" s="313"/>
      <c r="N231" s="313"/>
      <c r="O231" s="537">
        <f>IF($V$228="週",X226,V226)</f>
        <v>0</v>
      </c>
      <c r="P231" s="537"/>
      <c r="Q231" s="537"/>
      <c r="R231" s="537"/>
      <c r="S231" s="411" t="s">
        <v>296</v>
      </c>
      <c r="T231" s="532">
        <f>IF($V$228="週",$BE$6,$BI$6)</f>
        <v>40</v>
      </c>
      <c r="U231" s="532"/>
      <c r="V231" s="532"/>
      <c r="W231" s="532"/>
      <c r="X231" s="411" t="s">
        <v>278</v>
      </c>
      <c r="Y231" s="533">
        <f>ROUNDDOWN(O231/T231,1)</f>
        <v>0</v>
      </c>
      <c r="Z231" s="533"/>
      <c r="AA231" s="533"/>
      <c r="AB231" s="533"/>
      <c r="AC231" s="313"/>
      <c r="AD231" s="313"/>
      <c r="AE231" s="537">
        <f>IF($AL$228="週",AN226,AL226)</f>
        <v>0</v>
      </c>
      <c r="AF231" s="537"/>
      <c r="AG231" s="537"/>
      <c r="AH231" s="537"/>
      <c r="AI231" s="411" t="s">
        <v>296</v>
      </c>
      <c r="AJ231" s="532">
        <f>IF($AL$228="週",$BE$6,$BI$6)</f>
        <v>40</v>
      </c>
      <c r="AK231" s="532"/>
      <c r="AL231" s="532"/>
      <c r="AM231" s="532"/>
      <c r="AN231" s="411" t="s">
        <v>278</v>
      </c>
      <c r="AO231" s="533">
        <f>ROUNDDOWN(AE231/AJ231,1)</f>
        <v>0</v>
      </c>
      <c r="AP231" s="533"/>
      <c r="AQ231" s="533"/>
      <c r="AR231" s="533"/>
      <c r="AS231" s="313"/>
      <c r="AT231" s="313"/>
      <c r="AU231" s="313"/>
      <c r="AV231" s="313"/>
      <c r="AW231" s="313"/>
      <c r="AX231" s="313"/>
      <c r="AY231" s="313"/>
      <c r="AZ231" s="313"/>
      <c r="BA231" s="313"/>
      <c r="BB231" s="313"/>
      <c r="BC231" s="313"/>
      <c r="BD231" s="313"/>
      <c r="BE231" s="313"/>
      <c r="BF231" s="313"/>
      <c r="BG231" s="313"/>
      <c r="BH231" s="313"/>
    </row>
    <row r="232" spans="2:66" ht="20.25" customHeight="1" x14ac:dyDescent="0.45">
      <c r="M232" s="313"/>
      <c r="N232" s="313"/>
      <c r="O232" s="402"/>
      <c r="P232" s="402"/>
      <c r="Q232" s="402"/>
      <c r="R232" s="402"/>
      <c r="S232" s="402"/>
      <c r="T232" s="402"/>
      <c r="U232" s="402"/>
      <c r="V232" s="402"/>
      <c r="W232" s="402"/>
      <c r="X232" s="403"/>
      <c r="Y232" s="402" t="s">
        <v>297</v>
      </c>
      <c r="Z232" s="402"/>
      <c r="AA232" s="402"/>
      <c r="AB232" s="402"/>
      <c r="AC232" s="313"/>
      <c r="AD232" s="313"/>
      <c r="AE232" s="402"/>
      <c r="AF232" s="402"/>
      <c r="AG232" s="402"/>
      <c r="AH232" s="402"/>
      <c r="AI232" s="402"/>
      <c r="AJ232" s="402"/>
      <c r="AK232" s="402"/>
      <c r="AL232" s="402"/>
      <c r="AM232" s="402"/>
      <c r="AN232" s="403"/>
      <c r="AO232" s="402" t="s">
        <v>297</v>
      </c>
      <c r="AP232" s="402"/>
      <c r="AQ232" s="402"/>
      <c r="AR232" s="402"/>
      <c r="AS232" s="313"/>
      <c r="AT232" s="313"/>
      <c r="AU232" s="313"/>
      <c r="AV232" s="313"/>
      <c r="AW232" s="313"/>
      <c r="AX232" s="313"/>
      <c r="AY232" s="313"/>
      <c r="AZ232" s="313"/>
      <c r="BA232" s="313"/>
      <c r="BB232" s="313"/>
      <c r="BC232" s="313"/>
      <c r="BD232" s="313"/>
      <c r="BE232" s="313"/>
      <c r="BF232" s="313"/>
      <c r="BG232" s="313"/>
      <c r="BH232" s="313"/>
    </row>
    <row r="233" spans="2:66" ht="20.25" customHeight="1" x14ac:dyDescent="0.45">
      <c r="M233" s="313"/>
      <c r="N233" s="313"/>
      <c r="O233" s="402" t="s">
        <v>298</v>
      </c>
      <c r="P233" s="402"/>
      <c r="Q233" s="402"/>
      <c r="R233" s="402"/>
      <c r="S233" s="402"/>
      <c r="T233" s="402"/>
      <c r="U233" s="402"/>
      <c r="V233" s="402"/>
      <c r="W233" s="402"/>
      <c r="X233" s="403"/>
      <c r="Y233" s="402"/>
      <c r="Z233" s="402"/>
      <c r="AA233" s="402"/>
      <c r="AB233" s="402"/>
      <c r="AC233" s="313"/>
      <c r="AD233" s="313"/>
      <c r="AE233" s="402" t="s">
        <v>299</v>
      </c>
      <c r="AF233" s="402"/>
      <c r="AG233" s="402"/>
      <c r="AH233" s="402"/>
      <c r="AI233" s="402"/>
      <c r="AJ233" s="402"/>
      <c r="AK233" s="402"/>
      <c r="AL233" s="402"/>
      <c r="AM233" s="402"/>
      <c r="AN233" s="403"/>
      <c r="AO233" s="402"/>
      <c r="AP233" s="402"/>
      <c r="AQ233" s="402"/>
      <c r="AR233" s="402"/>
      <c r="AS233" s="313"/>
      <c r="AT233" s="313"/>
      <c r="AU233" s="313"/>
      <c r="AV233" s="313"/>
      <c r="AW233" s="313"/>
      <c r="AX233" s="313"/>
      <c r="AY233" s="313"/>
      <c r="AZ233" s="313"/>
      <c r="BA233" s="313"/>
      <c r="BB233" s="313"/>
      <c r="BC233" s="313"/>
      <c r="BD233" s="313"/>
      <c r="BE233" s="313"/>
      <c r="BF233" s="313"/>
      <c r="BG233" s="313"/>
      <c r="BH233" s="313"/>
    </row>
    <row r="234" spans="2:66" ht="20.25" customHeight="1" x14ac:dyDescent="0.45">
      <c r="M234" s="313"/>
      <c r="N234" s="313"/>
      <c r="O234" s="402" t="s">
        <v>269</v>
      </c>
      <c r="P234" s="402"/>
      <c r="Q234" s="402"/>
      <c r="R234" s="402"/>
      <c r="S234" s="402"/>
      <c r="T234" s="402"/>
      <c r="U234" s="402"/>
      <c r="V234" s="402"/>
      <c r="W234" s="402"/>
      <c r="X234" s="403"/>
      <c r="Y234" s="530"/>
      <c r="Z234" s="530"/>
      <c r="AA234" s="530"/>
      <c r="AB234" s="530"/>
      <c r="AC234" s="313"/>
      <c r="AD234" s="313"/>
      <c r="AE234" s="402" t="s">
        <v>269</v>
      </c>
      <c r="AF234" s="402"/>
      <c r="AG234" s="402"/>
      <c r="AH234" s="402"/>
      <c r="AI234" s="402"/>
      <c r="AJ234" s="402"/>
      <c r="AK234" s="402"/>
      <c r="AL234" s="402"/>
      <c r="AM234" s="402"/>
      <c r="AN234" s="403"/>
      <c r="AO234" s="530"/>
      <c r="AP234" s="530"/>
      <c r="AQ234" s="530"/>
      <c r="AR234" s="530"/>
      <c r="AS234" s="313"/>
      <c r="AT234" s="313"/>
      <c r="AU234" s="313"/>
      <c r="AV234" s="313"/>
      <c r="AW234" s="313"/>
      <c r="AX234" s="313"/>
      <c r="AY234" s="313"/>
      <c r="AZ234" s="313"/>
      <c r="BA234" s="313"/>
      <c r="BB234" s="313"/>
      <c r="BC234" s="313"/>
      <c r="BD234" s="313"/>
      <c r="BE234" s="313"/>
      <c r="BF234" s="313"/>
      <c r="BG234" s="313"/>
      <c r="BH234" s="313"/>
    </row>
    <row r="235" spans="2:66" ht="20.25" customHeight="1" x14ac:dyDescent="0.45">
      <c r="M235" s="313"/>
      <c r="N235" s="313"/>
      <c r="O235" s="406" t="s">
        <v>300</v>
      </c>
      <c r="P235" s="406"/>
      <c r="Q235" s="406"/>
      <c r="R235" s="406"/>
      <c r="S235" s="406"/>
      <c r="T235" s="402" t="s">
        <v>301</v>
      </c>
      <c r="U235" s="406"/>
      <c r="V235" s="406"/>
      <c r="W235" s="406"/>
      <c r="X235" s="406"/>
      <c r="Y235" s="531" t="s">
        <v>275</v>
      </c>
      <c r="Z235" s="531"/>
      <c r="AA235" s="531"/>
      <c r="AB235" s="531"/>
      <c r="AC235" s="313"/>
      <c r="AD235" s="313"/>
      <c r="AE235" s="406" t="s">
        <v>300</v>
      </c>
      <c r="AF235" s="406"/>
      <c r="AG235" s="406"/>
      <c r="AH235" s="406"/>
      <c r="AI235" s="406"/>
      <c r="AJ235" s="402" t="s">
        <v>301</v>
      </c>
      <c r="AK235" s="406"/>
      <c r="AL235" s="406"/>
      <c r="AM235" s="406"/>
      <c r="AN235" s="406"/>
      <c r="AO235" s="531" t="s">
        <v>275</v>
      </c>
      <c r="AP235" s="531"/>
      <c r="AQ235" s="531"/>
      <c r="AR235" s="531"/>
      <c r="AS235" s="313"/>
      <c r="AT235" s="313"/>
      <c r="AU235" s="313"/>
      <c r="AV235" s="313"/>
      <c r="AW235" s="313"/>
      <c r="AX235" s="313"/>
      <c r="AY235" s="313"/>
      <c r="AZ235" s="313"/>
      <c r="BA235" s="313"/>
      <c r="BB235" s="313"/>
      <c r="BC235" s="313"/>
      <c r="BD235" s="313"/>
      <c r="BE235" s="313"/>
      <c r="BF235" s="313"/>
      <c r="BG235" s="313"/>
      <c r="BH235" s="313"/>
    </row>
    <row r="236" spans="2:66" ht="20.25" customHeight="1" x14ac:dyDescent="0.45">
      <c r="M236" s="313"/>
      <c r="N236" s="313"/>
      <c r="O236" s="532">
        <f>AA226</f>
        <v>0</v>
      </c>
      <c r="P236" s="532"/>
      <c r="Q236" s="532"/>
      <c r="R236" s="532"/>
      <c r="S236" s="411" t="s">
        <v>277</v>
      </c>
      <c r="T236" s="533">
        <f>Y231</f>
        <v>0</v>
      </c>
      <c r="U236" s="533"/>
      <c r="V236" s="533"/>
      <c r="W236" s="533"/>
      <c r="X236" s="411" t="s">
        <v>278</v>
      </c>
      <c r="Y236" s="534">
        <f>ROUNDDOWN(O236+T236,1)</f>
        <v>0</v>
      </c>
      <c r="Z236" s="534"/>
      <c r="AA236" s="534"/>
      <c r="AB236" s="534"/>
      <c r="AC236" s="419"/>
      <c r="AD236" s="419"/>
      <c r="AE236" s="535">
        <f>AQ226</f>
        <v>0</v>
      </c>
      <c r="AF236" s="535"/>
      <c r="AG236" s="535"/>
      <c r="AH236" s="535"/>
      <c r="AI236" s="416" t="s">
        <v>277</v>
      </c>
      <c r="AJ236" s="536">
        <f>AO231</f>
        <v>0</v>
      </c>
      <c r="AK236" s="536"/>
      <c r="AL236" s="536"/>
      <c r="AM236" s="536"/>
      <c r="AN236" s="416" t="s">
        <v>278</v>
      </c>
      <c r="AO236" s="534">
        <f>ROUNDDOWN(AE236+AJ236,1)</f>
        <v>0</v>
      </c>
      <c r="AP236" s="534"/>
      <c r="AQ236" s="534"/>
      <c r="AR236" s="534"/>
      <c r="AS236" s="313"/>
      <c r="AT236" s="313"/>
      <c r="AU236" s="313"/>
      <c r="AV236" s="313"/>
      <c r="AW236" s="313"/>
      <c r="AX236" s="313"/>
      <c r="AY236" s="313"/>
      <c r="AZ236" s="313"/>
      <c r="BA236" s="313"/>
      <c r="BB236" s="313"/>
      <c r="BC236" s="313"/>
      <c r="BD236" s="313"/>
      <c r="BE236" s="313"/>
      <c r="BF236" s="313"/>
      <c r="BG236" s="313"/>
      <c r="BH236" s="313"/>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420"/>
      <c r="B283" s="420"/>
      <c r="C283" s="420"/>
      <c r="D283" s="420"/>
      <c r="E283" s="420"/>
      <c r="F283" s="420"/>
      <c r="G283" s="421"/>
      <c r="H283" s="421"/>
      <c r="I283" s="421"/>
      <c r="J283" s="421"/>
      <c r="K283" s="421"/>
      <c r="L283" s="421"/>
      <c r="M283" s="421"/>
      <c r="N283" s="421"/>
      <c r="O283" s="422"/>
      <c r="P283" s="422"/>
      <c r="Q283" s="422"/>
      <c r="R283" s="422"/>
      <c r="S283" s="422"/>
      <c r="T283" s="422"/>
      <c r="U283" s="422"/>
      <c r="V283" s="422"/>
      <c r="W283" s="422"/>
      <c r="X283" s="422"/>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2"/>
      <c r="BA283" s="422"/>
      <c r="BB283" s="422"/>
      <c r="BC283" s="422"/>
      <c r="BD283" s="423"/>
      <c r="BE283" s="423"/>
      <c r="BF283" s="423"/>
      <c r="BG283" s="423"/>
      <c r="BH283" s="423"/>
      <c r="BI283" s="423"/>
      <c r="BJ283" s="423"/>
      <c r="BK283" s="423"/>
    </row>
    <row r="284" spans="1:63" x14ac:dyDescent="0.45">
      <c r="A284" s="420"/>
      <c r="B284" s="420"/>
      <c r="C284" s="420"/>
      <c r="D284" s="420"/>
      <c r="E284" s="420"/>
      <c r="F284" s="420"/>
      <c r="G284" s="421"/>
      <c r="H284" s="421"/>
      <c r="I284" s="421"/>
      <c r="J284" s="421"/>
      <c r="K284" s="421"/>
      <c r="L284" s="421"/>
      <c r="M284" s="421"/>
      <c r="N284" s="421"/>
      <c r="O284" s="422"/>
      <c r="P284" s="422"/>
      <c r="Q284" s="422"/>
      <c r="R284" s="422"/>
      <c r="S284" s="422"/>
      <c r="T284" s="422"/>
      <c r="U284" s="422"/>
      <c r="V284" s="422"/>
      <c r="W284" s="422"/>
      <c r="X284" s="422"/>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2"/>
      <c r="BA284" s="422"/>
      <c r="BB284" s="422"/>
      <c r="BC284" s="422"/>
      <c r="BD284" s="423"/>
      <c r="BE284" s="423"/>
      <c r="BF284" s="423"/>
      <c r="BG284" s="423"/>
      <c r="BH284" s="423"/>
      <c r="BI284" s="423"/>
      <c r="BJ284" s="423"/>
      <c r="BK284" s="423"/>
    </row>
    <row r="285" spans="1:63" x14ac:dyDescent="0.45">
      <c r="A285" s="420"/>
      <c r="B285" s="420"/>
      <c r="C285" s="420"/>
      <c r="D285" s="420"/>
      <c r="E285" s="420"/>
      <c r="F285" s="420"/>
      <c r="G285" s="424"/>
      <c r="H285" s="424"/>
      <c r="I285" s="424"/>
      <c r="J285" s="424"/>
      <c r="K285" s="424"/>
      <c r="L285" s="424"/>
      <c r="M285" s="424"/>
      <c r="N285" s="424"/>
      <c r="O285" s="421"/>
      <c r="P285" s="421"/>
      <c r="Q285" s="420"/>
      <c r="R285" s="420"/>
      <c r="S285" s="420"/>
      <c r="T285" s="420"/>
      <c r="U285" s="420"/>
      <c r="V285" s="420"/>
    </row>
    <row r="286" spans="1:63" x14ac:dyDescent="0.45">
      <c r="A286" s="420"/>
      <c r="B286" s="420"/>
      <c r="C286" s="420"/>
      <c r="D286" s="420"/>
      <c r="E286" s="420"/>
      <c r="F286" s="420"/>
      <c r="G286" s="424"/>
      <c r="H286" s="424"/>
      <c r="I286" s="424"/>
      <c r="J286" s="424"/>
      <c r="K286" s="424"/>
      <c r="L286" s="424"/>
      <c r="M286" s="424"/>
      <c r="N286" s="424"/>
      <c r="O286" s="421"/>
      <c r="P286" s="421"/>
      <c r="Q286" s="420"/>
      <c r="R286" s="420"/>
      <c r="S286" s="420"/>
      <c r="T286" s="420"/>
      <c r="U286" s="420"/>
      <c r="V286" s="420"/>
    </row>
    <row r="287" spans="1:63" x14ac:dyDescent="0.45">
      <c r="G287" s="326"/>
      <c r="H287" s="326"/>
      <c r="I287" s="326"/>
      <c r="J287" s="326"/>
      <c r="K287" s="326"/>
      <c r="L287" s="326"/>
      <c r="M287" s="326"/>
      <c r="N287" s="326"/>
    </row>
    <row r="288" spans="1:63" x14ac:dyDescent="0.45">
      <c r="G288" s="326"/>
      <c r="H288" s="326"/>
      <c r="I288" s="326"/>
      <c r="J288" s="326"/>
      <c r="K288" s="326"/>
      <c r="L288" s="326"/>
      <c r="M288" s="326"/>
      <c r="N288" s="326"/>
    </row>
    <row r="289" spans="7:14" x14ac:dyDescent="0.45">
      <c r="G289" s="326"/>
      <c r="H289" s="326"/>
      <c r="I289" s="326"/>
      <c r="J289" s="326"/>
      <c r="K289" s="326"/>
      <c r="L289" s="326"/>
      <c r="M289" s="326"/>
      <c r="N289" s="326"/>
    </row>
    <row r="290" spans="7:14" x14ac:dyDescent="0.45">
      <c r="G290" s="326"/>
      <c r="H290" s="326"/>
      <c r="I290" s="326"/>
      <c r="J290" s="326"/>
      <c r="K290" s="326"/>
      <c r="L290" s="326"/>
      <c r="M290" s="326"/>
      <c r="N290" s="326"/>
    </row>
  </sheetData>
  <sheetProtection sheet="1"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s>
  <phoneticPr fontId="11"/>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ColWidth="9" defaultRowHeight="26.4" x14ac:dyDescent="0.45"/>
  <cols>
    <col min="1" max="1" width="1.59765625" style="513" customWidth="1"/>
    <col min="2" max="2" width="5.59765625" style="512" customWidth="1"/>
    <col min="3" max="3" width="10.59765625" style="512" customWidth="1"/>
    <col min="4" max="4" width="10.59765625" style="512" hidden="1" customWidth="1"/>
    <col min="5" max="5" width="3.3984375" style="512" bestFit="1" customWidth="1"/>
    <col min="6" max="6" width="15.59765625" style="513" customWidth="1"/>
    <col min="7" max="7" width="3.3984375" style="513" bestFit="1" customWidth="1"/>
    <col min="8" max="8" width="15.59765625" style="513" customWidth="1"/>
    <col min="9" max="9" width="3.3984375" style="513" bestFit="1" customWidth="1"/>
    <col min="10" max="10" width="15.59765625" style="512" customWidth="1"/>
    <col min="11" max="11" width="3.3984375" style="513" bestFit="1" customWidth="1"/>
    <col min="12" max="12" width="15.59765625" style="513" customWidth="1"/>
    <col min="13" max="13" width="3.3984375" style="513" customWidth="1"/>
    <col min="14" max="14" width="50.59765625" style="513" customWidth="1"/>
    <col min="15" max="16384" width="9" style="513"/>
  </cols>
  <sheetData>
    <row r="1" spans="2:14" x14ac:dyDescent="0.45">
      <c r="B1" s="511" t="s">
        <v>492</v>
      </c>
    </row>
    <row r="2" spans="2:14" x14ac:dyDescent="0.45">
      <c r="B2" s="514" t="s">
        <v>493</v>
      </c>
      <c r="F2" s="515"/>
      <c r="G2" s="516"/>
      <c r="H2" s="516"/>
      <c r="I2" s="516"/>
      <c r="J2" s="517"/>
      <c r="K2" s="516"/>
      <c r="L2" s="516"/>
    </row>
    <row r="3" spans="2:14" x14ac:dyDescent="0.45">
      <c r="B3" s="515" t="s">
        <v>494</v>
      </c>
      <c r="F3" s="517" t="s">
        <v>495</v>
      </c>
      <c r="G3" s="516"/>
      <c r="H3" s="516"/>
      <c r="I3" s="516"/>
      <c r="J3" s="517"/>
      <c r="K3" s="516"/>
      <c r="L3" s="516"/>
    </row>
    <row r="4" spans="2:14" x14ac:dyDescent="0.45">
      <c r="B4" s="514"/>
      <c r="F4" s="707" t="s">
        <v>496</v>
      </c>
      <c r="G4" s="707"/>
      <c r="H4" s="707"/>
      <c r="I4" s="707"/>
      <c r="J4" s="707"/>
      <c r="K4" s="707"/>
      <c r="L4" s="707"/>
      <c r="N4" s="707" t="s">
        <v>497</v>
      </c>
    </row>
    <row r="5" spans="2:14" x14ac:dyDescent="0.45">
      <c r="B5" s="512" t="s">
        <v>247</v>
      </c>
      <c r="C5" s="512" t="s">
        <v>284</v>
      </c>
      <c r="F5" s="512" t="s">
        <v>498</v>
      </c>
      <c r="G5" s="512"/>
      <c r="H5" s="512" t="s">
        <v>499</v>
      </c>
      <c r="J5" s="512" t="s">
        <v>500</v>
      </c>
      <c r="L5" s="512" t="s">
        <v>496</v>
      </c>
      <c r="N5" s="707"/>
    </row>
    <row r="6" spans="2:14" x14ac:dyDescent="0.45">
      <c r="B6" s="518">
        <v>1</v>
      </c>
      <c r="C6" s="519" t="s">
        <v>501</v>
      </c>
      <c r="D6" s="520" t="str">
        <f>C6</f>
        <v>a</v>
      </c>
      <c r="E6" s="518" t="s">
        <v>502</v>
      </c>
      <c r="F6" s="521">
        <v>0.29166666666666669</v>
      </c>
      <c r="G6" s="518" t="s">
        <v>503</v>
      </c>
      <c r="H6" s="521">
        <v>0.66666666666666663</v>
      </c>
      <c r="I6" s="522" t="s">
        <v>504</v>
      </c>
      <c r="J6" s="521">
        <v>4.1666666666666664E-2</v>
      </c>
      <c r="K6" s="523" t="s">
        <v>227</v>
      </c>
      <c r="L6" s="524">
        <f>IF(OR(F6="",H6=""),"",(H6+IF(F6&gt;H6,1,0)-F6-J6)*24)</f>
        <v>7.9999999999999982</v>
      </c>
      <c r="N6" s="525"/>
    </row>
    <row r="7" spans="2:14" x14ac:dyDescent="0.45">
      <c r="B7" s="518">
        <v>2</v>
      </c>
      <c r="C7" s="519" t="s">
        <v>505</v>
      </c>
      <c r="D7" s="520" t="str">
        <f t="shared" ref="D7:D38" si="0">C7</f>
        <v>b</v>
      </c>
      <c r="E7" s="518" t="s">
        <v>502</v>
      </c>
      <c r="F7" s="521">
        <v>0.375</v>
      </c>
      <c r="G7" s="518" t="s">
        <v>503</v>
      </c>
      <c r="H7" s="521">
        <v>0.75</v>
      </c>
      <c r="I7" s="522" t="s">
        <v>504</v>
      </c>
      <c r="J7" s="521">
        <v>4.1666666666666664E-2</v>
      </c>
      <c r="K7" s="523" t="s">
        <v>227</v>
      </c>
      <c r="L7" s="524">
        <f>IF(OR(F7="",H7=""),"",(H7+IF(F7&gt;H7,1,0)-F7-J7)*24)</f>
        <v>8</v>
      </c>
      <c r="N7" s="525"/>
    </row>
    <row r="8" spans="2:14" x14ac:dyDescent="0.45">
      <c r="B8" s="518">
        <v>3</v>
      </c>
      <c r="C8" s="519" t="s">
        <v>506</v>
      </c>
      <c r="D8" s="520" t="str">
        <f t="shared" si="0"/>
        <v>c</v>
      </c>
      <c r="E8" s="518" t="s">
        <v>502</v>
      </c>
      <c r="F8" s="521">
        <v>0.41666666666666669</v>
      </c>
      <c r="G8" s="518" t="s">
        <v>503</v>
      </c>
      <c r="H8" s="521">
        <v>0.79166666666666663</v>
      </c>
      <c r="I8" s="522" t="s">
        <v>504</v>
      </c>
      <c r="J8" s="521">
        <v>4.1666666666666664E-2</v>
      </c>
      <c r="K8" s="523" t="s">
        <v>227</v>
      </c>
      <c r="L8" s="524">
        <f>IF(OR(F8="",H8=""),"",(H8+IF(F8&gt;H8,1,0)-F8-J8)*24)</f>
        <v>7.9999999999999982</v>
      </c>
      <c r="N8" s="525"/>
    </row>
    <row r="9" spans="2:14" x14ac:dyDescent="0.45">
      <c r="B9" s="518">
        <v>4</v>
      </c>
      <c r="C9" s="519" t="s">
        <v>507</v>
      </c>
      <c r="D9" s="520" t="str">
        <f t="shared" si="0"/>
        <v>d</v>
      </c>
      <c r="E9" s="518" t="s">
        <v>502</v>
      </c>
      <c r="F9" s="521">
        <v>0.5</v>
      </c>
      <c r="G9" s="518" t="s">
        <v>503</v>
      </c>
      <c r="H9" s="521">
        <v>0.875</v>
      </c>
      <c r="I9" s="522" t="s">
        <v>504</v>
      </c>
      <c r="J9" s="521">
        <v>4.1666666666666664E-2</v>
      </c>
      <c r="K9" s="523" t="s">
        <v>227</v>
      </c>
      <c r="L9" s="524">
        <f>IF(OR(F9="",H9=""),"",(H9+IF(F9&gt;H9,1,0)-F9-J9)*24)</f>
        <v>8</v>
      </c>
      <c r="N9" s="525"/>
    </row>
    <row r="10" spans="2:14" x14ac:dyDescent="0.45">
      <c r="B10" s="518">
        <v>5</v>
      </c>
      <c r="C10" s="519" t="s">
        <v>508</v>
      </c>
      <c r="D10" s="520" t="str">
        <f t="shared" si="0"/>
        <v>e</v>
      </c>
      <c r="E10" s="518" t="s">
        <v>502</v>
      </c>
      <c r="F10" s="521">
        <v>0.375</v>
      </c>
      <c r="G10" s="518" t="s">
        <v>503</v>
      </c>
      <c r="H10" s="521">
        <v>0.54166666666666663</v>
      </c>
      <c r="I10" s="522" t="s">
        <v>504</v>
      </c>
      <c r="J10" s="521">
        <v>0</v>
      </c>
      <c r="K10" s="523" t="s">
        <v>227</v>
      </c>
      <c r="L10" s="524">
        <f t="shared" ref="L10:L22" si="1">IF(OR(F10="",H10=""),"",(H10+IF(F10&gt;H10,1,0)-F10-J10)*24)</f>
        <v>3.9999999999999991</v>
      </c>
      <c r="N10" s="525"/>
    </row>
    <row r="11" spans="2:14" x14ac:dyDescent="0.45">
      <c r="B11" s="518">
        <v>6</v>
      </c>
      <c r="C11" s="519" t="s">
        <v>509</v>
      </c>
      <c r="D11" s="520" t="str">
        <f t="shared" si="0"/>
        <v>f</v>
      </c>
      <c r="E11" s="518" t="s">
        <v>502</v>
      </c>
      <c r="F11" s="521">
        <v>0.54166666666666663</v>
      </c>
      <c r="G11" s="518" t="s">
        <v>503</v>
      </c>
      <c r="H11" s="521">
        <v>0.77083333333333337</v>
      </c>
      <c r="I11" s="522" t="s">
        <v>504</v>
      </c>
      <c r="J11" s="521">
        <v>0</v>
      </c>
      <c r="K11" s="523" t="s">
        <v>227</v>
      </c>
      <c r="L11" s="524">
        <f>IF(OR(F11="",H11=""),"",(H11+IF(F11&gt;H11,1,0)-F11-J11)*24)</f>
        <v>5.5000000000000018</v>
      </c>
      <c r="N11" s="525"/>
    </row>
    <row r="12" spans="2:14" x14ac:dyDescent="0.45">
      <c r="B12" s="518">
        <v>7</v>
      </c>
      <c r="C12" s="519" t="s">
        <v>510</v>
      </c>
      <c r="D12" s="520" t="str">
        <f t="shared" si="0"/>
        <v>g</v>
      </c>
      <c r="E12" s="518" t="s">
        <v>502</v>
      </c>
      <c r="F12" s="521">
        <v>0.58333333333333337</v>
      </c>
      <c r="G12" s="518" t="s">
        <v>503</v>
      </c>
      <c r="H12" s="521">
        <v>0.83333333333333337</v>
      </c>
      <c r="I12" s="522" t="s">
        <v>504</v>
      </c>
      <c r="J12" s="521">
        <v>0</v>
      </c>
      <c r="K12" s="523" t="s">
        <v>227</v>
      </c>
      <c r="L12" s="524">
        <f t="shared" si="1"/>
        <v>6</v>
      </c>
      <c r="N12" s="525"/>
    </row>
    <row r="13" spans="2:14" x14ac:dyDescent="0.45">
      <c r="B13" s="518">
        <v>8</v>
      </c>
      <c r="C13" s="519" t="s">
        <v>511</v>
      </c>
      <c r="D13" s="520" t="str">
        <f t="shared" si="0"/>
        <v>h</v>
      </c>
      <c r="E13" s="518" t="s">
        <v>502</v>
      </c>
      <c r="F13" s="521">
        <v>0.66666666666666663</v>
      </c>
      <c r="G13" s="518" t="s">
        <v>503</v>
      </c>
      <c r="H13" s="521">
        <v>0</v>
      </c>
      <c r="I13" s="522" t="s">
        <v>504</v>
      </c>
      <c r="J13" s="521">
        <v>2.0833333333333332E-2</v>
      </c>
      <c r="K13" s="523" t="s">
        <v>227</v>
      </c>
      <c r="L13" s="524">
        <f t="shared" si="1"/>
        <v>7.5000000000000018</v>
      </c>
      <c r="N13" s="525" t="s">
        <v>512</v>
      </c>
    </row>
    <row r="14" spans="2:14" x14ac:dyDescent="0.45">
      <c r="B14" s="518">
        <v>9</v>
      </c>
      <c r="C14" s="519" t="s">
        <v>513</v>
      </c>
      <c r="D14" s="520" t="str">
        <f t="shared" si="0"/>
        <v>i</v>
      </c>
      <c r="E14" s="518" t="s">
        <v>502</v>
      </c>
      <c r="F14" s="521">
        <v>0</v>
      </c>
      <c r="G14" s="518" t="s">
        <v>503</v>
      </c>
      <c r="H14" s="521">
        <v>0.375</v>
      </c>
      <c r="I14" s="522" t="s">
        <v>504</v>
      </c>
      <c r="J14" s="521">
        <v>2.0833333333333332E-2</v>
      </c>
      <c r="K14" s="523" t="s">
        <v>227</v>
      </c>
      <c r="L14" s="524">
        <f t="shared" si="1"/>
        <v>8.5</v>
      </c>
      <c r="N14" s="525" t="s">
        <v>514</v>
      </c>
    </row>
    <row r="15" spans="2:14" x14ac:dyDescent="0.45">
      <c r="B15" s="518">
        <v>10</v>
      </c>
      <c r="C15" s="519" t="s">
        <v>515</v>
      </c>
      <c r="D15" s="520" t="str">
        <f t="shared" si="0"/>
        <v>j</v>
      </c>
      <c r="E15" s="518" t="s">
        <v>502</v>
      </c>
      <c r="F15" s="521"/>
      <c r="G15" s="518" t="s">
        <v>503</v>
      </c>
      <c r="H15" s="521"/>
      <c r="I15" s="522" t="s">
        <v>504</v>
      </c>
      <c r="J15" s="521">
        <v>0</v>
      </c>
      <c r="K15" s="523" t="s">
        <v>227</v>
      </c>
      <c r="L15" s="524" t="str">
        <f t="shared" si="1"/>
        <v/>
      </c>
      <c r="N15" s="525"/>
    </row>
    <row r="16" spans="2:14" x14ac:dyDescent="0.45">
      <c r="B16" s="518">
        <v>11</v>
      </c>
      <c r="C16" s="519" t="s">
        <v>516</v>
      </c>
      <c r="D16" s="520" t="str">
        <f t="shared" si="0"/>
        <v>k</v>
      </c>
      <c r="E16" s="518" t="s">
        <v>502</v>
      </c>
      <c r="F16" s="521"/>
      <c r="G16" s="518" t="s">
        <v>503</v>
      </c>
      <c r="H16" s="521"/>
      <c r="I16" s="522" t="s">
        <v>504</v>
      </c>
      <c r="J16" s="521">
        <v>0</v>
      </c>
      <c r="K16" s="523" t="s">
        <v>227</v>
      </c>
      <c r="L16" s="524" t="str">
        <f t="shared" si="1"/>
        <v/>
      </c>
      <c r="N16" s="525"/>
    </row>
    <row r="17" spans="2:14" x14ac:dyDescent="0.45">
      <c r="B17" s="518">
        <v>12</v>
      </c>
      <c r="C17" s="519" t="s">
        <v>517</v>
      </c>
      <c r="D17" s="520" t="str">
        <f t="shared" si="0"/>
        <v>l</v>
      </c>
      <c r="E17" s="518" t="s">
        <v>502</v>
      </c>
      <c r="F17" s="521"/>
      <c r="G17" s="518" t="s">
        <v>503</v>
      </c>
      <c r="H17" s="521"/>
      <c r="I17" s="522" t="s">
        <v>504</v>
      </c>
      <c r="J17" s="521">
        <v>0</v>
      </c>
      <c r="K17" s="523" t="s">
        <v>227</v>
      </c>
      <c r="L17" s="524" t="str">
        <f t="shared" si="1"/>
        <v/>
      </c>
      <c r="N17" s="525"/>
    </row>
    <row r="18" spans="2:14" x14ac:dyDescent="0.45">
      <c r="B18" s="518">
        <v>13</v>
      </c>
      <c r="C18" s="519" t="s">
        <v>518</v>
      </c>
      <c r="D18" s="520" t="str">
        <f t="shared" si="0"/>
        <v>m</v>
      </c>
      <c r="E18" s="518" t="s">
        <v>502</v>
      </c>
      <c r="F18" s="521"/>
      <c r="G18" s="518" t="s">
        <v>503</v>
      </c>
      <c r="H18" s="521"/>
      <c r="I18" s="522" t="s">
        <v>504</v>
      </c>
      <c r="J18" s="521">
        <v>0</v>
      </c>
      <c r="K18" s="523" t="s">
        <v>227</v>
      </c>
      <c r="L18" s="524" t="str">
        <f t="shared" si="1"/>
        <v/>
      </c>
      <c r="N18" s="525"/>
    </row>
    <row r="19" spans="2:14" x14ac:dyDescent="0.45">
      <c r="B19" s="518">
        <v>14</v>
      </c>
      <c r="C19" s="519" t="s">
        <v>519</v>
      </c>
      <c r="D19" s="520" t="str">
        <f t="shared" si="0"/>
        <v>n</v>
      </c>
      <c r="E19" s="518" t="s">
        <v>502</v>
      </c>
      <c r="F19" s="521"/>
      <c r="G19" s="518" t="s">
        <v>503</v>
      </c>
      <c r="H19" s="521"/>
      <c r="I19" s="522" t="s">
        <v>504</v>
      </c>
      <c r="J19" s="521">
        <v>0</v>
      </c>
      <c r="K19" s="523" t="s">
        <v>227</v>
      </c>
      <c r="L19" s="524" t="str">
        <f t="shared" si="1"/>
        <v/>
      </c>
      <c r="N19" s="525"/>
    </row>
    <row r="20" spans="2:14" x14ac:dyDescent="0.45">
      <c r="B20" s="518">
        <v>15</v>
      </c>
      <c r="C20" s="519" t="s">
        <v>520</v>
      </c>
      <c r="D20" s="520" t="str">
        <f t="shared" si="0"/>
        <v>o</v>
      </c>
      <c r="E20" s="518" t="s">
        <v>502</v>
      </c>
      <c r="F20" s="521"/>
      <c r="G20" s="518" t="s">
        <v>503</v>
      </c>
      <c r="H20" s="521"/>
      <c r="I20" s="522" t="s">
        <v>504</v>
      </c>
      <c r="J20" s="521">
        <v>0</v>
      </c>
      <c r="K20" s="523" t="s">
        <v>227</v>
      </c>
      <c r="L20" s="524" t="str">
        <f t="shared" si="1"/>
        <v/>
      </c>
      <c r="N20" s="525"/>
    </row>
    <row r="21" spans="2:14" x14ac:dyDescent="0.45">
      <c r="B21" s="518">
        <v>16</v>
      </c>
      <c r="C21" s="519" t="s">
        <v>521</v>
      </c>
      <c r="D21" s="520" t="str">
        <f t="shared" si="0"/>
        <v>p</v>
      </c>
      <c r="E21" s="518" t="s">
        <v>502</v>
      </c>
      <c r="F21" s="521"/>
      <c r="G21" s="518" t="s">
        <v>503</v>
      </c>
      <c r="H21" s="521"/>
      <c r="I21" s="522" t="s">
        <v>504</v>
      </c>
      <c r="J21" s="521">
        <v>0</v>
      </c>
      <c r="K21" s="523" t="s">
        <v>227</v>
      </c>
      <c r="L21" s="524" t="str">
        <f t="shared" si="1"/>
        <v/>
      </c>
      <c r="N21" s="525"/>
    </row>
    <row r="22" spans="2:14" x14ac:dyDescent="0.45">
      <c r="B22" s="518">
        <v>17</v>
      </c>
      <c r="C22" s="519" t="s">
        <v>522</v>
      </c>
      <c r="D22" s="520" t="str">
        <f t="shared" si="0"/>
        <v>q</v>
      </c>
      <c r="E22" s="518" t="s">
        <v>502</v>
      </c>
      <c r="F22" s="521"/>
      <c r="G22" s="518" t="s">
        <v>503</v>
      </c>
      <c r="H22" s="521"/>
      <c r="I22" s="522" t="s">
        <v>504</v>
      </c>
      <c r="J22" s="521">
        <v>0</v>
      </c>
      <c r="K22" s="523" t="s">
        <v>227</v>
      </c>
      <c r="L22" s="524" t="str">
        <f t="shared" si="1"/>
        <v/>
      </c>
      <c r="N22" s="525"/>
    </row>
    <row r="23" spans="2:14" x14ac:dyDescent="0.45">
      <c r="B23" s="518">
        <v>18</v>
      </c>
      <c r="C23" s="519" t="s">
        <v>523</v>
      </c>
      <c r="D23" s="520" t="str">
        <f t="shared" si="0"/>
        <v>r</v>
      </c>
      <c r="E23" s="518" t="s">
        <v>502</v>
      </c>
      <c r="F23" s="526"/>
      <c r="G23" s="518" t="s">
        <v>503</v>
      </c>
      <c r="H23" s="526"/>
      <c r="I23" s="522" t="s">
        <v>504</v>
      </c>
      <c r="J23" s="526"/>
      <c r="K23" s="523" t="s">
        <v>227</v>
      </c>
      <c r="L23" s="519">
        <v>1</v>
      </c>
      <c r="N23" s="525"/>
    </row>
    <row r="24" spans="2:14" x14ac:dyDescent="0.45">
      <c r="B24" s="518">
        <v>19</v>
      </c>
      <c r="C24" s="519" t="s">
        <v>524</v>
      </c>
      <c r="D24" s="520" t="str">
        <f t="shared" si="0"/>
        <v>s</v>
      </c>
      <c r="E24" s="518" t="s">
        <v>502</v>
      </c>
      <c r="F24" s="526"/>
      <c r="G24" s="518" t="s">
        <v>503</v>
      </c>
      <c r="H24" s="526"/>
      <c r="I24" s="522" t="s">
        <v>504</v>
      </c>
      <c r="J24" s="526"/>
      <c r="K24" s="523" t="s">
        <v>227</v>
      </c>
      <c r="L24" s="519">
        <v>2</v>
      </c>
      <c r="N24" s="525"/>
    </row>
    <row r="25" spans="2:14" x14ac:dyDescent="0.45">
      <c r="B25" s="518">
        <v>20</v>
      </c>
      <c r="C25" s="519" t="s">
        <v>525</v>
      </c>
      <c r="D25" s="520" t="str">
        <f t="shared" si="0"/>
        <v>t</v>
      </c>
      <c r="E25" s="518" t="s">
        <v>502</v>
      </c>
      <c r="F25" s="526"/>
      <c r="G25" s="518" t="s">
        <v>503</v>
      </c>
      <c r="H25" s="526"/>
      <c r="I25" s="522" t="s">
        <v>504</v>
      </c>
      <c r="J25" s="526"/>
      <c r="K25" s="523" t="s">
        <v>227</v>
      </c>
      <c r="L25" s="519">
        <v>3</v>
      </c>
      <c r="N25" s="525"/>
    </row>
    <row r="26" spans="2:14" x14ac:dyDescent="0.45">
      <c r="B26" s="518">
        <v>21</v>
      </c>
      <c r="C26" s="519" t="s">
        <v>526</v>
      </c>
      <c r="D26" s="520" t="str">
        <f t="shared" si="0"/>
        <v>u</v>
      </c>
      <c r="E26" s="518" t="s">
        <v>502</v>
      </c>
      <c r="F26" s="526"/>
      <c r="G26" s="518" t="s">
        <v>503</v>
      </c>
      <c r="H26" s="526"/>
      <c r="I26" s="522" t="s">
        <v>504</v>
      </c>
      <c r="J26" s="526"/>
      <c r="K26" s="523" t="s">
        <v>227</v>
      </c>
      <c r="L26" s="519">
        <v>4</v>
      </c>
      <c r="N26" s="525"/>
    </row>
    <row r="27" spans="2:14" x14ac:dyDescent="0.45">
      <c r="B27" s="518">
        <v>22</v>
      </c>
      <c r="C27" s="519" t="s">
        <v>527</v>
      </c>
      <c r="D27" s="520" t="str">
        <f t="shared" si="0"/>
        <v>v</v>
      </c>
      <c r="E27" s="518" t="s">
        <v>502</v>
      </c>
      <c r="F27" s="526"/>
      <c r="G27" s="518" t="s">
        <v>503</v>
      </c>
      <c r="H27" s="526"/>
      <c r="I27" s="522" t="s">
        <v>504</v>
      </c>
      <c r="J27" s="526"/>
      <c r="K27" s="523" t="s">
        <v>227</v>
      </c>
      <c r="L27" s="519">
        <v>5</v>
      </c>
      <c r="N27" s="525"/>
    </row>
    <row r="28" spans="2:14" x14ac:dyDescent="0.45">
      <c r="B28" s="518">
        <v>23</v>
      </c>
      <c r="C28" s="519" t="s">
        <v>528</v>
      </c>
      <c r="D28" s="520" t="str">
        <f t="shared" si="0"/>
        <v>w</v>
      </c>
      <c r="E28" s="518" t="s">
        <v>502</v>
      </c>
      <c r="F28" s="526"/>
      <c r="G28" s="518" t="s">
        <v>503</v>
      </c>
      <c r="H28" s="526"/>
      <c r="I28" s="522" t="s">
        <v>504</v>
      </c>
      <c r="J28" s="526"/>
      <c r="K28" s="523" t="s">
        <v>227</v>
      </c>
      <c r="L28" s="519">
        <v>6</v>
      </c>
      <c r="N28" s="525"/>
    </row>
    <row r="29" spans="2:14" x14ac:dyDescent="0.45">
      <c r="B29" s="518">
        <v>24</v>
      </c>
      <c r="C29" s="519" t="s">
        <v>529</v>
      </c>
      <c r="D29" s="520" t="str">
        <f t="shared" si="0"/>
        <v>x</v>
      </c>
      <c r="E29" s="518" t="s">
        <v>502</v>
      </c>
      <c r="F29" s="526"/>
      <c r="G29" s="518" t="s">
        <v>503</v>
      </c>
      <c r="H29" s="526"/>
      <c r="I29" s="522" t="s">
        <v>504</v>
      </c>
      <c r="J29" s="526"/>
      <c r="K29" s="523" t="s">
        <v>227</v>
      </c>
      <c r="L29" s="519">
        <v>7</v>
      </c>
      <c r="N29" s="525"/>
    </row>
    <row r="30" spans="2:14" x14ac:dyDescent="0.45">
      <c r="B30" s="518">
        <v>25</v>
      </c>
      <c r="C30" s="519" t="s">
        <v>530</v>
      </c>
      <c r="D30" s="520" t="str">
        <f t="shared" si="0"/>
        <v>y</v>
      </c>
      <c r="E30" s="518" t="s">
        <v>502</v>
      </c>
      <c r="F30" s="526"/>
      <c r="G30" s="518" t="s">
        <v>503</v>
      </c>
      <c r="H30" s="526"/>
      <c r="I30" s="522" t="s">
        <v>504</v>
      </c>
      <c r="J30" s="526"/>
      <c r="K30" s="523" t="s">
        <v>227</v>
      </c>
      <c r="L30" s="519">
        <v>8</v>
      </c>
      <c r="N30" s="525"/>
    </row>
    <row r="31" spans="2:14" x14ac:dyDescent="0.45">
      <c r="B31" s="518">
        <v>26</v>
      </c>
      <c r="C31" s="519" t="s">
        <v>531</v>
      </c>
      <c r="D31" s="520" t="str">
        <f t="shared" si="0"/>
        <v>z</v>
      </c>
      <c r="E31" s="518" t="s">
        <v>502</v>
      </c>
      <c r="F31" s="526"/>
      <c r="G31" s="518" t="s">
        <v>503</v>
      </c>
      <c r="H31" s="526"/>
      <c r="I31" s="522" t="s">
        <v>504</v>
      </c>
      <c r="J31" s="526"/>
      <c r="K31" s="523" t="s">
        <v>227</v>
      </c>
      <c r="L31" s="519">
        <v>1</v>
      </c>
      <c r="N31" s="525"/>
    </row>
    <row r="32" spans="2:14" x14ac:dyDescent="0.45">
      <c r="B32" s="518">
        <v>27</v>
      </c>
      <c r="C32" s="519" t="s">
        <v>529</v>
      </c>
      <c r="D32" s="520" t="str">
        <f t="shared" si="0"/>
        <v>x</v>
      </c>
      <c r="E32" s="518" t="s">
        <v>502</v>
      </c>
      <c r="F32" s="526"/>
      <c r="G32" s="518" t="s">
        <v>503</v>
      </c>
      <c r="H32" s="526"/>
      <c r="I32" s="522" t="s">
        <v>504</v>
      </c>
      <c r="J32" s="526"/>
      <c r="K32" s="523" t="s">
        <v>227</v>
      </c>
      <c r="L32" s="519">
        <v>2</v>
      </c>
      <c r="N32" s="525"/>
    </row>
    <row r="33" spans="2:14" x14ac:dyDescent="0.45">
      <c r="B33" s="518">
        <v>28</v>
      </c>
      <c r="C33" s="519" t="s">
        <v>532</v>
      </c>
      <c r="D33" s="520" t="str">
        <f t="shared" si="0"/>
        <v>aa</v>
      </c>
      <c r="E33" s="518" t="s">
        <v>502</v>
      </c>
      <c r="F33" s="526"/>
      <c r="G33" s="518" t="s">
        <v>503</v>
      </c>
      <c r="H33" s="526"/>
      <c r="I33" s="522" t="s">
        <v>504</v>
      </c>
      <c r="J33" s="526"/>
      <c r="K33" s="523" t="s">
        <v>227</v>
      </c>
      <c r="L33" s="519">
        <v>3</v>
      </c>
      <c r="N33" s="525"/>
    </row>
    <row r="34" spans="2:14" x14ac:dyDescent="0.45">
      <c r="B34" s="518">
        <v>29</v>
      </c>
      <c r="C34" s="519" t="s">
        <v>533</v>
      </c>
      <c r="D34" s="520" t="str">
        <f t="shared" si="0"/>
        <v>ab</v>
      </c>
      <c r="E34" s="518" t="s">
        <v>502</v>
      </c>
      <c r="F34" s="526"/>
      <c r="G34" s="518" t="s">
        <v>503</v>
      </c>
      <c r="H34" s="526"/>
      <c r="I34" s="522" t="s">
        <v>504</v>
      </c>
      <c r="J34" s="526"/>
      <c r="K34" s="523" t="s">
        <v>227</v>
      </c>
      <c r="L34" s="519">
        <v>4</v>
      </c>
      <c r="N34" s="525"/>
    </row>
    <row r="35" spans="2:14" x14ac:dyDescent="0.45">
      <c r="B35" s="518">
        <v>30</v>
      </c>
      <c r="C35" s="519" t="s">
        <v>534</v>
      </c>
      <c r="D35" s="520" t="str">
        <f t="shared" si="0"/>
        <v>ac</v>
      </c>
      <c r="E35" s="518" t="s">
        <v>502</v>
      </c>
      <c r="F35" s="526"/>
      <c r="G35" s="518" t="s">
        <v>503</v>
      </c>
      <c r="H35" s="526"/>
      <c r="I35" s="522" t="s">
        <v>504</v>
      </c>
      <c r="J35" s="526"/>
      <c r="K35" s="523" t="s">
        <v>227</v>
      </c>
      <c r="L35" s="519">
        <v>5</v>
      </c>
      <c r="N35" s="525"/>
    </row>
    <row r="36" spans="2:14" x14ac:dyDescent="0.45">
      <c r="B36" s="518">
        <v>31</v>
      </c>
      <c r="C36" s="519" t="s">
        <v>535</v>
      </c>
      <c r="D36" s="520" t="str">
        <f t="shared" si="0"/>
        <v>ad</v>
      </c>
      <c r="E36" s="518" t="s">
        <v>502</v>
      </c>
      <c r="F36" s="526"/>
      <c r="G36" s="518" t="s">
        <v>503</v>
      </c>
      <c r="H36" s="526"/>
      <c r="I36" s="522" t="s">
        <v>504</v>
      </c>
      <c r="J36" s="526"/>
      <c r="K36" s="523" t="s">
        <v>227</v>
      </c>
      <c r="L36" s="519">
        <v>6</v>
      </c>
      <c r="N36" s="525"/>
    </row>
    <row r="37" spans="2:14" x14ac:dyDescent="0.45">
      <c r="B37" s="518">
        <v>32</v>
      </c>
      <c r="C37" s="519" t="s">
        <v>536</v>
      </c>
      <c r="D37" s="520" t="str">
        <f t="shared" si="0"/>
        <v>ae</v>
      </c>
      <c r="E37" s="518" t="s">
        <v>502</v>
      </c>
      <c r="F37" s="526"/>
      <c r="G37" s="518" t="s">
        <v>503</v>
      </c>
      <c r="H37" s="526"/>
      <c r="I37" s="522" t="s">
        <v>504</v>
      </c>
      <c r="J37" s="526"/>
      <c r="K37" s="523" t="s">
        <v>227</v>
      </c>
      <c r="L37" s="519">
        <v>7</v>
      </c>
      <c r="N37" s="525"/>
    </row>
    <row r="38" spans="2:14" x14ac:dyDescent="0.45">
      <c r="B38" s="518">
        <v>33</v>
      </c>
      <c r="C38" s="519" t="s">
        <v>537</v>
      </c>
      <c r="D38" s="520" t="str">
        <f t="shared" si="0"/>
        <v>af</v>
      </c>
      <c r="E38" s="518" t="s">
        <v>502</v>
      </c>
      <c r="F38" s="526"/>
      <c r="G38" s="518" t="s">
        <v>503</v>
      </c>
      <c r="H38" s="526"/>
      <c r="I38" s="522" t="s">
        <v>504</v>
      </c>
      <c r="J38" s="526"/>
      <c r="K38" s="523" t="s">
        <v>227</v>
      </c>
      <c r="L38" s="519">
        <v>8</v>
      </c>
      <c r="N38" s="525"/>
    </row>
    <row r="39" spans="2:14" x14ac:dyDescent="0.45">
      <c r="B39" s="518">
        <v>34</v>
      </c>
      <c r="C39" s="527" t="s">
        <v>538</v>
      </c>
      <c r="D39" s="520"/>
      <c r="E39" s="518" t="s">
        <v>502</v>
      </c>
      <c r="F39" s="521">
        <v>0.29166666666666669</v>
      </c>
      <c r="G39" s="518" t="s">
        <v>503</v>
      </c>
      <c r="H39" s="521">
        <v>0.39583333333333331</v>
      </c>
      <c r="I39" s="522" t="s">
        <v>504</v>
      </c>
      <c r="J39" s="521">
        <v>0</v>
      </c>
      <c r="K39" s="523" t="s">
        <v>227</v>
      </c>
      <c r="L39" s="524">
        <f t="shared" ref="L39:L40" si="2">IF(OR(F39="",H39=""),"",(H39+IF(F39&gt;H39,1,0)-F39-J39)*24)</f>
        <v>2.4999999999999991</v>
      </c>
      <c r="N39" s="525"/>
    </row>
    <row r="40" spans="2:14" x14ac:dyDescent="0.45">
      <c r="B40" s="518"/>
      <c r="C40" s="528" t="s">
        <v>281</v>
      </c>
      <c r="D40" s="520"/>
      <c r="E40" s="518" t="s">
        <v>502</v>
      </c>
      <c r="F40" s="521">
        <v>0.6875</v>
      </c>
      <c r="G40" s="518" t="s">
        <v>503</v>
      </c>
      <c r="H40" s="521">
        <v>0.83333333333333337</v>
      </c>
      <c r="I40" s="522" t="s">
        <v>504</v>
      </c>
      <c r="J40" s="521">
        <v>0</v>
      </c>
      <c r="K40" s="523" t="s">
        <v>227</v>
      </c>
      <c r="L40" s="524">
        <f t="shared" si="2"/>
        <v>3.5000000000000009</v>
      </c>
      <c r="N40" s="525"/>
    </row>
    <row r="41" spans="2:14" x14ac:dyDescent="0.45">
      <c r="B41" s="518"/>
      <c r="C41" s="529" t="s">
        <v>281</v>
      </c>
      <c r="D41" s="520" t="str">
        <f>C39</f>
        <v>ag</v>
      </c>
      <c r="E41" s="518" t="s">
        <v>502</v>
      </c>
      <c r="F41" s="521" t="s">
        <v>281</v>
      </c>
      <c r="G41" s="518" t="s">
        <v>503</v>
      </c>
      <c r="H41" s="521" t="s">
        <v>281</v>
      </c>
      <c r="I41" s="522" t="s">
        <v>504</v>
      </c>
      <c r="J41" s="521" t="s">
        <v>281</v>
      </c>
      <c r="K41" s="523" t="s">
        <v>227</v>
      </c>
      <c r="L41" s="524">
        <f>IF(OR(L39="",L40=""),"",L39+L40)</f>
        <v>6</v>
      </c>
      <c r="N41" s="525" t="s">
        <v>539</v>
      </c>
    </row>
    <row r="42" spans="2:14" x14ac:dyDescent="0.45">
      <c r="B42" s="518"/>
      <c r="C42" s="527" t="s">
        <v>540</v>
      </c>
      <c r="D42" s="520"/>
      <c r="E42" s="518" t="s">
        <v>502</v>
      </c>
      <c r="F42" s="521"/>
      <c r="G42" s="518" t="s">
        <v>503</v>
      </c>
      <c r="H42" s="521"/>
      <c r="I42" s="522" t="s">
        <v>504</v>
      </c>
      <c r="J42" s="521">
        <v>0</v>
      </c>
      <c r="K42" s="523" t="s">
        <v>227</v>
      </c>
      <c r="L42" s="524" t="str">
        <f t="shared" ref="L42:L43" si="3">IF(OR(F42="",H42=""),"",(H42+IF(F42&gt;H42,1,0)-F42-J42)*24)</f>
        <v/>
      </c>
      <c r="N42" s="525"/>
    </row>
    <row r="43" spans="2:14" x14ac:dyDescent="0.45">
      <c r="B43" s="518">
        <v>35</v>
      </c>
      <c r="C43" s="528" t="s">
        <v>281</v>
      </c>
      <c r="D43" s="520"/>
      <c r="E43" s="518" t="s">
        <v>502</v>
      </c>
      <c r="F43" s="521"/>
      <c r="G43" s="518" t="s">
        <v>503</v>
      </c>
      <c r="H43" s="521"/>
      <c r="I43" s="522" t="s">
        <v>504</v>
      </c>
      <c r="J43" s="521">
        <v>0</v>
      </c>
      <c r="K43" s="523" t="s">
        <v>227</v>
      </c>
      <c r="L43" s="524" t="str">
        <f t="shared" si="3"/>
        <v/>
      </c>
      <c r="N43" s="525"/>
    </row>
    <row r="44" spans="2:14" x14ac:dyDescent="0.45">
      <c r="B44" s="518"/>
      <c r="C44" s="529" t="s">
        <v>281</v>
      </c>
      <c r="D44" s="520" t="str">
        <f>C42</f>
        <v>ah</v>
      </c>
      <c r="E44" s="518" t="s">
        <v>502</v>
      </c>
      <c r="F44" s="521" t="s">
        <v>281</v>
      </c>
      <c r="G44" s="518" t="s">
        <v>503</v>
      </c>
      <c r="H44" s="521" t="s">
        <v>281</v>
      </c>
      <c r="I44" s="522" t="s">
        <v>504</v>
      </c>
      <c r="J44" s="521" t="s">
        <v>281</v>
      </c>
      <c r="K44" s="523" t="s">
        <v>227</v>
      </c>
      <c r="L44" s="524" t="str">
        <f>IF(OR(L42="",L43=""),"",L42+L43)</f>
        <v/>
      </c>
      <c r="N44" s="525" t="s">
        <v>541</v>
      </c>
    </row>
    <row r="45" spans="2:14" x14ac:dyDescent="0.45">
      <c r="B45" s="518"/>
      <c r="C45" s="527" t="s">
        <v>542</v>
      </c>
      <c r="D45" s="520"/>
      <c r="E45" s="518" t="s">
        <v>502</v>
      </c>
      <c r="F45" s="521"/>
      <c r="G45" s="518" t="s">
        <v>503</v>
      </c>
      <c r="H45" s="521"/>
      <c r="I45" s="522" t="s">
        <v>504</v>
      </c>
      <c r="J45" s="521">
        <v>0</v>
      </c>
      <c r="K45" s="523" t="s">
        <v>227</v>
      </c>
      <c r="L45" s="524" t="str">
        <f t="shared" ref="L45:L46" si="4">IF(OR(F45="",H45=""),"",(H45+IF(F45&gt;H45,1,0)-F45-J45)*24)</f>
        <v/>
      </c>
      <c r="N45" s="525"/>
    </row>
    <row r="46" spans="2:14" x14ac:dyDescent="0.45">
      <c r="B46" s="518">
        <v>36</v>
      </c>
      <c r="C46" s="528" t="s">
        <v>281</v>
      </c>
      <c r="D46" s="520"/>
      <c r="E46" s="518" t="s">
        <v>502</v>
      </c>
      <c r="F46" s="521"/>
      <c r="G46" s="518" t="s">
        <v>503</v>
      </c>
      <c r="H46" s="521"/>
      <c r="I46" s="522" t="s">
        <v>504</v>
      </c>
      <c r="J46" s="521">
        <v>0</v>
      </c>
      <c r="K46" s="523" t="s">
        <v>227</v>
      </c>
      <c r="L46" s="524" t="str">
        <f t="shared" si="4"/>
        <v/>
      </c>
      <c r="N46" s="525"/>
    </row>
    <row r="47" spans="2:14" x14ac:dyDescent="0.45">
      <c r="B47" s="518"/>
      <c r="C47" s="529" t="s">
        <v>281</v>
      </c>
      <c r="D47" s="520" t="str">
        <f>C45</f>
        <v>ai</v>
      </c>
      <c r="E47" s="518" t="s">
        <v>502</v>
      </c>
      <c r="F47" s="521" t="s">
        <v>281</v>
      </c>
      <c r="G47" s="518" t="s">
        <v>503</v>
      </c>
      <c r="H47" s="521" t="s">
        <v>281</v>
      </c>
      <c r="I47" s="522" t="s">
        <v>504</v>
      </c>
      <c r="J47" s="521" t="s">
        <v>281</v>
      </c>
      <c r="K47" s="523" t="s">
        <v>227</v>
      </c>
      <c r="L47" s="524" t="str">
        <f>IF(OR(L45="",L46=""),"",L45+L46)</f>
        <v/>
      </c>
      <c r="N47" s="525" t="s">
        <v>541</v>
      </c>
    </row>
    <row r="49" spans="3:4" x14ac:dyDescent="0.45">
      <c r="C49" s="514" t="s">
        <v>543</v>
      </c>
      <c r="D49" s="514"/>
    </row>
    <row r="50" spans="3:4" x14ac:dyDescent="0.45">
      <c r="C50" s="514" t="s">
        <v>544</v>
      </c>
      <c r="D50" s="514"/>
    </row>
    <row r="51" spans="3:4" x14ac:dyDescent="0.45">
      <c r="C51" s="514" t="s">
        <v>545</v>
      </c>
      <c r="D51" s="514"/>
    </row>
    <row r="52" spans="3:4" x14ac:dyDescent="0.45">
      <c r="C52" s="514" t="s">
        <v>546</v>
      </c>
      <c r="D52" s="514"/>
    </row>
  </sheetData>
  <sheetProtection sheet="1" insertRows="0" deleteRows="0"/>
  <mergeCells count="2">
    <mergeCell ref="F4:L4"/>
    <mergeCell ref="N4:N5"/>
  </mergeCells>
  <phoneticPr fontId="11"/>
  <printOptions horizontalCentered="1"/>
  <pageMargins left="0.70866141732283472" right="0.70866141732283472" top="0.55118110236220474"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ColWidth="9" defaultRowHeight="18" x14ac:dyDescent="0.45"/>
  <cols>
    <col min="1" max="1" width="1.3984375" style="469" customWidth="1"/>
    <col min="2" max="3" width="9" style="469"/>
    <col min="4" max="4" width="40.59765625" style="469" customWidth="1"/>
    <col min="5" max="16384" width="9" style="469"/>
  </cols>
  <sheetData>
    <row r="1" spans="2:11" x14ac:dyDescent="0.45">
      <c r="B1" s="469" t="s">
        <v>433</v>
      </c>
      <c r="D1" s="492"/>
      <c r="E1" s="492"/>
      <c r="F1" s="492"/>
    </row>
    <row r="2" spans="2:11" s="494" customFormat="1" ht="20.25" customHeight="1" x14ac:dyDescent="0.45">
      <c r="B2" s="493" t="s">
        <v>434</v>
      </c>
      <c r="C2" s="493"/>
      <c r="D2" s="492"/>
      <c r="E2" s="492"/>
      <c r="F2" s="492"/>
    </row>
    <row r="3" spans="2:11" s="494" customFormat="1" ht="20.25" customHeight="1" x14ac:dyDescent="0.45">
      <c r="B3" s="493"/>
      <c r="C3" s="493"/>
      <c r="D3" s="492"/>
      <c r="E3" s="492"/>
      <c r="F3" s="492"/>
    </row>
    <row r="4" spans="2:11" s="496" customFormat="1" ht="20.25" customHeight="1" x14ac:dyDescent="0.45">
      <c r="B4" s="495"/>
      <c r="C4" s="492" t="s">
        <v>435</v>
      </c>
      <c r="D4" s="492"/>
      <c r="F4" s="708" t="s">
        <v>436</v>
      </c>
      <c r="G4" s="708"/>
      <c r="H4" s="708"/>
      <c r="I4" s="708"/>
      <c r="J4" s="708"/>
      <c r="K4" s="708"/>
    </row>
    <row r="5" spans="2:11" s="496" customFormat="1" ht="20.25" customHeight="1" x14ac:dyDescent="0.45">
      <c r="B5" s="497"/>
      <c r="C5" s="492" t="s">
        <v>437</v>
      </c>
      <c r="D5" s="492"/>
      <c r="F5" s="708"/>
      <c r="G5" s="708"/>
      <c r="H5" s="708"/>
      <c r="I5" s="708"/>
      <c r="J5" s="708"/>
      <c r="K5" s="708"/>
    </row>
    <row r="6" spans="2:11" s="494" customFormat="1" ht="20.25" customHeight="1" x14ac:dyDescent="0.45">
      <c r="B6" s="498" t="s">
        <v>438</v>
      </c>
      <c r="C6" s="492"/>
      <c r="D6" s="492"/>
      <c r="E6" s="499"/>
      <c r="F6" s="500"/>
    </row>
    <row r="7" spans="2:11" s="494" customFormat="1" ht="20.25" customHeight="1" x14ac:dyDescent="0.45">
      <c r="B7" s="493"/>
      <c r="C7" s="493"/>
      <c r="D7" s="492"/>
      <c r="E7" s="499"/>
      <c r="F7" s="500"/>
    </row>
    <row r="8" spans="2:11" s="494" customFormat="1" ht="20.25" customHeight="1" x14ac:dyDescent="0.45">
      <c r="B8" s="492" t="s">
        <v>439</v>
      </c>
      <c r="C8" s="493"/>
      <c r="D8" s="492"/>
      <c r="E8" s="499"/>
      <c r="F8" s="500"/>
    </row>
    <row r="9" spans="2:11" s="494" customFormat="1" ht="20.25" customHeight="1" x14ac:dyDescent="0.45">
      <c r="B9" s="493"/>
      <c r="C9" s="493"/>
      <c r="D9" s="492"/>
      <c r="E9" s="492"/>
      <c r="F9" s="492"/>
    </row>
    <row r="10" spans="2:11" s="494" customFormat="1" ht="20.25" customHeight="1" x14ac:dyDescent="0.45">
      <c r="B10" s="492" t="s">
        <v>440</v>
      </c>
      <c r="C10" s="493"/>
      <c r="D10" s="492"/>
      <c r="E10" s="492"/>
      <c r="F10" s="492"/>
    </row>
    <row r="11" spans="2:11" s="494" customFormat="1" ht="20.25" customHeight="1" x14ac:dyDescent="0.45">
      <c r="B11" s="492"/>
      <c r="C11" s="493"/>
      <c r="D11" s="492"/>
    </row>
    <row r="12" spans="2:11" s="494" customFormat="1" ht="20.25" customHeight="1" x14ac:dyDescent="0.45">
      <c r="B12" s="492" t="s">
        <v>441</v>
      </c>
      <c r="C12" s="493"/>
      <c r="D12" s="492"/>
    </row>
    <row r="13" spans="2:11" s="494" customFormat="1" ht="20.25" customHeight="1" x14ac:dyDescent="0.45">
      <c r="B13" s="492"/>
      <c r="C13" s="493"/>
      <c r="D13" s="492"/>
    </row>
    <row r="14" spans="2:11" s="494" customFormat="1" ht="20.25" customHeight="1" x14ac:dyDescent="0.45">
      <c r="B14" s="492" t="s">
        <v>442</v>
      </c>
      <c r="C14" s="493"/>
      <c r="D14" s="492"/>
    </row>
    <row r="15" spans="2:11" s="494" customFormat="1" ht="20.25" customHeight="1" x14ac:dyDescent="0.45">
      <c r="B15" s="492"/>
      <c r="C15" s="493"/>
      <c r="D15" s="492"/>
    </row>
    <row r="16" spans="2:11" s="494" customFormat="1" ht="20.25" customHeight="1" x14ac:dyDescent="0.45">
      <c r="B16" s="492" t="s">
        <v>443</v>
      </c>
      <c r="C16" s="493"/>
      <c r="D16" s="492"/>
    </row>
    <row r="17" spans="2:4" s="494" customFormat="1" ht="20.25" customHeight="1" x14ac:dyDescent="0.45">
      <c r="B17" s="492" t="s">
        <v>444</v>
      </c>
      <c r="C17" s="493"/>
      <c r="D17" s="492"/>
    </row>
    <row r="18" spans="2:4" s="494" customFormat="1" ht="20.25" customHeight="1" x14ac:dyDescent="0.45">
      <c r="B18" s="492"/>
      <c r="C18" s="493"/>
      <c r="D18" s="492"/>
    </row>
    <row r="19" spans="2:4" s="494" customFormat="1" ht="17.25" customHeight="1" x14ac:dyDescent="0.45">
      <c r="B19" s="492" t="s">
        <v>445</v>
      </c>
      <c r="C19" s="492"/>
      <c r="D19" s="492"/>
    </row>
    <row r="20" spans="2:4" s="494" customFormat="1" ht="17.25" customHeight="1" x14ac:dyDescent="0.45">
      <c r="B20" s="492" t="s">
        <v>446</v>
      </c>
      <c r="C20" s="492"/>
      <c r="D20" s="492"/>
    </row>
    <row r="21" spans="2:4" s="494" customFormat="1" ht="17.25" customHeight="1" x14ac:dyDescent="0.45">
      <c r="B21" s="492"/>
      <c r="C21" s="492"/>
      <c r="D21" s="492"/>
    </row>
    <row r="22" spans="2:4" s="494" customFormat="1" ht="17.25" customHeight="1" x14ac:dyDescent="0.45">
      <c r="B22" s="492"/>
      <c r="C22" s="470" t="s">
        <v>247</v>
      </c>
      <c r="D22" s="470" t="s">
        <v>398</v>
      </c>
    </row>
    <row r="23" spans="2:4" s="494" customFormat="1" ht="17.25" customHeight="1" x14ac:dyDescent="0.45">
      <c r="B23" s="492"/>
      <c r="C23" s="470">
        <v>1</v>
      </c>
      <c r="D23" s="501" t="s">
        <v>399</v>
      </c>
    </row>
    <row r="24" spans="2:4" s="494" customFormat="1" ht="17.25" customHeight="1" x14ac:dyDescent="0.45">
      <c r="B24" s="492"/>
      <c r="C24" s="470">
        <v>2</v>
      </c>
      <c r="D24" s="501" t="s">
        <v>400</v>
      </c>
    </row>
    <row r="25" spans="2:4" s="494" customFormat="1" ht="17.25" customHeight="1" x14ac:dyDescent="0.45">
      <c r="B25" s="492"/>
      <c r="C25" s="470">
        <v>3</v>
      </c>
      <c r="D25" s="501" t="s">
        <v>401</v>
      </c>
    </row>
    <row r="26" spans="2:4" s="494" customFormat="1" ht="17.25" customHeight="1" x14ac:dyDescent="0.45">
      <c r="B26" s="492"/>
      <c r="C26" s="470">
        <v>4</v>
      </c>
      <c r="D26" s="501" t="s">
        <v>402</v>
      </c>
    </row>
    <row r="27" spans="2:4" s="494" customFormat="1" ht="17.25" customHeight="1" x14ac:dyDescent="0.45">
      <c r="B27" s="492"/>
      <c r="C27" s="470">
        <v>5</v>
      </c>
      <c r="D27" s="501" t="s">
        <v>273</v>
      </c>
    </row>
    <row r="28" spans="2:4" s="494" customFormat="1" ht="17.25" customHeight="1" x14ac:dyDescent="0.45">
      <c r="B28" s="492"/>
      <c r="C28" s="470">
        <v>6</v>
      </c>
      <c r="D28" s="501" t="s">
        <v>274</v>
      </c>
    </row>
    <row r="29" spans="2:4" s="494" customFormat="1" ht="17.25" customHeight="1" x14ac:dyDescent="0.45">
      <c r="B29" s="492"/>
      <c r="C29" s="470">
        <v>7</v>
      </c>
      <c r="D29" s="501" t="s">
        <v>403</v>
      </c>
    </row>
    <row r="30" spans="2:4" s="494" customFormat="1" ht="17.25" customHeight="1" x14ac:dyDescent="0.45">
      <c r="B30" s="492"/>
      <c r="C30" s="470">
        <v>8</v>
      </c>
      <c r="D30" s="501" t="s">
        <v>404</v>
      </c>
    </row>
    <row r="31" spans="2:4" s="494" customFormat="1" ht="17.25" customHeight="1" x14ac:dyDescent="0.45">
      <c r="B31" s="492"/>
      <c r="C31" s="470">
        <v>9</v>
      </c>
      <c r="D31" s="501" t="s">
        <v>405</v>
      </c>
    </row>
    <row r="32" spans="2:4" s="494" customFormat="1" ht="17.25" customHeight="1" x14ac:dyDescent="0.45">
      <c r="B32" s="492"/>
      <c r="C32" s="470">
        <v>10</v>
      </c>
      <c r="D32" s="501" t="s">
        <v>406</v>
      </c>
    </row>
    <row r="33" spans="2:45" s="494" customFormat="1" ht="17.25" customHeight="1" x14ac:dyDescent="0.45">
      <c r="B33" s="492"/>
      <c r="C33" s="499"/>
      <c r="D33" s="500"/>
    </row>
    <row r="34" spans="2:45" s="494" customFormat="1" ht="17.25" customHeight="1" x14ac:dyDescent="0.45">
      <c r="B34" s="492" t="s">
        <v>447</v>
      </c>
      <c r="C34" s="492"/>
      <c r="D34" s="492"/>
      <c r="E34" s="496"/>
      <c r="F34" s="496"/>
    </row>
    <row r="35" spans="2:45" s="494" customFormat="1" ht="17.25" customHeight="1" x14ac:dyDescent="0.45">
      <c r="B35" s="492" t="s">
        <v>448</v>
      </c>
      <c r="C35" s="492"/>
      <c r="D35" s="492"/>
      <c r="E35" s="496"/>
      <c r="F35" s="496"/>
    </row>
    <row r="36" spans="2:45" s="494" customFormat="1" ht="17.25" customHeight="1" x14ac:dyDescent="0.45">
      <c r="B36" s="492"/>
      <c r="C36" s="492"/>
      <c r="D36" s="492"/>
      <c r="E36" s="496"/>
      <c r="F36" s="496"/>
      <c r="G36" s="502"/>
      <c r="H36" s="502"/>
      <c r="J36" s="502"/>
      <c r="K36" s="502"/>
      <c r="L36" s="502"/>
      <c r="M36" s="502"/>
      <c r="N36" s="502"/>
      <c r="O36" s="502"/>
      <c r="R36" s="502"/>
      <c r="S36" s="502"/>
      <c r="T36" s="502"/>
      <c r="W36" s="502"/>
      <c r="X36" s="502"/>
      <c r="Y36" s="502"/>
    </row>
    <row r="37" spans="2:45" s="494" customFormat="1" ht="17.25" customHeight="1" x14ac:dyDescent="0.45">
      <c r="B37" s="492"/>
      <c r="C37" s="470" t="s">
        <v>284</v>
      </c>
      <c r="D37" s="470" t="s">
        <v>285</v>
      </c>
      <c r="E37" s="496"/>
      <c r="F37" s="496"/>
      <c r="G37" s="502"/>
      <c r="H37" s="502"/>
      <c r="J37" s="502"/>
      <c r="K37" s="502"/>
      <c r="L37" s="502"/>
      <c r="M37" s="502"/>
      <c r="N37" s="502"/>
      <c r="O37" s="502"/>
      <c r="R37" s="502"/>
      <c r="S37" s="502"/>
      <c r="T37" s="502"/>
      <c r="W37" s="502"/>
      <c r="X37" s="502"/>
      <c r="Y37" s="502"/>
    </row>
    <row r="38" spans="2:45" s="494" customFormat="1" ht="17.25" customHeight="1" x14ac:dyDescent="0.45">
      <c r="B38" s="492"/>
      <c r="C38" s="470" t="s">
        <v>276</v>
      </c>
      <c r="D38" s="501" t="s">
        <v>286</v>
      </c>
      <c r="E38" s="496"/>
      <c r="F38" s="496"/>
      <c r="G38" s="502"/>
      <c r="H38" s="502"/>
      <c r="J38" s="502"/>
      <c r="K38" s="502"/>
      <c r="L38" s="502"/>
      <c r="M38" s="502"/>
      <c r="N38" s="502"/>
      <c r="O38" s="502"/>
      <c r="R38" s="502"/>
      <c r="S38" s="502"/>
      <c r="T38" s="502"/>
      <c r="W38" s="502"/>
      <c r="X38" s="502"/>
      <c r="Y38" s="502"/>
    </row>
    <row r="39" spans="2:45" s="494" customFormat="1" ht="17.25" customHeight="1" x14ac:dyDescent="0.45">
      <c r="B39" s="492"/>
      <c r="C39" s="470" t="s">
        <v>279</v>
      </c>
      <c r="D39" s="501" t="s">
        <v>290</v>
      </c>
      <c r="E39" s="496"/>
      <c r="F39" s="496"/>
      <c r="G39" s="502"/>
      <c r="H39" s="502"/>
      <c r="J39" s="502"/>
      <c r="K39" s="502"/>
      <c r="L39" s="502"/>
      <c r="M39" s="502"/>
      <c r="N39" s="502"/>
      <c r="O39" s="502"/>
      <c r="R39" s="502"/>
      <c r="S39" s="502"/>
      <c r="T39" s="502"/>
      <c r="W39" s="502"/>
      <c r="X39" s="502"/>
      <c r="Y39" s="502"/>
    </row>
    <row r="40" spans="2:45" s="494" customFormat="1" ht="17.25" customHeight="1" x14ac:dyDescent="0.45">
      <c r="B40" s="492"/>
      <c r="C40" s="470" t="s">
        <v>280</v>
      </c>
      <c r="D40" s="501" t="s">
        <v>293</v>
      </c>
      <c r="E40" s="496"/>
      <c r="F40" s="496"/>
      <c r="G40" s="502"/>
      <c r="H40" s="502"/>
      <c r="J40" s="502"/>
      <c r="K40" s="502"/>
      <c r="L40" s="502"/>
      <c r="M40" s="502"/>
      <c r="N40" s="502"/>
      <c r="O40" s="502"/>
      <c r="R40" s="502"/>
      <c r="S40" s="502"/>
      <c r="T40" s="502"/>
      <c r="W40" s="502"/>
      <c r="X40" s="502"/>
      <c r="Y40" s="502"/>
    </row>
    <row r="41" spans="2:45" s="494" customFormat="1" ht="17.25" customHeight="1" x14ac:dyDescent="0.45">
      <c r="B41" s="492"/>
      <c r="C41" s="470" t="s">
        <v>282</v>
      </c>
      <c r="D41" s="501" t="s">
        <v>449</v>
      </c>
      <c r="E41" s="496"/>
      <c r="F41" s="496"/>
      <c r="G41" s="502"/>
      <c r="H41" s="502"/>
      <c r="J41" s="502"/>
      <c r="K41" s="502"/>
      <c r="L41" s="502"/>
      <c r="M41" s="502"/>
      <c r="N41" s="502"/>
      <c r="O41" s="502"/>
      <c r="R41" s="502"/>
      <c r="S41" s="502"/>
      <c r="T41" s="502"/>
      <c r="W41" s="502"/>
      <c r="X41" s="502"/>
      <c r="Y41" s="502"/>
    </row>
    <row r="42" spans="2:45" s="494" customFormat="1" ht="17.25" customHeight="1" x14ac:dyDescent="0.45">
      <c r="B42" s="492"/>
      <c r="C42" s="492"/>
      <c r="D42" s="492"/>
      <c r="E42" s="496"/>
      <c r="F42" s="496"/>
      <c r="G42" s="502"/>
      <c r="H42" s="502"/>
      <c r="J42" s="502"/>
      <c r="K42" s="502"/>
      <c r="L42" s="502"/>
      <c r="M42" s="502"/>
      <c r="N42" s="502"/>
      <c r="O42" s="502"/>
      <c r="R42" s="502"/>
      <c r="S42" s="502"/>
      <c r="T42" s="502"/>
      <c r="W42" s="502"/>
      <c r="X42" s="502"/>
      <c r="Y42" s="502"/>
    </row>
    <row r="43" spans="2:45" s="494" customFormat="1" ht="17.25" customHeight="1" x14ac:dyDescent="0.45">
      <c r="B43" s="492"/>
      <c r="C43" s="503" t="s">
        <v>450</v>
      </c>
      <c r="D43" s="492"/>
      <c r="E43" s="496"/>
      <c r="F43" s="496"/>
      <c r="G43" s="502"/>
      <c r="H43" s="502"/>
      <c r="J43" s="502"/>
      <c r="K43" s="502"/>
      <c r="L43" s="502"/>
      <c r="M43" s="502"/>
      <c r="N43" s="502"/>
      <c r="O43" s="502"/>
      <c r="R43" s="502"/>
      <c r="S43" s="502"/>
      <c r="T43" s="502"/>
      <c r="W43" s="502"/>
      <c r="X43" s="502"/>
      <c r="Y43" s="502"/>
    </row>
    <row r="44" spans="2:45" s="494" customFormat="1" ht="17.25" customHeight="1" x14ac:dyDescent="0.45">
      <c r="B44" s="496"/>
      <c r="C44" s="492" t="s">
        <v>451</v>
      </c>
      <c r="D44" s="496"/>
      <c r="E44" s="496"/>
      <c r="F44" s="503"/>
      <c r="G44" s="502"/>
      <c r="H44" s="502"/>
      <c r="J44" s="502"/>
      <c r="K44" s="502"/>
      <c r="L44" s="502"/>
      <c r="M44" s="502"/>
      <c r="N44" s="502"/>
      <c r="O44" s="502"/>
      <c r="R44" s="502"/>
      <c r="S44" s="502"/>
      <c r="T44" s="502"/>
      <c r="W44" s="502"/>
      <c r="X44" s="502"/>
      <c r="Y44" s="502"/>
    </row>
    <row r="45" spans="2:45" s="494" customFormat="1" ht="17.25" customHeight="1" x14ac:dyDescent="0.45">
      <c r="B45" s="496"/>
      <c r="C45" s="492" t="s">
        <v>452</v>
      </c>
      <c r="D45" s="496"/>
      <c r="E45" s="496"/>
      <c r="F45" s="492"/>
      <c r="G45" s="502"/>
      <c r="H45" s="502"/>
      <c r="J45" s="502"/>
      <c r="K45" s="502"/>
      <c r="L45" s="502"/>
      <c r="M45" s="502"/>
      <c r="N45" s="502"/>
      <c r="O45" s="502"/>
      <c r="R45" s="502"/>
      <c r="S45" s="502"/>
      <c r="T45" s="502"/>
      <c r="W45" s="502"/>
      <c r="X45" s="502"/>
      <c r="Y45" s="502"/>
    </row>
    <row r="46" spans="2:45" s="494" customFormat="1" ht="17.25" customHeight="1" x14ac:dyDescent="0.45">
      <c r="B46" s="492"/>
      <c r="C46" s="492"/>
      <c r="D46" s="492"/>
      <c r="E46" s="503"/>
      <c r="F46" s="502"/>
      <c r="G46" s="502"/>
      <c r="H46" s="502"/>
      <c r="J46" s="502"/>
      <c r="K46" s="502"/>
      <c r="L46" s="502"/>
      <c r="M46" s="502"/>
      <c r="N46" s="502"/>
      <c r="O46" s="502"/>
      <c r="R46" s="502"/>
      <c r="S46" s="502"/>
      <c r="T46" s="502"/>
      <c r="W46" s="502"/>
      <c r="X46" s="502"/>
      <c r="Y46" s="502"/>
    </row>
    <row r="47" spans="2:45" s="494" customFormat="1" ht="17.25" customHeight="1" x14ac:dyDescent="0.45">
      <c r="B47" s="492" t="s">
        <v>453</v>
      </c>
      <c r="C47" s="492"/>
      <c r="D47" s="492"/>
    </row>
    <row r="48" spans="2:45" s="494" customFormat="1" ht="17.25" customHeight="1" x14ac:dyDescent="0.45">
      <c r="B48" s="492" t="s">
        <v>454</v>
      </c>
      <c r="C48" s="492"/>
      <c r="D48" s="492"/>
      <c r="AH48" s="468"/>
      <c r="AI48" s="468"/>
      <c r="AJ48" s="468"/>
      <c r="AK48" s="468"/>
      <c r="AL48" s="468"/>
      <c r="AM48" s="468"/>
      <c r="AN48" s="468"/>
      <c r="AO48" s="468"/>
      <c r="AP48" s="468"/>
      <c r="AQ48" s="468"/>
      <c r="AR48" s="468"/>
      <c r="AS48" s="468"/>
    </row>
    <row r="49" spans="2:51" s="494" customFormat="1" ht="17.25" customHeight="1" x14ac:dyDescent="0.45">
      <c r="B49" s="504" t="s">
        <v>455</v>
      </c>
      <c r="C49" s="496"/>
      <c r="D49" s="496"/>
      <c r="E49" s="505"/>
      <c r="F49" s="505"/>
      <c r="G49" s="505"/>
      <c r="H49" s="505"/>
      <c r="I49" s="505"/>
      <c r="J49" s="505"/>
      <c r="K49" s="505"/>
      <c r="L49" s="505"/>
      <c r="M49" s="505"/>
      <c r="N49" s="505"/>
      <c r="O49" s="506"/>
      <c r="P49" s="506"/>
      <c r="Q49" s="505"/>
      <c r="R49" s="506"/>
      <c r="S49" s="505"/>
      <c r="T49" s="505"/>
      <c r="U49" s="506"/>
      <c r="V49" s="468"/>
      <c r="W49" s="468"/>
      <c r="X49" s="468"/>
      <c r="Y49" s="505"/>
      <c r="Z49" s="505"/>
      <c r="AA49" s="505"/>
      <c r="AB49" s="505"/>
      <c r="AC49" s="468"/>
      <c r="AD49" s="505"/>
      <c r="AE49" s="506"/>
      <c r="AF49" s="506"/>
      <c r="AG49" s="506"/>
      <c r="AH49" s="506"/>
      <c r="AI49" s="507"/>
      <c r="AJ49" s="506"/>
      <c r="AK49" s="506"/>
      <c r="AL49" s="506"/>
      <c r="AM49" s="506"/>
      <c r="AN49" s="506"/>
      <c r="AO49" s="506"/>
      <c r="AP49" s="506"/>
      <c r="AQ49" s="506"/>
      <c r="AR49" s="506"/>
      <c r="AS49" s="506"/>
      <c r="AT49" s="506"/>
      <c r="AU49" s="506"/>
      <c r="AV49" s="506"/>
      <c r="AW49" s="506"/>
      <c r="AX49" s="506"/>
      <c r="AY49" s="507"/>
    </row>
    <row r="50" spans="2:51" s="494" customFormat="1" ht="17.25" customHeight="1" x14ac:dyDescent="0.45">
      <c r="F50" s="468"/>
    </row>
    <row r="51" spans="2:51" s="494" customFormat="1" ht="17.25" customHeight="1" x14ac:dyDescent="0.45">
      <c r="B51" s="492" t="s">
        <v>456</v>
      </c>
      <c r="C51" s="492"/>
    </row>
    <row r="52" spans="2:51" s="494" customFormat="1" ht="17.25" customHeight="1" x14ac:dyDescent="0.45">
      <c r="B52" s="492"/>
      <c r="C52" s="492"/>
    </row>
    <row r="53" spans="2:51" s="494" customFormat="1" ht="17.25" customHeight="1" x14ac:dyDescent="0.45">
      <c r="B53" s="492" t="s">
        <v>457</v>
      </c>
      <c r="C53" s="492"/>
    </row>
    <row r="54" spans="2:51" s="494" customFormat="1" ht="17.25" customHeight="1" x14ac:dyDescent="0.45">
      <c r="B54" s="492" t="s">
        <v>458</v>
      </c>
      <c r="C54" s="492"/>
    </row>
    <row r="55" spans="2:51" s="494" customFormat="1" ht="17.25" customHeight="1" x14ac:dyDescent="0.45">
      <c r="B55" s="492"/>
      <c r="C55" s="492"/>
    </row>
    <row r="56" spans="2:51" s="494" customFormat="1" ht="17.25" customHeight="1" x14ac:dyDescent="0.45">
      <c r="B56" s="492" t="s">
        <v>459</v>
      </c>
      <c r="C56" s="492"/>
    </row>
    <row r="57" spans="2:51" s="494" customFormat="1" ht="17.25" customHeight="1" x14ac:dyDescent="0.45">
      <c r="B57" s="492" t="s">
        <v>460</v>
      </c>
      <c r="C57" s="492"/>
    </row>
    <row r="58" spans="2:51" s="494" customFormat="1" ht="17.25" customHeight="1" x14ac:dyDescent="0.45">
      <c r="B58" s="492"/>
      <c r="C58" s="492"/>
    </row>
    <row r="59" spans="2:51" s="494" customFormat="1" ht="17.25" customHeight="1" x14ac:dyDescent="0.45">
      <c r="B59" s="492" t="s">
        <v>461</v>
      </c>
      <c r="C59" s="492"/>
      <c r="D59" s="492"/>
    </row>
    <row r="60" spans="2:51" s="494" customFormat="1" ht="17.25" customHeight="1" x14ac:dyDescent="0.45">
      <c r="B60" s="492"/>
      <c r="C60" s="492"/>
      <c r="D60" s="492"/>
    </row>
    <row r="61" spans="2:51" s="494" customFormat="1" ht="17.25" customHeight="1" x14ac:dyDescent="0.45">
      <c r="B61" s="496" t="s">
        <v>462</v>
      </c>
      <c r="C61" s="496"/>
      <c r="D61" s="492"/>
    </row>
    <row r="62" spans="2:51" s="494" customFormat="1" ht="17.25" customHeight="1" x14ac:dyDescent="0.45">
      <c r="B62" s="496" t="s">
        <v>463</v>
      </c>
      <c r="C62" s="496"/>
      <c r="D62" s="492"/>
    </row>
    <row r="63" spans="2:51" s="494" customFormat="1" ht="17.25" customHeight="1" x14ac:dyDescent="0.45">
      <c r="B63" s="496" t="s">
        <v>464</v>
      </c>
    </row>
    <row r="64" spans="2:51" s="494" customFormat="1" ht="17.25" customHeight="1" x14ac:dyDescent="0.45">
      <c r="B64" s="496"/>
    </row>
    <row r="65" spans="2:54" s="494" customFormat="1" ht="17.25" customHeight="1" x14ac:dyDescent="0.45">
      <c r="B65" s="496" t="s">
        <v>465</v>
      </c>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row>
    <row r="66" spans="2:54" s="494" customFormat="1" ht="17.25" customHeight="1" x14ac:dyDescent="0.45">
      <c r="B66" s="509" t="s">
        <v>466</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row>
    <row r="67" spans="2:54" ht="18.75" customHeight="1" x14ac:dyDescent="0.45">
      <c r="B67" s="510" t="s">
        <v>467</v>
      </c>
    </row>
    <row r="68" spans="2:54" ht="18.75" customHeight="1" x14ac:dyDescent="0.45">
      <c r="B68" s="509" t="s">
        <v>468</v>
      </c>
    </row>
    <row r="69" spans="2:54" ht="18.75" customHeight="1" x14ac:dyDescent="0.45">
      <c r="B69" s="510" t="s">
        <v>469</v>
      </c>
    </row>
    <row r="70" spans="2:54" ht="18.75" customHeight="1" x14ac:dyDescent="0.45">
      <c r="B70" s="509" t="s">
        <v>470</v>
      </c>
    </row>
    <row r="71" spans="2:54" ht="18.75" customHeight="1" x14ac:dyDescent="0.45">
      <c r="B71" s="509" t="s">
        <v>471</v>
      </c>
    </row>
    <row r="72" spans="2:54" ht="18.75" customHeight="1" x14ac:dyDescent="0.45">
      <c r="B72" s="509" t="s">
        <v>472</v>
      </c>
    </row>
    <row r="73" spans="2:54" ht="18.75" customHeight="1" x14ac:dyDescent="0.45"/>
    <row r="74" spans="2:54" ht="18.75" customHeight="1" x14ac:dyDescent="0.45"/>
    <row r="75" spans="2:54" ht="18.75" customHeight="1" x14ac:dyDescent="0.45"/>
    <row r="76" spans="2:54" ht="18.75" customHeight="1" x14ac:dyDescent="0.45"/>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sheetData>
  <mergeCells count="1">
    <mergeCell ref="F4:K5"/>
  </mergeCells>
  <phoneticPr fontId="11"/>
  <pageMargins left="0.70866141732283472" right="0.70866141732283472" top="0.74803149606299213"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2"/>
  <sheetViews>
    <sheetView workbookViewId="0">
      <selection activeCell="B1" sqref="B1"/>
    </sheetView>
  </sheetViews>
  <sheetFormatPr defaultColWidth="9" defaultRowHeight="18" x14ac:dyDescent="0.45"/>
  <cols>
    <col min="1" max="1" width="1.3984375" style="469" customWidth="1"/>
    <col min="2" max="3" width="9" style="469"/>
    <col min="4" max="4" width="40.59765625" style="469" customWidth="1"/>
    <col min="5" max="16384" width="9" style="469"/>
  </cols>
  <sheetData>
    <row r="1" spans="2:11" x14ac:dyDescent="0.45">
      <c r="B1" s="469" t="s">
        <v>433</v>
      </c>
      <c r="D1" s="492"/>
      <c r="E1" s="492"/>
      <c r="F1" s="492"/>
    </row>
    <row r="2" spans="2:11" s="494" customFormat="1" ht="20.25" customHeight="1" x14ac:dyDescent="0.45">
      <c r="B2" s="493" t="s">
        <v>473</v>
      </c>
      <c r="C2" s="493"/>
      <c r="D2" s="492"/>
      <c r="E2" s="492"/>
      <c r="F2" s="492"/>
    </row>
    <row r="3" spans="2:11" s="494" customFormat="1" ht="20.25" customHeight="1" x14ac:dyDescent="0.45">
      <c r="B3" s="493"/>
      <c r="C3" s="493"/>
      <c r="D3" s="492"/>
      <c r="E3" s="492"/>
      <c r="F3" s="492"/>
    </row>
    <row r="4" spans="2:11" s="496" customFormat="1" ht="20.25" customHeight="1" x14ac:dyDescent="0.45">
      <c r="B4" s="495"/>
      <c r="C4" s="492" t="s">
        <v>435</v>
      </c>
      <c r="D4" s="492"/>
      <c r="F4" s="708" t="s">
        <v>436</v>
      </c>
      <c r="G4" s="708"/>
      <c r="H4" s="708"/>
      <c r="I4" s="708"/>
      <c r="J4" s="708"/>
      <c r="K4" s="708"/>
    </row>
    <row r="5" spans="2:11" s="496" customFormat="1" ht="20.25" customHeight="1" x14ac:dyDescent="0.45">
      <c r="B5" s="497"/>
      <c r="C5" s="492" t="s">
        <v>437</v>
      </c>
      <c r="D5" s="492"/>
      <c r="F5" s="708"/>
      <c r="G5" s="708"/>
      <c r="H5" s="708"/>
      <c r="I5" s="708"/>
      <c r="J5" s="708"/>
      <c r="K5" s="708"/>
    </row>
    <row r="6" spans="2:11" s="494" customFormat="1" ht="20.25" customHeight="1" x14ac:dyDescent="0.45">
      <c r="B6" s="498" t="s">
        <v>438</v>
      </c>
      <c r="C6" s="492"/>
      <c r="D6" s="492"/>
      <c r="E6" s="499"/>
      <c r="F6" s="500"/>
    </row>
    <row r="7" spans="2:11" s="494" customFormat="1" ht="20.25" customHeight="1" x14ac:dyDescent="0.45">
      <c r="B7" s="493"/>
      <c r="C7" s="493"/>
      <c r="D7" s="492"/>
      <c r="E7" s="499"/>
      <c r="F7" s="500"/>
    </row>
    <row r="8" spans="2:11" s="494" customFormat="1" ht="20.25" customHeight="1" x14ac:dyDescent="0.45">
      <c r="B8" s="492" t="s">
        <v>439</v>
      </c>
      <c r="C8" s="493"/>
      <c r="D8" s="492"/>
      <c r="E8" s="499"/>
      <c r="F8" s="500"/>
    </row>
    <row r="9" spans="2:11" s="494" customFormat="1" ht="20.25" customHeight="1" x14ac:dyDescent="0.45">
      <c r="B9" s="493"/>
      <c r="C9" s="493"/>
      <c r="D9" s="492"/>
      <c r="E9" s="492"/>
      <c r="F9" s="492"/>
    </row>
    <row r="10" spans="2:11" s="494" customFormat="1" ht="20.25" customHeight="1" x14ac:dyDescent="0.45">
      <c r="B10" s="492" t="s">
        <v>440</v>
      </c>
      <c r="C10" s="493"/>
      <c r="D10" s="492"/>
      <c r="E10" s="492"/>
      <c r="F10" s="492"/>
    </row>
    <row r="11" spans="2:11" s="494" customFormat="1" ht="20.25" customHeight="1" x14ac:dyDescent="0.45">
      <c r="B11" s="492"/>
      <c r="C11" s="493"/>
      <c r="D11" s="492"/>
    </row>
    <row r="12" spans="2:11" s="494" customFormat="1" ht="20.25" customHeight="1" x14ac:dyDescent="0.45">
      <c r="B12" s="492" t="s">
        <v>441</v>
      </c>
      <c r="C12" s="493"/>
      <c r="D12" s="492"/>
    </row>
    <row r="13" spans="2:11" s="494" customFormat="1" ht="20.25" customHeight="1" x14ac:dyDescent="0.45">
      <c r="B13" s="492"/>
      <c r="C13" s="493"/>
      <c r="D13" s="492"/>
    </row>
    <row r="14" spans="2:11" s="494" customFormat="1" ht="20.25" customHeight="1" x14ac:dyDescent="0.45">
      <c r="B14" s="492" t="s">
        <v>442</v>
      </c>
      <c r="C14" s="493"/>
      <c r="D14" s="492"/>
    </row>
    <row r="15" spans="2:11" s="494" customFormat="1" ht="20.25" customHeight="1" x14ac:dyDescent="0.45">
      <c r="B15" s="492"/>
      <c r="C15" s="493"/>
      <c r="D15" s="492"/>
    </row>
    <row r="16" spans="2:11" s="494" customFormat="1" ht="20.25" customHeight="1" x14ac:dyDescent="0.45">
      <c r="B16" s="492" t="s">
        <v>443</v>
      </c>
      <c r="C16" s="493"/>
      <c r="D16" s="492"/>
    </row>
    <row r="17" spans="2:4" s="494" customFormat="1" ht="20.25" customHeight="1" x14ac:dyDescent="0.45">
      <c r="B17" s="492" t="s">
        <v>444</v>
      </c>
      <c r="C17" s="493"/>
      <c r="D17" s="492"/>
    </row>
    <row r="18" spans="2:4" s="494" customFormat="1" ht="20.25" customHeight="1" x14ac:dyDescent="0.45">
      <c r="B18" s="492"/>
      <c r="C18" s="493"/>
      <c r="D18" s="492"/>
    </row>
    <row r="19" spans="2:4" s="494" customFormat="1" ht="20.25" customHeight="1" x14ac:dyDescent="0.45">
      <c r="B19" s="492" t="s">
        <v>474</v>
      </c>
      <c r="C19" s="493"/>
      <c r="D19" s="492"/>
    </row>
    <row r="20" spans="2:4" s="494" customFormat="1" ht="20.25" customHeight="1" x14ac:dyDescent="0.45">
      <c r="B20" s="492" t="s">
        <v>475</v>
      </c>
      <c r="C20" s="493"/>
      <c r="D20" s="492"/>
    </row>
    <row r="21" spans="2:4" s="494" customFormat="1" ht="20.25" customHeight="1" x14ac:dyDescent="0.45">
      <c r="B21" s="492" t="s">
        <v>476</v>
      </c>
      <c r="C21" s="493"/>
      <c r="D21" s="492"/>
    </row>
    <row r="22" spans="2:4" s="494" customFormat="1" ht="20.25" customHeight="1" x14ac:dyDescent="0.45">
      <c r="B22" s="492"/>
      <c r="C22" s="493"/>
      <c r="D22" s="492"/>
    </row>
    <row r="23" spans="2:4" s="494" customFormat="1" ht="20.25" customHeight="1" x14ac:dyDescent="0.45">
      <c r="B23" s="492" t="s">
        <v>477</v>
      </c>
      <c r="C23" s="493"/>
      <c r="D23" s="492"/>
    </row>
    <row r="24" spans="2:4" s="494" customFormat="1" ht="20.25" customHeight="1" x14ac:dyDescent="0.45">
      <c r="B24" s="492" t="s">
        <v>478</v>
      </c>
      <c r="C24" s="493"/>
      <c r="D24" s="492"/>
    </row>
    <row r="25" spans="2:4" s="494" customFormat="1" ht="20.25" customHeight="1" x14ac:dyDescent="0.45">
      <c r="B25" s="492" t="s">
        <v>479</v>
      </c>
      <c r="C25" s="493"/>
      <c r="D25" s="492"/>
    </row>
    <row r="26" spans="2:4" s="494" customFormat="1" ht="20.25" customHeight="1" x14ac:dyDescent="0.45">
      <c r="B26" s="492" t="s">
        <v>480</v>
      </c>
      <c r="C26" s="493"/>
      <c r="D26" s="492"/>
    </row>
    <row r="27" spans="2:4" s="494" customFormat="1" ht="20.25" customHeight="1" x14ac:dyDescent="0.45">
      <c r="B27" s="492"/>
      <c r="C27" s="492"/>
      <c r="D27" s="492"/>
    </row>
    <row r="28" spans="2:4" s="494" customFormat="1" ht="17.25" customHeight="1" x14ac:dyDescent="0.45">
      <c r="B28" s="492" t="s">
        <v>481</v>
      </c>
      <c r="C28" s="492"/>
      <c r="D28" s="492"/>
    </row>
    <row r="29" spans="2:4" s="494" customFormat="1" ht="17.25" customHeight="1" x14ac:dyDescent="0.45">
      <c r="B29" s="492" t="s">
        <v>482</v>
      </c>
      <c r="C29" s="492"/>
      <c r="D29" s="492"/>
    </row>
    <row r="30" spans="2:4" s="494" customFormat="1" ht="17.25" customHeight="1" x14ac:dyDescent="0.45">
      <c r="B30" s="492"/>
      <c r="C30" s="492"/>
      <c r="D30" s="492"/>
    </row>
    <row r="31" spans="2:4" s="494" customFormat="1" ht="17.25" customHeight="1" x14ac:dyDescent="0.45">
      <c r="B31" s="492"/>
      <c r="C31" s="470" t="s">
        <v>247</v>
      </c>
      <c r="D31" s="470" t="s">
        <v>398</v>
      </c>
    </row>
    <row r="32" spans="2:4" s="494" customFormat="1" ht="17.25" customHeight="1" x14ac:dyDescent="0.45">
      <c r="B32" s="492"/>
      <c r="C32" s="470">
        <v>1</v>
      </c>
      <c r="D32" s="501" t="s">
        <v>399</v>
      </c>
    </row>
    <row r="33" spans="2:25" s="494" customFormat="1" ht="17.25" customHeight="1" x14ac:dyDescent="0.45">
      <c r="B33" s="492"/>
      <c r="C33" s="470">
        <v>2</v>
      </c>
      <c r="D33" s="501" t="s">
        <v>400</v>
      </c>
    </row>
    <row r="34" spans="2:25" s="494" customFormat="1" ht="17.25" customHeight="1" x14ac:dyDescent="0.45">
      <c r="B34" s="492"/>
      <c r="C34" s="470">
        <v>3</v>
      </c>
      <c r="D34" s="501" t="s">
        <v>401</v>
      </c>
    </row>
    <row r="35" spans="2:25" s="494" customFormat="1" ht="17.25" customHeight="1" x14ac:dyDescent="0.45">
      <c r="B35" s="492"/>
      <c r="C35" s="470">
        <v>4</v>
      </c>
      <c r="D35" s="501" t="s">
        <v>402</v>
      </c>
    </row>
    <row r="36" spans="2:25" s="494" customFormat="1" ht="17.25" customHeight="1" x14ac:dyDescent="0.45">
      <c r="B36" s="492"/>
      <c r="C36" s="470">
        <v>5</v>
      </c>
      <c r="D36" s="501" t="s">
        <v>273</v>
      </c>
    </row>
    <row r="37" spans="2:25" s="494" customFormat="1" ht="17.25" customHeight="1" x14ac:dyDescent="0.45">
      <c r="B37" s="492"/>
      <c r="C37" s="470">
        <v>6</v>
      </c>
      <c r="D37" s="501" t="s">
        <v>274</v>
      </c>
    </row>
    <row r="38" spans="2:25" s="494" customFormat="1" ht="17.25" customHeight="1" x14ac:dyDescent="0.45">
      <c r="B38" s="492"/>
      <c r="C38" s="470">
        <v>7</v>
      </c>
      <c r="D38" s="501" t="s">
        <v>403</v>
      </c>
    </row>
    <row r="39" spans="2:25" s="494" customFormat="1" ht="17.25" customHeight="1" x14ac:dyDescent="0.45">
      <c r="B39" s="492"/>
      <c r="C39" s="470">
        <v>8</v>
      </c>
      <c r="D39" s="501" t="s">
        <v>404</v>
      </c>
    </row>
    <row r="40" spans="2:25" s="494" customFormat="1" ht="17.25" customHeight="1" x14ac:dyDescent="0.45">
      <c r="B40" s="492"/>
      <c r="C40" s="470">
        <v>9</v>
      </c>
      <c r="D40" s="501" t="s">
        <v>405</v>
      </c>
    </row>
    <row r="41" spans="2:25" s="494" customFormat="1" ht="17.25" customHeight="1" x14ac:dyDescent="0.45">
      <c r="B41" s="492"/>
      <c r="C41" s="470">
        <v>10</v>
      </c>
      <c r="D41" s="501" t="s">
        <v>406</v>
      </c>
    </row>
    <row r="42" spans="2:25" s="494" customFormat="1" ht="17.25" customHeight="1" x14ac:dyDescent="0.45">
      <c r="B42" s="492"/>
      <c r="C42" s="499"/>
      <c r="D42" s="500"/>
    </row>
    <row r="43" spans="2:25" s="494" customFormat="1" ht="17.25" customHeight="1" x14ac:dyDescent="0.45">
      <c r="B43" s="492" t="s">
        <v>483</v>
      </c>
      <c r="C43" s="492"/>
      <c r="D43" s="492"/>
      <c r="E43" s="496"/>
      <c r="F43" s="496"/>
    </row>
    <row r="44" spans="2:25" s="494" customFormat="1" ht="17.25" customHeight="1" x14ac:dyDescent="0.45">
      <c r="B44" s="492" t="s">
        <v>448</v>
      </c>
      <c r="C44" s="492"/>
      <c r="D44" s="492"/>
      <c r="E44" s="496"/>
      <c r="F44" s="496"/>
    </row>
    <row r="45" spans="2:25" s="494" customFormat="1" ht="17.25" customHeight="1" x14ac:dyDescent="0.45">
      <c r="B45" s="492"/>
      <c r="C45" s="492"/>
      <c r="D45" s="492"/>
      <c r="E45" s="496"/>
      <c r="F45" s="496"/>
      <c r="G45" s="502"/>
      <c r="H45" s="502"/>
      <c r="J45" s="502"/>
      <c r="K45" s="502"/>
      <c r="L45" s="502"/>
      <c r="M45" s="502"/>
      <c r="N45" s="502"/>
      <c r="O45" s="502"/>
      <c r="R45" s="502"/>
      <c r="S45" s="502"/>
      <c r="T45" s="502"/>
      <c r="W45" s="502"/>
      <c r="X45" s="502"/>
      <c r="Y45" s="502"/>
    </row>
    <row r="46" spans="2:25" s="494" customFormat="1" ht="17.25" customHeight="1" x14ac:dyDescent="0.45">
      <c r="B46" s="492"/>
      <c r="C46" s="470" t="s">
        <v>284</v>
      </c>
      <c r="D46" s="470" t="s">
        <v>285</v>
      </c>
      <c r="E46" s="496"/>
      <c r="F46" s="496"/>
      <c r="G46" s="502"/>
      <c r="H46" s="502"/>
      <c r="J46" s="502"/>
      <c r="K46" s="502"/>
      <c r="L46" s="502"/>
      <c r="M46" s="502"/>
      <c r="N46" s="502"/>
      <c r="O46" s="502"/>
      <c r="R46" s="502"/>
      <c r="S46" s="502"/>
      <c r="T46" s="502"/>
      <c r="W46" s="502"/>
      <c r="X46" s="502"/>
      <c r="Y46" s="502"/>
    </row>
    <row r="47" spans="2:25" s="494" customFormat="1" ht="17.25" customHeight="1" x14ac:dyDescent="0.45">
      <c r="B47" s="492"/>
      <c r="C47" s="470" t="s">
        <v>276</v>
      </c>
      <c r="D47" s="501" t="s">
        <v>286</v>
      </c>
      <c r="E47" s="496"/>
      <c r="F47" s="496"/>
      <c r="G47" s="502"/>
      <c r="H47" s="502"/>
      <c r="J47" s="502"/>
      <c r="K47" s="502"/>
      <c r="L47" s="502"/>
      <c r="M47" s="502"/>
      <c r="N47" s="502"/>
      <c r="O47" s="502"/>
      <c r="R47" s="502"/>
      <c r="S47" s="502"/>
      <c r="T47" s="502"/>
      <c r="W47" s="502"/>
      <c r="X47" s="502"/>
      <c r="Y47" s="502"/>
    </row>
    <row r="48" spans="2:25" s="494" customFormat="1" ht="17.25" customHeight="1" x14ac:dyDescent="0.45">
      <c r="B48" s="492"/>
      <c r="C48" s="470" t="s">
        <v>279</v>
      </c>
      <c r="D48" s="501" t="s">
        <v>290</v>
      </c>
      <c r="E48" s="496"/>
      <c r="F48" s="496"/>
      <c r="G48" s="502"/>
      <c r="H48" s="502"/>
      <c r="J48" s="502"/>
      <c r="K48" s="502"/>
      <c r="L48" s="502"/>
      <c r="M48" s="502"/>
      <c r="N48" s="502"/>
      <c r="O48" s="502"/>
      <c r="R48" s="502"/>
      <c r="S48" s="502"/>
      <c r="T48" s="502"/>
      <c r="W48" s="502"/>
      <c r="X48" s="502"/>
      <c r="Y48" s="502"/>
    </row>
    <row r="49" spans="2:51" s="494" customFormat="1" ht="17.25" customHeight="1" x14ac:dyDescent="0.45">
      <c r="B49" s="492"/>
      <c r="C49" s="470" t="s">
        <v>280</v>
      </c>
      <c r="D49" s="501" t="s">
        <v>293</v>
      </c>
      <c r="E49" s="496"/>
      <c r="F49" s="496"/>
      <c r="G49" s="502"/>
      <c r="H49" s="502"/>
      <c r="J49" s="502"/>
      <c r="K49" s="502"/>
      <c r="L49" s="502"/>
      <c r="M49" s="502"/>
      <c r="N49" s="502"/>
      <c r="O49" s="502"/>
      <c r="R49" s="502"/>
      <c r="S49" s="502"/>
      <c r="T49" s="502"/>
      <c r="W49" s="502"/>
      <c r="X49" s="502"/>
      <c r="Y49" s="502"/>
    </row>
    <row r="50" spans="2:51" s="494" customFormat="1" ht="17.25" customHeight="1" x14ac:dyDescent="0.45">
      <c r="B50" s="492"/>
      <c r="C50" s="470" t="s">
        <v>282</v>
      </c>
      <c r="D50" s="501" t="s">
        <v>449</v>
      </c>
      <c r="E50" s="496"/>
      <c r="F50" s="496"/>
      <c r="G50" s="502"/>
      <c r="H50" s="502"/>
      <c r="J50" s="502"/>
      <c r="K50" s="502"/>
      <c r="L50" s="502"/>
      <c r="M50" s="502"/>
      <c r="N50" s="502"/>
      <c r="O50" s="502"/>
      <c r="R50" s="502"/>
      <c r="S50" s="502"/>
      <c r="T50" s="502"/>
      <c r="W50" s="502"/>
      <c r="X50" s="502"/>
      <c r="Y50" s="502"/>
    </row>
    <row r="51" spans="2:51" s="494" customFormat="1" ht="17.25" customHeight="1" x14ac:dyDescent="0.45">
      <c r="B51" s="492"/>
      <c r="C51" s="492"/>
      <c r="D51" s="492"/>
      <c r="E51" s="496"/>
      <c r="F51" s="496"/>
      <c r="G51" s="502"/>
      <c r="H51" s="502"/>
      <c r="J51" s="502"/>
      <c r="K51" s="502"/>
      <c r="L51" s="502"/>
      <c r="M51" s="502"/>
      <c r="N51" s="502"/>
      <c r="O51" s="502"/>
      <c r="R51" s="502"/>
      <c r="S51" s="502"/>
      <c r="T51" s="502"/>
      <c r="W51" s="502"/>
      <c r="X51" s="502"/>
      <c r="Y51" s="502"/>
    </row>
    <row r="52" spans="2:51" s="494" customFormat="1" ht="17.25" customHeight="1" x14ac:dyDescent="0.45">
      <c r="B52" s="492"/>
      <c r="C52" s="503" t="s">
        <v>450</v>
      </c>
      <c r="D52" s="492"/>
      <c r="E52" s="496"/>
      <c r="F52" s="496"/>
      <c r="G52" s="502"/>
      <c r="H52" s="502"/>
      <c r="J52" s="502"/>
      <c r="K52" s="502"/>
      <c r="L52" s="502"/>
      <c r="M52" s="502"/>
      <c r="N52" s="502"/>
      <c r="O52" s="502"/>
      <c r="R52" s="502"/>
      <c r="S52" s="502"/>
      <c r="T52" s="502"/>
      <c r="W52" s="502"/>
      <c r="X52" s="502"/>
      <c r="Y52" s="502"/>
    </row>
    <row r="53" spans="2:51" s="494" customFormat="1" ht="17.25" customHeight="1" x14ac:dyDescent="0.45">
      <c r="B53" s="496"/>
      <c r="C53" s="492" t="s">
        <v>451</v>
      </c>
      <c r="D53" s="496"/>
      <c r="E53" s="496"/>
      <c r="F53" s="503"/>
      <c r="G53" s="502"/>
      <c r="H53" s="502"/>
      <c r="J53" s="502"/>
      <c r="K53" s="502"/>
      <c r="L53" s="502"/>
      <c r="M53" s="502"/>
      <c r="N53" s="502"/>
      <c r="O53" s="502"/>
      <c r="R53" s="502"/>
      <c r="S53" s="502"/>
      <c r="T53" s="502"/>
      <c r="W53" s="502"/>
      <c r="X53" s="502"/>
      <c r="Y53" s="502"/>
    </row>
    <row r="54" spans="2:51" s="494" customFormat="1" ht="17.25" customHeight="1" x14ac:dyDescent="0.45">
      <c r="B54" s="496"/>
      <c r="C54" s="492" t="s">
        <v>452</v>
      </c>
      <c r="D54" s="496"/>
      <c r="E54" s="496"/>
      <c r="F54" s="492"/>
      <c r="G54" s="502"/>
      <c r="H54" s="502"/>
      <c r="J54" s="502"/>
      <c r="K54" s="502"/>
      <c r="L54" s="502"/>
      <c r="M54" s="502"/>
      <c r="N54" s="502"/>
      <c r="O54" s="502"/>
      <c r="R54" s="502"/>
      <c r="S54" s="502"/>
      <c r="T54" s="502"/>
      <c r="W54" s="502"/>
      <c r="X54" s="502"/>
      <c r="Y54" s="502"/>
    </row>
    <row r="55" spans="2:51" s="494" customFormat="1" ht="17.25" customHeight="1" x14ac:dyDescent="0.45">
      <c r="B55" s="492"/>
      <c r="C55" s="492"/>
      <c r="D55" s="492"/>
      <c r="E55" s="503"/>
      <c r="F55" s="502"/>
      <c r="G55" s="502"/>
      <c r="H55" s="502"/>
      <c r="J55" s="502"/>
      <c r="K55" s="502"/>
      <c r="L55" s="502"/>
      <c r="M55" s="502"/>
      <c r="N55" s="502"/>
      <c r="O55" s="502"/>
      <c r="R55" s="502"/>
      <c r="S55" s="502"/>
      <c r="T55" s="502"/>
      <c r="W55" s="502"/>
      <c r="X55" s="502"/>
      <c r="Y55" s="502"/>
    </row>
    <row r="56" spans="2:51" s="494" customFormat="1" ht="17.25" customHeight="1" x14ac:dyDescent="0.45">
      <c r="B56" s="492" t="s">
        <v>484</v>
      </c>
      <c r="C56" s="492"/>
      <c r="D56" s="492"/>
    </row>
    <row r="57" spans="2:51" s="494" customFormat="1" ht="17.25" customHeight="1" x14ac:dyDescent="0.45">
      <c r="B57" s="492" t="s">
        <v>454</v>
      </c>
      <c r="C57" s="492"/>
      <c r="D57" s="492"/>
      <c r="AH57" s="468"/>
      <c r="AI57" s="468"/>
      <c r="AJ57" s="468"/>
      <c r="AK57" s="468"/>
      <c r="AL57" s="468"/>
      <c r="AM57" s="468"/>
      <c r="AN57" s="468"/>
      <c r="AO57" s="468"/>
      <c r="AP57" s="468"/>
      <c r="AQ57" s="468"/>
      <c r="AR57" s="468"/>
      <c r="AS57" s="468"/>
    </row>
    <row r="58" spans="2:51" s="494" customFormat="1" ht="17.25" customHeight="1" x14ac:dyDescent="0.45">
      <c r="B58" s="504" t="s">
        <v>455</v>
      </c>
      <c r="C58" s="496"/>
      <c r="D58" s="496"/>
      <c r="E58" s="505"/>
      <c r="F58" s="505"/>
      <c r="G58" s="505"/>
      <c r="H58" s="505"/>
      <c r="I58" s="505"/>
      <c r="J58" s="505"/>
      <c r="K58" s="505"/>
      <c r="L58" s="505"/>
      <c r="M58" s="505"/>
      <c r="N58" s="505"/>
      <c r="O58" s="506"/>
      <c r="P58" s="506"/>
      <c r="Q58" s="505"/>
      <c r="R58" s="506"/>
      <c r="S58" s="505"/>
      <c r="T58" s="505"/>
      <c r="U58" s="506"/>
      <c r="V58" s="468"/>
      <c r="W58" s="468"/>
      <c r="X58" s="468"/>
      <c r="Y58" s="505"/>
      <c r="Z58" s="505"/>
      <c r="AA58" s="505"/>
      <c r="AB58" s="505"/>
      <c r="AC58" s="468"/>
      <c r="AD58" s="505"/>
      <c r="AE58" s="506"/>
      <c r="AF58" s="506"/>
      <c r="AG58" s="506"/>
      <c r="AH58" s="506"/>
      <c r="AI58" s="507"/>
      <c r="AJ58" s="506"/>
      <c r="AK58" s="506"/>
      <c r="AL58" s="506"/>
      <c r="AM58" s="506"/>
      <c r="AN58" s="506"/>
      <c r="AO58" s="506"/>
      <c r="AP58" s="506"/>
      <c r="AQ58" s="506"/>
      <c r="AR58" s="506"/>
      <c r="AS58" s="506"/>
      <c r="AT58" s="506"/>
      <c r="AU58" s="506"/>
      <c r="AV58" s="506"/>
      <c r="AW58" s="506"/>
      <c r="AX58" s="506"/>
      <c r="AY58" s="507"/>
    </row>
    <row r="59" spans="2:51" s="494" customFormat="1" ht="17.25" customHeight="1" x14ac:dyDescent="0.45">
      <c r="B59" s="504" t="s">
        <v>485</v>
      </c>
      <c r="C59" s="496"/>
      <c r="D59" s="496"/>
      <c r="E59" s="505"/>
      <c r="F59" s="505"/>
      <c r="G59" s="505"/>
      <c r="H59" s="505"/>
      <c r="I59" s="505"/>
      <c r="J59" s="505"/>
      <c r="K59" s="505"/>
      <c r="L59" s="505"/>
      <c r="M59" s="505"/>
      <c r="N59" s="505"/>
      <c r="O59" s="506"/>
      <c r="P59" s="506"/>
      <c r="Q59" s="505"/>
      <c r="R59" s="506"/>
      <c r="S59" s="505"/>
      <c r="T59" s="505"/>
      <c r="U59" s="506"/>
      <c r="V59" s="468"/>
      <c r="W59" s="468"/>
      <c r="X59" s="468"/>
      <c r="Y59" s="505"/>
      <c r="Z59" s="505"/>
      <c r="AA59" s="505"/>
      <c r="AB59" s="505"/>
      <c r="AC59" s="468"/>
      <c r="AD59" s="505"/>
      <c r="AE59" s="506"/>
      <c r="AF59" s="506"/>
      <c r="AG59" s="506"/>
      <c r="AH59" s="506"/>
      <c r="AI59" s="507"/>
      <c r="AJ59" s="506"/>
      <c r="AK59" s="506"/>
      <c r="AL59" s="506"/>
      <c r="AM59" s="506"/>
      <c r="AN59" s="506"/>
      <c r="AO59" s="506"/>
      <c r="AP59" s="506"/>
      <c r="AQ59" s="506"/>
      <c r="AR59" s="506"/>
      <c r="AS59" s="506"/>
      <c r="AT59" s="506"/>
      <c r="AU59" s="506"/>
      <c r="AV59" s="506"/>
      <c r="AW59" s="506"/>
      <c r="AX59" s="506"/>
      <c r="AY59" s="507"/>
    </row>
    <row r="60" spans="2:51" s="494" customFormat="1" ht="17.25" customHeight="1" x14ac:dyDescent="0.45">
      <c r="F60" s="468"/>
    </row>
    <row r="61" spans="2:51" s="494" customFormat="1" ht="17.25" customHeight="1" x14ac:dyDescent="0.45">
      <c r="B61" s="492" t="s">
        <v>486</v>
      </c>
      <c r="C61" s="492"/>
    </row>
    <row r="62" spans="2:51" s="494" customFormat="1" ht="17.25" customHeight="1" x14ac:dyDescent="0.45">
      <c r="B62" s="492"/>
      <c r="C62" s="492"/>
    </row>
    <row r="63" spans="2:51" s="494" customFormat="1" ht="17.25" customHeight="1" x14ac:dyDescent="0.45">
      <c r="B63" s="492" t="s">
        <v>487</v>
      </c>
      <c r="C63" s="492"/>
    </row>
    <row r="64" spans="2:51" s="494" customFormat="1" ht="17.25" customHeight="1" x14ac:dyDescent="0.45">
      <c r="B64" s="492" t="s">
        <v>458</v>
      </c>
      <c r="C64" s="492"/>
    </row>
    <row r="65" spans="2:54" s="494" customFormat="1" ht="17.25" customHeight="1" x14ac:dyDescent="0.45">
      <c r="B65" s="492"/>
      <c r="C65" s="492"/>
    </row>
    <row r="66" spans="2:54" s="494" customFormat="1" ht="17.25" customHeight="1" x14ac:dyDescent="0.45">
      <c r="B66" s="492" t="s">
        <v>488</v>
      </c>
      <c r="C66" s="492"/>
    </row>
    <row r="67" spans="2:54" s="494" customFormat="1" ht="17.25" customHeight="1" x14ac:dyDescent="0.45">
      <c r="B67" s="492" t="s">
        <v>460</v>
      </c>
      <c r="C67" s="492"/>
    </row>
    <row r="68" spans="2:54" s="494" customFormat="1" ht="17.25" customHeight="1" x14ac:dyDescent="0.45">
      <c r="B68" s="492"/>
      <c r="C68" s="492"/>
    </row>
    <row r="69" spans="2:54" s="494" customFormat="1" ht="17.25" customHeight="1" x14ac:dyDescent="0.45">
      <c r="B69" s="492" t="s">
        <v>489</v>
      </c>
      <c r="C69" s="492"/>
      <c r="D69" s="492"/>
    </row>
    <row r="70" spans="2:54" s="494" customFormat="1" ht="17.25" customHeight="1" x14ac:dyDescent="0.45">
      <c r="B70" s="492"/>
      <c r="C70" s="492"/>
      <c r="D70" s="492"/>
    </row>
    <row r="71" spans="2:54" s="494" customFormat="1" ht="17.25" customHeight="1" x14ac:dyDescent="0.45">
      <c r="B71" s="496" t="s">
        <v>490</v>
      </c>
      <c r="C71" s="496"/>
      <c r="D71" s="492"/>
    </row>
    <row r="72" spans="2:54" s="494" customFormat="1" ht="17.25" customHeight="1" x14ac:dyDescent="0.45">
      <c r="B72" s="496" t="s">
        <v>463</v>
      </c>
      <c r="C72" s="496"/>
      <c r="D72" s="492"/>
    </row>
    <row r="73" spans="2:54" s="494" customFormat="1" ht="17.25" customHeight="1" x14ac:dyDescent="0.45">
      <c r="B73" s="496" t="s">
        <v>464</v>
      </c>
    </row>
    <row r="74" spans="2:54" s="494" customFormat="1" ht="17.25" customHeight="1" x14ac:dyDescent="0.45">
      <c r="B74" s="496"/>
    </row>
    <row r="75" spans="2:54" s="494" customFormat="1" ht="17.25" customHeight="1" x14ac:dyDescent="0.45">
      <c r="B75" s="496" t="s">
        <v>491</v>
      </c>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row>
    <row r="76" spans="2:54" s="494" customFormat="1" ht="17.25" customHeight="1" x14ac:dyDescent="0.45">
      <c r="B76" s="509" t="s">
        <v>466</v>
      </c>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row>
    <row r="77" spans="2:54" ht="18.75" customHeight="1" x14ac:dyDescent="0.45">
      <c r="B77" s="510" t="s">
        <v>467</v>
      </c>
    </row>
    <row r="78" spans="2:54" ht="18.75" customHeight="1" x14ac:dyDescent="0.45">
      <c r="B78" s="509" t="s">
        <v>468</v>
      </c>
    </row>
    <row r="79" spans="2:54" ht="18.75" customHeight="1" x14ac:dyDescent="0.45">
      <c r="B79" s="510" t="s">
        <v>469</v>
      </c>
    </row>
    <row r="80" spans="2:54" ht="18.75" customHeight="1" x14ac:dyDescent="0.45">
      <c r="B80" s="509" t="s">
        <v>470</v>
      </c>
    </row>
    <row r="81" spans="2:2" ht="18.75" customHeight="1" x14ac:dyDescent="0.45">
      <c r="B81" s="509" t="s">
        <v>471</v>
      </c>
    </row>
    <row r="82" spans="2:2" ht="18.75" customHeight="1" x14ac:dyDescent="0.45">
      <c r="B82" s="509" t="s">
        <v>472</v>
      </c>
    </row>
    <row r="83" spans="2:2" ht="18.75" customHeight="1" x14ac:dyDescent="0.45"/>
    <row r="84" spans="2:2" ht="18.75" customHeight="1" x14ac:dyDescent="0.45"/>
    <row r="85" spans="2:2" ht="18.75" customHeight="1" x14ac:dyDescent="0.45"/>
    <row r="86" spans="2:2" ht="18.75" customHeight="1" x14ac:dyDescent="0.45"/>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sheetData>
  <mergeCells count="1">
    <mergeCell ref="F4:K5"/>
  </mergeCells>
  <phoneticPr fontId="11"/>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Normal="100" zoomScaleSheetLayoutView="100" workbookViewId="0">
      <selection activeCell="B4" sqref="B4:Y4"/>
    </sheetView>
  </sheetViews>
  <sheetFormatPr defaultColWidth="3.09765625" defaultRowHeight="13.2" x14ac:dyDescent="0.2"/>
  <cols>
    <col min="1" max="1" width="2.09765625" style="934" customWidth="1"/>
    <col min="2" max="2" width="2.69921875" style="987" customWidth="1"/>
    <col min="3" max="7" width="3.09765625" style="934"/>
    <col min="8" max="25" width="4" style="934" customWidth="1"/>
    <col min="26" max="16384" width="3.09765625" style="934"/>
  </cols>
  <sheetData>
    <row r="2" spans="2:25" x14ac:dyDescent="0.2">
      <c r="B2" s="934" t="s">
        <v>609</v>
      </c>
    </row>
    <row r="3" spans="2:25" x14ac:dyDescent="0.2">
      <c r="Q3" s="917"/>
      <c r="R3" s="918" t="s">
        <v>314</v>
      </c>
      <c r="S3" s="921"/>
      <c r="T3" s="921"/>
      <c r="U3" s="918" t="s">
        <v>315</v>
      </c>
      <c r="V3" s="919"/>
      <c r="W3" s="918" t="s">
        <v>316</v>
      </c>
      <c r="X3" s="919"/>
      <c r="Y3" s="918" t="s">
        <v>317</v>
      </c>
    </row>
    <row r="4" spans="2:25" x14ac:dyDescent="0.2">
      <c r="B4" s="988" t="s">
        <v>610</v>
      </c>
      <c r="C4" s="988"/>
      <c r="D4" s="988"/>
      <c r="E4" s="988"/>
      <c r="F4" s="988"/>
      <c r="G4" s="988"/>
      <c r="H4" s="988"/>
      <c r="I4" s="988"/>
      <c r="J4" s="988"/>
      <c r="K4" s="988"/>
      <c r="L4" s="988"/>
      <c r="M4" s="988"/>
      <c r="N4" s="988"/>
      <c r="O4" s="988"/>
      <c r="P4" s="988"/>
      <c r="Q4" s="988"/>
      <c r="R4" s="988"/>
      <c r="S4" s="988"/>
      <c r="T4" s="988"/>
      <c r="U4" s="988"/>
      <c r="V4" s="988"/>
      <c r="W4" s="988"/>
      <c r="X4" s="988"/>
      <c r="Y4" s="988"/>
    </row>
    <row r="6" spans="2:25" ht="30" customHeight="1" x14ac:dyDescent="0.2">
      <c r="B6" s="929">
        <v>1</v>
      </c>
      <c r="C6" s="930" t="s">
        <v>148</v>
      </c>
      <c r="D6" s="989"/>
      <c r="E6" s="989"/>
      <c r="F6" s="989"/>
      <c r="G6" s="933"/>
      <c r="H6" s="925"/>
      <c r="I6" s="926"/>
      <c r="J6" s="926"/>
      <c r="K6" s="926"/>
      <c r="L6" s="926"/>
      <c r="M6" s="926"/>
      <c r="N6" s="926"/>
      <c r="O6" s="926"/>
      <c r="P6" s="926"/>
      <c r="Q6" s="926"/>
      <c r="R6" s="926"/>
      <c r="S6" s="926"/>
      <c r="T6" s="926"/>
      <c r="U6" s="926"/>
      <c r="V6" s="926"/>
      <c r="W6" s="926"/>
      <c r="X6" s="926"/>
      <c r="Y6" s="923"/>
    </row>
    <row r="7" spans="2:25" ht="30" customHeight="1" x14ac:dyDescent="0.2">
      <c r="B7" s="929">
        <v>2</v>
      </c>
      <c r="C7" s="930" t="s">
        <v>611</v>
      </c>
      <c r="D7" s="930"/>
      <c r="E7" s="930"/>
      <c r="F7" s="930"/>
      <c r="G7" s="990"/>
      <c r="H7" s="929" t="s">
        <v>322</v>
      </c>
      <c r="I7" s="930" t="s">
        <v>612</v>
      </c>
      <c r="J7" s="930"/>
      <c r="K7" s="930"/>
      <c r="L7" s="930"/>
      <c r="M7" s="991" t="s">
        <v>322</v>
      </c>
      <c r="N7" s="930" t="s">
        <v>613</v>
      </c>
      <c r="O7" s="930"/>
      <c r="P7" s="930"/>
      <c r="Q7" s="930"/>
      <c r="R7" s="991" t="s">
        <v>322</v>
      </c>
      <c r="S7" s="930" t="s">
        <v>614</v>
      </c>
      <c r="T7" s="930"/>
      <c r="U7" s="930"/>
      <c r="V7" s="930"/>
      <c r="W7" s="930"/>
      <c r="X7" s="930"/>
      <c r="Y7" s="990"/>
    </row>
    <row r="8" spans="2:25" ht="30" customHeight="1" x14ac:dyDescent="0.2">
      <c r="B8" s="979">
        <v>3</v>
      </c>
      <c r="C8" s="940" t="s">
        <v>149</v>
      </c>
      <c r="D8" s="940"/>
      <c r="E8" s="940"/>
      <c r="F8" s="940"/>
      <c r="G8" s="962"/>
      <c r="H8" s="1117" t="s">
        <v>322</v>
      </c>
      <c r="I8" s="1118" t="s">
        <v>615</v>
      </c>
      <c r="J8" s="1119"/>
      <c r="K8" s="1119"/>
      <c r="L8" s="1119"/>
      <c r="M8" s="1119"/>
      <c r="N8" s="1119"/>
      <c r="O8" s="1119"/>
      <c r="P8" s="1117"/>
      <c r="Q8" s="1118"/>
      <c r="R8" s="1119"/>
      <c r="S8" s="1119"/>
      <c r="T8" s="1119"/>
      <c r="U8" s="1119"/>
      <c r="V8" s="1119"/>
      <c r="W8" s="1119"/>
      <c r="X8" s="1119"/>
      <c r="Y8" s="1120"/>
    </row>
    <row r="9" spans="2:25" ht="30" customHeight="1" x14ac:dyDescent="0.2">
      <c r="B9" s="979"/>
      <c r="C9" s="940"/>
      <c r="D9" s="940"/>
      <c r="E9" s="940"/>
      <c r="F9" s="940"/>
      <c r="G9" s="962"/>
      <c r="H9" s="1117" t="s">
        <v>322</v>
      </c>
      <c r="I9" s="1118" t="s">
        <v>616</v>
      </c>
      <c r="J9" s="1119"/>
      <c r="K9" s="1119"/>
      <c r="L9" s="1119"/>
      <c r="M9" s="1119"/>
      <c r="N9" s="1119"/>
      <c r="O9" s="1119"/>
      <c r="P9" s="1117"/>
      <c r="Q9" s="1118"/>
      <c r="R9" s="1119"/>
      <c r="S9" s="1119"/>
      <c r="T9" s="1119"/>
      <c r="U9" s="1119"/>
      <c r="V9" s="1119"/>
      <c r="W9" s="1119"/>
      <c r="X9" s="1119"/>
      <c r="Y9" s="1120"/>
    </row>
    <row r="10" spans="2:25" ht="30" customHeight="1" x14ac:dyDescent="0.2">
      <c r="B10" s="979"/>
      <c r="C10" s="940"/>
      <c r="D10" s="940"/>
      <c r="E10" s="940"/>
      <c r="F10" s="940"/>
      <c r="G10" s="962"/>
      <c r="H10" s="1117" t="s">
        <v>322</v>
      </c>
      <c r="I10" s="1118" t="s">
        <v>617</v>
      </c>
      <c r="J10" s="1119"/>
      <c r="K10" s="1119"/>
      <c r="L10" s="1119"/>
      <c r="M10" s="1119"/>
      <c r="N10" s="1119"/>
      <c r="O10" s="1119"/>
      <c r="P10" s="1117"/>
      <c r="Q10" s="1118"/>
      <c r="R10" s="1119"/>
      <c r="S10" s="1119"/>
      <c r="T10" s="1119"/>
      <c r="U10" s="1119"/>
      <c r="V10" s="1119"/>
      <c r="W10" s="1119"/>
      <c r="X10" s="1119"/>
      <c r="Y10" s="1120"/>
    </row>
    <row r="11" spans="2:25" ht="30" customHeight="1" x14ac:dyDescent="0.2">
      <c r="B11" s="979"/>
      <c r="C11" s="940"/>
      <c r="D11" s="940"/>
      <c r="E11" s="940"/>
      <c r="F11" s="940"/>
      <c r="G11" s="962"/>
      <c r="H11" s="1117" t="s">
        <v>618</v>
      </c>
      <c r="I11" s="1118" t="s">
        <v>619</v>
      </c>
      <c r="J11" s="1119"/>
      <c r="K11" s="1119"/>
      <c r="L11" s="1119"/>
      <c r="M11" s="1119"/>
      <c r="N11" s="1119"/>
      <c r="O11" s="1119"/>
      <c r="P11" s="1117"/>
      <c r="Q11" s="1118"/>
      <c r="R11" s="1119"/>
      <c r="S11" s="1119"/>
      <c r="T11" s="1119"/>
      <c r="U11" s="1119"/>
      <c r="V11" s="1119"/>
      <c r="W11" s="1119"/>
      <c r="X11" s="1119"/>
      <c r="Y11" s="1120"/>
    </row>
    <row r="12" spans="2:25" ht="30" customHeight="1" x14ac:dyDescent="0.2">
      <c r="B12" s="979"/>
      <c r="C12" s="940"/>
      <c r="D12" s="940"/>
      <c r="E12" s="940"/>
      <c r="F12" s="940"/>
      <c r="G12" s="962"/>
      <c r="H12" s="919" t="s">
        <v>618</v>
      </c>
      <c r="I12" s="917" t="s">
        <v>620</v>
      </c>
      <c r="J12" s="940"/>
      <c r="K12" s="940"/>
      <c r="L12" s="940"/>
      <c r="M12" s="940"/>
      <c r="N12" s="940"/>
      <c r="O12" s="940"/>
      <c r="P12" s="919"/>
      <c r="Q12" s="917"/>
      <c r="R12" s="940"/>
      <c r="S12" s="940"/>
      <c r="T12" s="940"/>
      <c r="U12" s="940"/>
      <c r="V12" s="940"/>
      <c r="W12" s="940"/>
      <c r="X12" s="940"/>
      <c r="Y12" s="962"/>
    </row>
    <row r="13" spans="2:25" ht="30" customHeight="1" x14ac:dyDescent="0.2">
      <c r="B13" s="979"/>
      <c r="C13" s="940"/>
      <c r="D13" s="940"/>
      <c r="E13" s="940"/>
      <c r="F13" s="940"/>
      <c r="G13" s="962"/>
      <c r="H13" s="1117" t="s">
        <v>322</v>
      </c>
      <c r="I13" s="1118" t="s">
        <v>621</v>
      </c>
      <c r="J13" s="1119"/>
      <c r="K13" s="1119"/>
      <c r="L13" s="1119"/>
      <c r="M13" s="1119"/>
      <c r="N13" s="1119"/>
      <c r="O13" s="1119"/>
      <c r="P13" s="1119"/>
      <c r="Q13" s="1118"/>
      <c r="R13" s="1119"/>
      <c r="S13" s="1119"/>
      <c r="T13" s="1119"/>
      <c r="U13" s="1119"/>
      <c r="V13" s="1119"/>
      <c r="W13" s="1119"/>
      <c r="X13" s="1119"/>
      <c r="Y13" s="1120"/>
    </row>
    <row r="14" spans="2:25" x14ac:dyDescent="0.2">
      <c r="B14" s="992"/>
      <c r="C14" s="993"/>
      <c r="D14" s="993"/>
      <c r="E14" s="993"/>
      <c r="F14" s="993"/>
      <c r="G14" s="994"/>
      <c r="H14" s="995"/>
      <c r="I14" s="993"/>
      <c r="J14" s="993"/>
      <c r="K14" s="993"/>
      <c r="L14" s="993"/>
      <c r="M14" s="993"/>
      <c r="N14" s="993"/>
      <c r="O14" s="993"/>
      <c r="P14" s="993"/>
      <c r="Q14" s="993"/>
      <c r="R14" s="993"/>
      <c r="S14" s="993"/>
      <c r="T14" s="993"/>
      <c r="U14" s="993"/>
      <c r="V14" s="993"/>
      <c r="W14" s="993"/>
      <c r="X14" s="993"/>
      <c r="Y14" s="994"/>
    </row>
    <row r="15" spans="2:25" ht="29.25" customHeight="1" x14ac:dyDescent="0.2">
      <c r="B15" s="996">
        <v>4</v>
      </c>
      <c r="C15" s="997" t="s">
        <v>622</v>
      </c>
      <c r="D15" s="997"/>
      <c r="E15" s="997"/>
      <c r="F15" s="997"/>
      <c r="G15" s="998"/>
      <c r="H15" s="961" t="s">
        <v>623</v>
      </c>
      <c r="I15" s="940"/>
      <c r="Y15" s="927"/>
    </row>
    <row r="16" spans="2:25" ht="12" customHeight="1" x14ac:dyDescent="0.2">
      <c r="B16" s="999"/>
      <c r="G16" s="927"/>
      <c r="H16" s="1000"/>
      <c r="I16" s="1001" t="s">
        <v>624</v>
      </c>
      <c r="J16" s="1001"/>
      <c r="K16" s="1001"/>
      <c r="L16" s="1001"/>
      <c r="M16" s="1001"/>
      <c r="N16" s="1001"/>
      <c r="O16" s="1001"/>
      <c r="P16" s="1001"/>
      <c r="Q16" s="1002"/>
      <c r="R16" s="1003"/>
      <c r="S16" s="1003"/>
      <c r="T16" s="1003"/>
      <c r="U16" s="1003"/>
      <c r="V16" s="1003"/>
      <c r="W16" s="1004"/>
      <c r="Y16" s="927"/>
    </row>
    <row r="17" spans="2:25" ht="12" customHeight="1" x14ac:dyDescent="0.2">
      <c r="B17" s="999"/>
      <c r="G17" s="927"/>
      <c r="H17" s="1000"/>
      <c r="I17" s="1001"/>
      <c r="J17" s="1001"/>
      <c r="K17" s="1001"/>
      <c r="L17" s="1001"/>
      <c r="M17" s="1001"/>
      <c r="N17" s="1001"/>
      <c r="O17" s="1001"/>
      <c r="P17" s="1001"/>
      <c r="Q17" s="1005"/>
      <c r="R17" s="1006"/>
      <c r="S17" s="1006"/>
      <c r="T17" s="1006"/>
      <c r="U17" s="1006"/>
      <c r="V17" s="1006"/>
      <c r="W17" s="1007"/>
      <c r="Y17" s="927"/>
    </row>
    <row r="18" spans="2:25" ht="12" customHeight="1" x14ac:dyDescent="0.2">
      <c r="B18" s="999"/>
      <c r="G18" s="927"/>
      <c r="H18" s="1000"/>
      <c r="I18" s="1002" t="s">
        <v>625</v>
      </c>
      <c r="J18" s="1003"/>
      <c r="K18" s="1003"/>
      <c r="L18" s="1003"/>
      <c r="M18" s="1003"/>
      <c r="N18" s="1003"/>
      <c r="O18" s="1003"/>
      <c r="P18" s="1004"/>
      <c r="Q18" s="1002"/>
      <c r="R18" s="1003"/>
      <c r="S18" s="1003"/>
      <c r="T18" s="1003"/>
      <c r="U18" s="1003"/>
      <c r="V18" s="1003"/>
      <c r="W18" s="1004"/>
      <c r="Y18" s="927"/>
    </row>
    <row r="19" spans="2:25" ht="12" customHeight="1" x14ac:dyDescent="0.2">
      <c r="B19" s="999"/>
      <c r="G19" s="927"/>
      <c r="H19" s="1000"/>
      <c r="I19" s="1008"/>
      <c r="J19" s="921"/>
      <c r="K19" s="921"/>
      <c r="L19" s="921"/>
      <c r="M19" s="921"/>
      <c r="N19" s="921"/>
      <c r="O19" s="921"/>
      <c r="P19" s="1009"/>
      <c r="Q19" s="1008"/>
      <c r="R19" s="921"/>
      <c r="S19" s="921"/>
      <c r="T19" s="921"/>
      <c r="U19" s="921"/>
      <c r="V19" s="921"/>
      <c r="W19" s="1009"/>
      <c r="Y19" s="927"/>
    </row>
    <row r="20" spans="2:25" ht="12" customHeight="1" x14ac:dyDescent="0.2">
      <c r="B20" s="999"/>
      <c r="G20" s="927"/>
      <c r="H20" s="1000"/>
      <c r="I20" s="1008"/>
      <c r="J20" s="921"/>
      <c r="K20" s="921"/>
      <c r="L20" s="921"/>
      <c r="M20" s="921"/>
      <c r="N20" s="921"/>
      <c r="O20" s="921"/>
      <c r="P20" s="1009"/>
      <c r="Q20" s="1008"/>
      <c r="R20" s="921"/>
      <c r="S20" s="921"/>
      <c r="T20" s="921"/>
      <c r="U20" s="921"/>
      <c r="V20" s="921"/>
      <c r="W20" s="1009"/>
      <c r="Y20" s="927"/>
    </row>
    <row r="21" spans="2:25" ht="12" customHeight="1" x14ac:dyDescent="0.2">
      <c r="B21" s="999"/>
      <c r="G21" s="927"/>
      <c r="H21" s="1000"/>
      <c r="I21" s="1005"/>
      <c r="J21" s="1006"/>
      <c r="K21" s="1006"/>
      <c r="L21" s="1006"/>
      <c r="M21" s="1006"/>
      <c r="N21" s="1006"/>
      <c r="O21" s="1006"/>
      <c r="P21" s="1007"/>
      <c r="Q21" s="1005"/>
      <c r="R21" s="1006"/>
      <c r="S21" s="1006"/>
      <c r="T21" s="1006"/>
      <c r="U21" s="1006"/>
      <c r="V21" s="1006"/>
      <c r="W21" s="1007"/>
      <c r="Y21" s="927"/>
    </row>
    <row r="22" spans="2:25" ht="12" customHeight="1" x14ac:dyDescent="0.2">
      <c r="B22" s="999"/>
      <c r="G22" s="927"/>
      <c r="H22" s="1000"/>
      <c r="I22" s="1001" t="s">
        <v>626</v>
      </c>
      <c r="J22" s="1001"/>
      <c r="K22" s="1001"/>
      <c r="L22" s="1001"/>
      <c r="M22" s="1001"/>
      <c r="N22" s="1001"/>
      <c r="O22" s="1001"/>
      <c r="P22" s="1001"/>
      <c r="Q22" s="1010"/>
      <c r="R22" s="1011"/>
      <c r="S22" s="1011"/>
      <c r="T22" s="1011"/>
      <c r="U22" s="1011"/>
      <c r="V22" s="1011"/>
      <c r="W22" s="1012"/>
      <c r="Y22" s="927"/>
    </row>
    <row r="23" spans="2:25" ht="12" customHeight="1" x14ac:dyDescent="0.2">
      <c r="B23" s="999"/>
      <c r="G23" s="927"/>
      <c r="H23" s="1000"/>
      <c r="I23" s="1001"/>
      <c r="J23" s="1001"/>
      <c r="K23" s="1001"/>
      <c r="L23" s="1001"/>
      <c r="M23" s="1001"/>
      <c r="N23" s="1001"/>
      <c r="O23" s="1001"/>
      <c r="P23" s="1001"/>
      <c r="Q23" s="1013"/>
      <c r="R23" s="943"/>
      <c r="S23" s="943"/>
      <c r="T23" s="943"/>
      <c r="U23" s="943"/>
      <c r="V23" s="943"/>
      <c r="W23" s="944"/>
      <c r="Y23" s="927"/>
    </row>
    <row r="24" spans="2:25" ht="12" customHeight="1" x14ac:dyDescent="0.2">
      <c r="B24" s="999"/>
      <c r="G24" s="927"/>
      <c r="H24" s="1000"/>
      <c r="I24" s="1001" t="s">
        <v>627</v>
      </c>
      <c r="J24" s="1001"/>
      <c r="K24" s="1001"/>
      <c r="L24" s="1001"/>
      <c r="M24" s="1001"/>
      <c r="N24" s="1001"/>
      <c r="O24" s="1001"/>
      <c r="P24" s="1001"/>
      <c r="Q24" s="1010" t="s">
        <v>628</v>
      </c>
      <c r="R24" s="1011"/>
      <c r="S24" s="1011"/>
      <c r="T24" s="1011"/>
      <c r="U24" s="1011"/>
      <c r="V24" s="1011"/>
      <c r="W24" s="1012"/>
      <c r="Y24" s="927"/>
    </row>
    <row r="25" spans="2:25" ht="12" customHeight="1" x14ac:dyDescent="0.2">
      <c r="B25" s="999"/>
      <c r="G25" s="927"/>
      <c r="H25" s="1000"/>
      <c r="I25" s="1001"/>
      <c r="J25" s="1001"/>
      <c r="K25" s="1001"/>
      <c r="L25" s="1001"/>
      <c r="M25" s="1001"/>
      <c r="N25" s="1001"/>
      <c r="O25" s="1001"/>
      <c r="P25" s="1001"/>
      <c r="Q25" s="1013"/>
      <c r="R25" s="943"/>
      <c r="S25" s="943"/>
      <c r="T25" s="943"/>
      <c r="U25" s="943"/>
      <c r="V25" s="943"/>
      <c r="W25" s="944"/>
      <c r="Y25" s="927"/>
    </row>
    <row r="26" spans="2:25" ht="12" customHeight="1" x14ac:dyDescent="0.2">
      <c r="B26" s="999"/>
      <c r="G26" s="927"/>
      <c r="H26" s="1000"/>
      <c r="I26" s="1001" t="s">
        <v>629</v>
      </c>
      <c r="J26" s="1001"/>
      <c r="K26" s="1001"/>
      <c r="L26" s="1001"/>
      <c r="M26" s="1001"/>
      <c r="N26" s="1001"/>
      <c r="O26" s="1001"/>
      <c r="P26" s="1001"/>
      <c r="Q26" s="1010"/>
      <c r="R26" s="1011"/>
      <c r="S26" s="1011"/>
      <c r="T26" s="1011"/>
      <c r="U26" s="1011"/>
      <c r="V26" s="1011"/>
      <c r="W26" s="1012"/>
      <c r="Y26" s="927"/>
    </row>
    <row r="27" spans="2:25" ht="12" customHeight="1" x14ac:dyDescent="0.2">
      <c r="B27" s="999"/>
      <c r="G27" s="927"/>
      <c r="H27" s="1000"/>
      <c r="I27" s="1001"/>
      <c r="J27" s="1001"/>
      <c r="K27" s="1001"/>
      <c r="L27" s="1001"/>
      <c r="M27" s="1001"/>
      <c r="N27" s="1001"/>
      <c r="O27" s="1001"/>
      <c r="P27" s="1001"/>
      <c r="Q27" s="1013"/>
      <c r="R27" s="943"/>
      <c r="S27" s="943"/>
      <c r="T27" s="943"/>
      <c r="U27" s="943"/>
      <c r="V27" s="943"/>
      <c r="W27" s="944"/>
      <c r="Y27" s="927"/>
    </row>
    <row r="28" spans="2:25" ht="15" customHeight="1" x14ac:dyDescent="0.2">
      <c r="B28" s="999"/>
      <c r="G28" s="927"/>
      <c r="H28" s="1000"/>
      <c r="I28" s="940"/>
      <c r="J28" s="940"/>
      <c r="K28" s="940"/>
      <c r="L28" s="940"/>
      <c r="M28" s="940"/>
      <c r="N28" s="940"/>
      <c r="O28" s="940"/>
      <c r="P28" s="940"/>
      <c r="Q28" s="940"/>
      <c r="R28" s="940"/>
      <c r="S28" s="940"/>
      <c r="T28" s="940"/>
      <c r="U28" s="940"/>
      <c r="Y28" s="1014"/>
    </row>
    <row r="29" spans="2:25" ht="29.25" customHeight="1" x14ac:dyDescent="0.2">
      <c r="B29" s="996"/>
      <c r="C29" s="1015"/>
      <c r="D29" s="1015"/>
      <c r="E29" s="1015"/>
      <c r="F29" s="1015"/>
      <c r="G29" s="1016"/>
      <c r="H29" s="961" t="s">
        <v>630</v>
      </c>
      <c r="I29" s="940"/>
      <c r="Y29" s="927"/>
    </row>
    <row r="30" spans="2:25" ht="12" customHeight="1" x14ac:dyDescent="0.2">
      <c r="B30" s="999"/>
      <c r="G30" s="927"/>
      <c r="H30" s="1000"/>
      <c r="I30" s="1001" t="s">
        <v>624</v>
      </c>
      <c r="J30" s="1001"/>
      <c r="K30" s="1001"/>
      <c r="L30" s="1001"/>
      <c r="M30" s="1001"/>
      <c r="N30" s="1001"/>
      <c r="O30" s="1001"/>
      <c r="P30" s="1001"/>
      <c r="Q30" s="1002"/>
      <c r="R30" s="1003"/>
      <c r="S30" s="1003"/>
      <c r="T30" s="1003"/>
      <c r="U30" s="1003"/>
      <c r="V30" s="1003"/>
      <c r="W30" s="1004"/>
      <c r="Y30" s="927"/>
    </row>
    <row r="31" spans="2:25" ht="12" customHeight="1" x14ac:dyDescent="0.2">
      <c r="B31" s="999"/>
      <c r="G31" s="927"/>
      <c r="H31" s="1000"/>
      <c r="I31" s="1001"/>
      <c r="J31" s="1001"/>
      <c r="K31" s="1001"/>
      <c r="L31" s="1001"/>
      <c r="M31" s="1001"/>
      <c r="N31" s="1001"/>
      <c r="O31" s="1001"/>
      <c r="P31" s="1001"/>
      <c r="Q31" s="1005"/>
      <c r="R31" s="1006"/>
      <c r="S31" s="1006"/>
      <c r="T31" s="1006"/>
      <c r="U31" s="1006"/>
      <c r="V31" s="1006"/>
      <c r="W31" s="1007"/>
      <c r="Y31" s="927"/>
    </row>
    <row r="32" spans="2:25" ht="12" customHeight="1" x14ac:dyDescent="0.2">
      <c r="B32" s="999"/>
      <c r="G32" s="927"/>
      <c r="H32" s="1000"/>
      <c r="I32" s="1002" t="s">
        <v>625</v>
      </c>
      <c r="J32" s="1003"/>
      <c r="K32" s="1003"/>
      <c r="L32" s="1003"/>
      <c r="M32" s="1003"/>
      <c r="N32" s="1003"/>
      <c r="O32" s="1003"/>
      <c r="P32" s="1004"/>
      <c r="Q32" s="1002"/>
      <c r="R32" s="1003"/>
      <c r="S32" s="1003"/>
      <c r="T32" s="1003"/>
      <c r="U32" s="1003"/>
      <c r="V32" s="1003"/>
      <c r="W32" s="1004"/>
      <c r="Y32" s="927"/>
    </row>
    <row r="33" spans="2:25" ht="12" customHeight="1" x14ac:dyDescent="0.2">
      <c r="B33" s="999"/>
      <c r="G33" s="927"/>
      <c r="H33" s="1000"/>
      <c r="I33" s="1008"/>
      <c r="J33" s="921"/>
      <c r="K33" s="921"/>
      <c r="L33" s="921"/>
      <c r="M33" s="921"/>
      <c r="N33" s="921"/>
      <c r="O33" s="921"/>
      <c r="P33" s="1009"/>
      <c r="Q33" s="1008"/>
      <c r="R33" s="921"/>
      <c r="S33" s="921"/>
      <c r="T33" s="921"/>
      <c r="U33" s="921"/>
      <c r="V33" s="921"/>
      <c r="W33" s="1009"/>
      <c r="Y33" s="927"/>
    </row>
    <row r="34" spans="2:25" ht="12" customHeight="1" x14ac:dyDescent="0.2">
      <c r="B34" s="999"/>
      <c r="G34" s="927"/>
      <c r="H34" s="1000"/>
      <c r="I34" s="1008"/>
      <c r="J34" s="921"/>
      <c r="K34" s="921"/>
      <c r="L34" s="921"/>
      <c r="M34" s="921"/>
      <c r="N34" s="921"/>
      <c r="O34" s="921"/>
      <c r="P34" s="1009"/>
      <c r="Q34" s="1008"/>
      <c r="R34" s="921"/>
      <c r="S34" s="921"/>
      <c r="T34" s="921"/>
      <c r="U34" s="921"/>
      <c r="V34" s="921"/>
      <c r="W34" s="1009"/>
      <c r="Y34" s="927"/>
    </row>
    <row r="35" spans="2:25" ht="12" customHeight="1" x14ac:dyDescent="0.2">
      <c r="B35" s="999"/>
      <c r="G35" s="927"/>
      <c r="H35" s="1000"/>
      <c r="I35" s="1005"/>
      <c r="J35" s="1006"/>
      <c r="K35" s="1006"/>
      <c r="L35" s="1006"/>
      <c r="M35" s="1006"/>
      <c r="N35" s="1006"/>
      <c r="O35" s="1006"/>
      <c r="P35" s="1007"/>
      <c r="Q35" s="1005"/>
      <c r="R35" s="1006"/>
      <c r="S35" s="1006"/>
      <c r="T35" s="1006"/>
      <c r="U35" s="1006"/>
      <c r="V35" s="1006"/>
      <c r="W35" s="1007"/>
      <c r="Y35" s="927"/>
    </row>
    <row r="36" spans="2:25" ht="12" customHeight="1" x14ac:dyDescent="0.2">
      <c r="B36" s="999"/>
      <c r="G36" s="927"/>
      <c r="H36" s="1000"/>
      <c r="I36" s="1001" t="s">
        <v>626</v>
      </c>
      <c r="J36" s="1001"/>
      <c r="K36" s="1001"/>
      <c r="L36" s="1001"/>
      <c r="M36" s="1001"/>
      <c r="N36" s="1001"/>
      <c r="O36" s="1001"/>
      <c r="P36" s="1001"/>
      <c r="Q36" s="1010"/>
      <c r="R36" s="1011"/>
      <c r="S36" s="1011"/>
      <c r="T36" s="1011"/>
      <c r="U36" s="1011"/>
      <c r="V36" s="1011"/>
      <c r="W36" s="1012"/>
      <c r="Y36" s="927"/>
    </row>
    <row r="37" spans="2:25" ht="12" customHeight="1" x14ac:dyDescent="0.2">
      <c r="B37" s="999"/>
      <c r="G37" s="927"/>
      <c r="H37" s="1000"/>
      <c r="I37" s="1001"/>
      <c r="J37" s="1001"/>
      <c r="K37" s="1001"/>
      <c r="L37" s="1001"/>
      <c r="M37" s="1001"/>
      <c r="N37" s="1001"/>
      <c r="O37" s="1001"/>
      <c r="P37" s="1001"/>
      <c r="Q37" s="1013"/>
      <c r="R37" s="943"/>
      <c r="S37" s="943"/>
      <c r="T37" s="943"/>
      <c r="U37" s="943"/>
      <c r="V37" s="943"/>
      <c r="W37" s="944"/>
      <c r="Y37" s="927"/>
    </row>
    <row r="38" spans="2:25" ht="12" customHeight="1" x14ac:dyDescent="0.2">
      <c r="B38" s="999"/>
      <c r="G38" s="927"/>
      <c r="H38" s="1017"/>
      <c r="I38" s="1018" t="s">
        <v>627</v>
      </c>
      <c r="J38" s="1001"/>
      <c r="K38" s="1001"/>
      <c r="L38" s="1001"/>
      <c r="M38" s="1001"/>
      <c r="N38" s="1001"/>
      <c r="O38" s="1001"/>
      <c r="P38" s="1001"/>
      <c r="Q38" s="925" t="s">
        <v>628</v>
      </c>
      <c r="R38" s="926"/>
      <c r="S38" s="926"/>
      <c r="T38" s="926"/>
      <c r="U38" s="926"/>
      <c r="V38" s="926"/>
      <c r="W38" s="926"/>
      <c r="X38" s="1000"/>
      <c r="Y38" s="927"/>
    </row>
    <row r="39" spans="2:25" ht="12" customHeight="1" x14ac:dyDescent="0.2">
      <c r="B39" s="999"/>
      <c r="G39" s="927"/>
      <c r="H39" s="1000"/>
      <c r="I39" s="1019"/>
      <c r="J39" s="1019"/>
      <c r="K39" s="1019"/>
      <c r="L39" s="1019"/>
      <c r="M39" s="1019"/>
      <c r="N39" s="1019"/>
      <c r="O39" s="1019"/>
      <c r="P39" s="1019"/>
      <c r="Q39" s="1013"/>
      <c r="R39" s="943"/>
      <c r="S39" s="943"/>
      <c r="T39" s="943"/>
      <c r="U39" s="943"/>
      <c r="V39" s="943"/>
      <c r="W39" s="944"/>
      <c r="Y39" s="927"/>
    </row>
    <row r="40" spans="2:25" ht="12" customHeight="1" x14ac:dyDescent="0.2">
      <c r="B40" s="999"/>
      <c r="G40" s="927"/>
      <c r="H40" s="1000"/>
      <c r="I40" s="1001" t="s">
        <v>629</v>
      </c>
      <c r="J40" s="1001"/>
      <c r="K40" s="1001"/>
      <c r="L40" s="1001"/>
      <c r="M40" s="1001"/>
      <c r="N40" s="1001"/>
      <c r="O40" s="1001"/>
      <c r="P40" s="1001"/>
      <c r="Q40" s="1010"/>
      <c r="R40" s="1011"/>
      <c r="S40" s="1011"/>
      <c r="T40" s="1011"/>
      <c r="U40" s="1011"/>
      <c r="V40" s="1011"/>
      <c r="W40" s="1012"/>
      <c r="Y40" s="927"/>
    </row>
    <row r="41" spans="2:25" ht="12" customHeight="1" x14ac:dyDescent="0.2">
      <c r="B41" s="999"/>
      <c r="G41" s="927"/>
      <c r="H41" s="1000"/>
      <c r="I41" s="1001"/>
      <c r="J41" s="1001"/>
      <c r="K41" s="1001"/>
      <c r="L41" s="1001"/>
      <c r="M41" s="1001"/>
      <c r="N41" s="1001"/>
      <c r="O41" s="1001"/>
      <c r="P41" s="1001"/>
      <c r="Q41" s="1013"/>
      <c r="R41" s="943"/>
      <c r="S41" s="943"/>
      <c r="T41" s="943"/>
      <c r="U41" s="943"/>
      <c r="V41" s="943"/>
      <c r="W41" s="944"/>
      <c r="Y41" s="927"/>
    </row>
    <row r="42" spans="2:25" ht="15" customHeight="1" x14ac:dyDescent="0.2">
      <c r="B42" s="999"/>
      <c r="G42" s="927"/>
      <c r="H42" s="1000"/>
      <c r="I42" s="940"/>
      <c r="J42" s="940"/>
      <c r="K42" s="940"/>
      <c r="L42" s="940"/>
      <c r="M42" s="940"/>
      <c r="N42" s="940"/>
      <c r="O42" s="940"/>
      <c r="P42" s="940"/>
      <c r="Q42" s="940"/>
      <c r="R42" s="940"/>
      <c r="S42" s="940"/>
      <c r="T42" s="940"/>
      <c r="U42" s="940"/>
      <c r="Y42" s="1014"/>
    </row>
    <row r="43" spans="2:25" ht="29.25" customHeight="1" x14ac:dyDescent="0.2">
      <c r="B43" s="996"/>
      <c r="C43" s="1015"/>
      <c r="D43" s="1015"/>
      <c r="E43" s="1015"/>
      <c r="F43" s="1015"/>
      <c r="G43" s="1016"/>
      <c r="H43" s="961" t="s">
        <v>631</v>
      </c>
      <c r="I43" s="940"/>
      <c r="Y43" s="927"/>
    </row>
    <row r="44" spans="2:25" ht="12" customHeight="1" x14ac:dyDescent="0.2">
      <c r="B44" s="999"/>
      <c r="G44" s="927"/>
      <c r="H44" s="1000"/>
      <c r="I44" s="1001" t="s">
        <v>624</v>
      </c>
      <c r="J44" s="1001"/>
      <c r="K44" s="1001"/>
      <c r="L44" s="1001"/>
      <c r="M44" s="1001"/>
      <c r="N44" s="1001"/>
      <c r="O44" s="1001"/>
      <c r="P44" s="1001"/>
      <c r="Q44" s="1002"/>
      <c r="R44" s="1003"/>
      <c r="S44" s="1003"/>
      <c r="T44" s="1003"/>
      <c r="U44" s="1003"/>
      <c r="V44" s="1003"/>
      <c r="W44" s="1004"/>
      <c r="Y44" s="927"/>
    </row>
    <row r="45" spans="2:25" ht="12" customHeight="1" x14ac:dyDescent="0.2">
      <c r="B45" s="999"/>
      <c r="G45" s="927"/>
      <c r="H45" s="1000"/>
      <c r="I45" s="1001"/>
      <c r="J45" s="1001"/>
      <c r="K45" s="1001"/>
      <c r="L45" s="1001"/>
      <c r="M45" s="1001"/>
      <c r="N45" s="1001"/>
      <c r="O45" s="1001"/>
      <c r="P45" s="1001"/>
      <c r="Q45" s="1005"/>
      <c r="R45" s="1006"/>
      <c r="S45" s="1006"/>
      <c r="T45" s="1006"/>
      <c r="U45" s="1006"/>
      <c r="V45" s="1006"/>
      <c r="W45" s="1007"/>
      <c r="Y45" s="927"/>
    </row>
    <row r="46" spans="2:25" ht="12" customHeight="1" x14ac:dyDescent="0.2">
      <c r="B46" s="999"/>
      <c r="G46" s="927"/>
      <c r="H46" s="1000"/>
      <c r="I46" s="1002" t="s">
        <v>625</v>
      </c>
      <c r="J46" s="1003"/>
      <c r="K46" s="1003"/>
      <c r="L46" s="1003"/>
      <c r="M46" s="1003"/>
      <c r="N46" s="1003"/>
      <c r="O46" s="1003"/>
      <c r="P46" s="1004"/>
      <c r="Q46" s="1002"/>
      <c r="R46" s="1003"/>
      <c r="S46" s="1003"/>
      <c r="T46" s="1003"/>
      <c r="U46" s="1003"/>
      <c r="V46" s="1003"/>
      <c r="W46" s="1004"/>
      <c r="Y46" s="927"/>
    </row>
    <row r="47" spans="2:25" ht="12" customHeight="1" x14ac:dyDescent="0.2">
      <c r="B47" s="999"/>
      <c r="G47" s="927"/>
      <c r="H47" s="1000"/>
      <c r="I47" s="1008"/>
      <c r="J47" s="921"/>
      <c r="K47" s="921"/>
      <c r="L47" s="921"/>
      <c r="M47" s="921"/>
      <c r="N47" s="921"/>
      <c r="O47" s="921"/>
      <c r="P47" s="1009"/>
      <c r="Q47" s="1008"/>
      <c r="R47" s="921"/>
      <c r="S47" s="921"/>
      <c r="T47" s="921"/>
      <c r="U47" s="921"/>
      <c r="V47" s="921"/>
      <c r="W47" s="1009"/>
      <c r="Y47" s="927"/>
    </row>
    <row r="48" spans="2:25" ht="12" customHeight="1" x14ac:dyDescent="0.2">
      <c r="B48" s="999"/>
      <c r="G48" s="927"/>
      <c r="H48" s="1000"/>
      <c r="I48" s="1008"/>
      <c r="J48" s="921"/>
      <c r="K48" s="921"/>
      <c r="L48" s="921"/>
      <c r="M48" s="921"/>
      <c r="N48" s="921"/>
      <c r="O48" s="921"/>
      <c r="P48" s="1009"/>
      <c r="Q48" s="1008"/>
      <c r="R48" s="921"/>
      <c r="S48" s="921"/>
      <c r="T48" s="921"/>
      <c r="U48" s="921"/>
      <c r="V48" s="921"/>
      <c r="W48" s="1009"/>
      <c r="Y48" s="927"/>
    </row>
    <row r="49" spans="2:25" ht="12" customHeight="1" x14ac:dyDescent="0.2">
      <c r="B49" s="999"/>
      <c r="G49" s="927"/>
      <c r="H49" s="1000"/>
      <c r="I49" s="1005"/>
      <c r="J49" s="1006"/>
      <c r="K49" s="1006"/>
      <c r="L49" s="1006"/>
      <c r="M49" s="1006"/>
      <c r="N49" s="1006"/>
      <c r="O49" s="1006"/>
      <c r="P49" s="1007"/>
      <c r="Q49" s="1005"/>
      <c r="R49" s="1006"/>
      <c r="S49" s="1006"/>
      <c r="T49" s="1006"/>
      <c r="U49" s="1006"/>
      <c r="V49" s="1006"/>
      <c r="W49" s="1007"/>
      <c r="Y49" s="927"/>
    </row>
    <row r="50" spans="2:25" ht="12" customHeight="1" x14ac:dyDescent="0.2">
      <c r="B50" s="999"/>
      <c r="G50" s="927"/>
      <c r="H50" s="1000"/>
      <c r="I50" s="1001" t="s">
        <v>626</v>
      </c>
      <c r="J50" s="1001"/>
      <c r="K50" s="1001"/>
      <c r="L50" s="1001"/>
      <c r="M50" s="1001"/>
      <c r="N50" s="1001"/>
      <c r="O50" s="1001"/>
      <c r="P50" s="1001"/>
      <c r="Q50" s="1010"/>
      <c r="R50" s="1011"/>
      <c r="S50" s="1011"/>
      <c r="T50" s="1011"/>
      <c r="U50" s="1011"/>
      <c r="V50" s="1011"/>
      <c r="W50" s="1012"/>
      <c r="Y50" s="927"/>
    </row>
    <row r="51" spans="2:25" ht="12" customHeight="1" x14ac:dyDescent="0.2">
      <c r="B51" s="999"/>
      <c r="G51" s="927"/>
      <c r="H51" s="1000"/>
      <c r="I51" s="1001"/>
      <c r="J51" s="1001"/>
      <c r="K51" s="1001"/>
      <c r="L51" s="1001"/>
      <c r="M51" s="1001"/>
      <c r="N51" s="1001"/>
      <c r="O51" s="1001"/>
      <c r="P51" s="1001"/>
      <c r="Q51" s="1013"/>
      <c r="R51" s="943"/>
      <c r="S51" s="943"/>
      <c r="T51" s="943"/>
      <c r="U51" s="943"/>
      <c r="V51" s="943"/>
      <c r="W51" s="944"/>
      <c r="Y51" s="927"/>
    </row>
    <row r="52" spans="2:25" ht="12" customHeight="1" x14ac:dyDescent="0.2">
      <c r="B52" s="999"/>
      <c r="G52" s="927"/>
      <c r="H52" s="1000"/>
      <c r="I52" s="1001" t="s">
        <v>627</v>
      </c>
      <c r="J52" s="1001"/>
      <c r="K52" s="1001"/>
      <c r="L52" s="1001"/>
      <c r="M52" s="1001"/>
      <c r="N52" s="1001"/>
      <c r="O52" s="1001"/>
      <c r="P52" s="1001"/>
      <c r="Q52" s="1010" t="s">
        <v>628</v>
      </c>
      <c r="R52" s="1011"/>
      <c r="S52" s="1011"/>
      <c r="T52" s="1011"/>
      <c r="U52" s="1011"/>
      <c r="V52" s="1011"/>
      <c r="W52" s="1012"/>
      <c r="Y52" s="927"/>
    </row>
    <row r="53" spans="2:25" ht="12" customHeight="1" x14ac:dyDescent="0.2">
      <c r="B53" s="999"/>
      <c r="G53" s="927"/>
      <c r="H53" s="1000"/>
      <c r="I53" s="1001"/>
      <c r="J53" s="1001"/>
      <c r="K53" s="1001"/>
      <c r="L53" s="1001"/>
      <c r="M53" s="1001"/>
      <c r="N53" s="1001"/>
      <c r="O53" s="1001"/>
      <c r="P53" s="1001"/>
      <c r="Q53" s="1013"/>
      <c r="R53" s="943"/>
      <c r="S53" s="943"/>
      <c r="T53" s="943"/>
      <c r="U53" s="943"/>
      <c r="V53" s="943"/>
      <c r="W53" s="944"/>
      <c r="Y53" s="927"/>
    </row>
    <row r="54" spans="2:25" ht="12" customHeight="1" x14ac:dyDescent="0.2">
      <c r="B54" s="999"/>
      <c r="G54" s="927"/>
      <c r="H54" s="1000"/>
      <c r="I54" s="1001" t="s">
        <v>629</v>
      </c>
      <c r="J54" s="1001"/>
      <c r="K54" s="1001"/>
      <c r="L54" s="1001"/>
      <c r="M54" s="1001"/>
      <c r="N54" s="1001"/>
      <c r="O54" s="1001"/>
      <c r="P54" s="1001"/>
      <c r="Q54" s="1010"/>
      <c r="R54" s="1011"/>
      <c r="S54" s="1011"/>
      <c r="T54" s="1011"/>
      <c r="U54" s="1011"/>
      <c r="V54" s="1011"/>
      <c r="W54" s="1012"/>
      <c r="Y54" s="927"/>
    </row>
    <row r="55" spans="2:25" ht="12" customHeight="1" x14ac:dyDescent="0.2">
      <c r="B55" s="999"/>
      <c r="G55" s="927"/>
      <c r="H55" s="1000"/>
      <c r="I55" s="1001"/>
      <c r="J55" s="1001"/>
      <c r="K55" s="1001"/>
      <c r="L55" s="1001"/>
      <c r="M55" s="1001"/>
      <c r="N55" s="1001"/>
      <c r="O55" s="1001"/>
      <c r="P55" s="1001"/>
      <c r="Q55" s="1013"/>
      <c r="R55" s="943"/>
      <c r="S55" s="943"/>
      <c r="T55" s="943"/>
      <c r="U55" s="943"/>
      <c r="V55" s="943"/>
      <c r="W55" s="944"/>
      <c r="Y55" s="927"/>
    </row>
    <row r="56" spans="2:25" ht="15" customHeight="1" x14ac:dyDescent="0.2">
      <c r="B56" s="1020"/>
      <c r="C56" s="1021"/>
      <c r="D56" s="1021"/>
      <c r="E56" s="1021"/>
      <c r="F56" s="1021"/>
      <c r="G56" s="1022"/>
      <c r="H56" s="1023"/>
      <c r="I56" s="1021"/>
      <c r="J56" s="1021"/>
      <c r="K56" s="1021"/>
      <c r="L56" s="1021"/>
      <c r="M56" s="1021"/>
      <c r="N56" s="1021"/>
      <c r="O56" s="1021"/>
      <c r="P56" s="1021"/>
      <c r="Q56" s="1021"/>
      <c r="R56" s="1021"/>
      <c r="S56" s="1021"/>
      <c r="T56" s="1021"/>
      <c r="U56" s="1021"/>
      <c r="V56" s="1021"/>
      <c r="W56" s="1024"/>
      <c r="X56" s="1024"/>
      <c r="Y56" s="1025"/>
    </row>
    <row r="57" spans="2:25" ht="15" customHeight="1" x14ac:dyDescent="0.2">
      <c r="Y57" s="1026"/>
    </row>
    <row r="58" spans="2:25" ht="38.4" customHeight="1" x14ac:dyDescent="0.2">
      <c r="B58" s="1027" t="s">
        <v>632</v>
      </c>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row>
    <row r="59" spans="2:25" ht="24" customHeight="1" x14ac:dyDescent="0.2">
      <c r="B59" s="1027" t="s">
        <v>633</v>
      </c>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row>
    <row r="60" spans="2:25" ht="24" customHeight="1" x14ac:dyDescent="0.2">
      <c r="B60" s="1027" t="s">
        <v>634</v>
      </c>
      <c r="C60" s="1027"/>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7"/>
    </row>
    <row r="61" spans="2:25" x14ac:dyDescent="0.2">
      <c r="B61" s="983" t="s">
        <v>635</v>
      </c>
      <c r="D61" s="1015"/>
      <c r="E61" s="1015"/>
      <c r="F61" s="1015"/>
      <c r="G61" s="1015"/>
      <c r="H61" s="1015"/>
      <c r="I61" s="1015"/>
      <c r="J61" s="1015"/>
      <c r="K61" s="1015"/>
      <c r="L61" s="1015"/>
      <c r="M61" s="1015"/>
      <c r="N61" s="1015"/>
      <c r="O61" s="1015"/>
      <c r="P61" s="1015"/>
      <c r="Q61" s="1015"/>
      <c r="R61" s="1015"/>
      <c r="S61" s="1015"/>
      <c r="T61" s="1015"/>
      <c r="U61" s="1015"/>
      <c r="V61" s="1015"/>
      <c r="W61" s="1015"/>
      <c r="X61" s="1015"/>
      <c r="Y61" s="1015"/>
    </row>
    <row r="62" spans="2:25" x14ac:dyDescent="0.2">
      <c r="B62" s="983"/>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8"/>
    </row>
    <row r="122" spans="3:7" x14ac:dyDescent="0.2">
      <c r="C122" s="1021"/>
      <c r="D122" s="1021"/>
      <c r="E122" s="1021"/>
      <c r="F122" s="1021"/>
      <c r="G122" s="1021"/>
    </row>
    <row r="123" spans="3:7" x14ac:dyDescent="0.2">
      <c r="C123" s="99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1"/>
  <dataValidations count="1">
    <dataValidation type="list" allowBlank="1" showInputMessage="1" showErrorMessage="1" sqref="R7 M7 H7:H13 P8:P12">
      <formula1>"□,■"</formula1>
    </dataValidation>
  </dataValidations>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election activeCell="C2" sqref="C2"/>
    </sheetView>
  </sheetViews>
  <sheetFormatPr defaultColWidth="3.59765625" defaultRowHeight="13.2" x14ac:dyDescent="0.45"/>
  <cols>
    <col min="1" max="1" width="2.59765625" style="917" customWidth="1"/>
    <col min="2" max="2" width="2.09765625" style="917" customWidth="1"/>
    <col min="3" max="3" width="3.09765625" style="917" customWidth="1"/>
    <col min="4" max="15" width="3.296875" style="917" customWidth="1"/>
    <col min="16" max="16" width="1.296875" style="917" customWidth="1"/>
    <col min="17" max="18" width="3.296875" style="917" customWidth="1"/>
    <col min="19" max="19" width="2.5" style="917" customWidth="1"/>
    <col min="20" max="31" width="3.296875" style="917" customWidth="1"/>
    <col min="32" max="16384" width="3.59765625" style="917"/>
  </cols>
  <sheetData>
    <row r="2" spans="2:31" x14ac:dyDescent="0.45">
      <c r="B2" s="917" t="s">
        <v>684</v>
      </c>
    </row>
    <row r="3" spans="2:31" x14ac:dyDescent="0.45">
      <c r="U3" s="940"/>
      <c r="X3" s="918" t="s">
        <v>314</v>
      </c>
      <c r="Y3" s="921"/>
      <c r="Z3" s="921"/>
      <c r="AA3" s="918" t="s">
        <v>315</v>
      </c>
      <c r="AB3" s="919"/>
      <c r="AC3" s="918" t="s">
        <v>316</v>
      </c>
      <c r="AD3" s="919"/>
      <c r="AE3" s="918" t="s">
        <v>317</v>
      </c>
    </row>
    <row r="4" spans="2:31" x14ac:dyDescent="0.45">
      <c r="T4" s="1086"/>
      <c r="U4" s="1086"/>
      <c r="V4" s="1086"/>
    </row>
    <row r="5" spans="2:31" x14ac:dyDescent="0.45">
      <c r="B5" s="921" t="s">
        <v>318</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ht="65.25" customHeight="1" x14ac:dyDescent="0.45">
      <c r="B6" s="920" t="s">
        <v>685</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919"/>
    </row>
    <row r="7" spans="2:31" ht="23.25" customHeight="1" x14ac:dyDescent="0.45"/>
    <row r="8" spans="2:31" ht="23.25" customHeight="1" x14ac:dyDescent="0.45">
      <c r="B8" s="1087" t="s">
        <v>320</v>
      </c>
      <c r="C8" s="1087"/>
      <c r="D8" s="1087"/>
      <c r="E8" s="1087"/>
      <c r="F8" s="958"/>
      <c r="G8" s="959"/>
      <c r="H8" s="959"/>
      <c r="I8" s="959"/>
      <c r="J8" s="959"/>
      <c r="K8" s="959"/>
      <c r="L8" s="959"/>
      <c r="M8" s="959"/>
      <c r="N8" s="959"/>
      <c r="O8" s="959"/>
      <c r="P8" s="959"/>
      <c r="Q8" s="959"/>
      <c r="R8" s="959"/>
      <c r="S8" s="959"/>
      <c r="T8" s="959"/>
      <c r="U8" s="959"/>
      <c r="V8" s="959"/>
      <c r="W8" s="959"/>
      <c r="X8" s="959"/>
      <c r="Y8" s="959"/>
      <c r="Z8" s="959"/>
      <c r="AA8" s="959"/>
      <c r="AB8" s="959"/>
      <c r="AC8" s="959"/>
      <c r="AD8" s="959"/>
      <c r="AE8" s="1018"/>
    </row>
    <row r="9" spans="2:31" ht="24.9" customHeight="1" x14ac:dyDescent="0.45">
      <c r="B9" s="1087" t="s">
        <v>321</v>
      </c>
      <c r="C9" s="1087"/>
      <c r="D9" s="1087"/>
      <c r="E9" s="1087"/>
      <c r="F9" s="929" t="s">
        <v>322</v>
      </c>
      <c r="G9" s="930" t="s">
        <v>323</v>
      </c>
      <c r="H9" s="930"/>
      <c r="I9" s="930"/>
      <c r="J9" s="930"/>
      <c r="K9" s="991" t="s">
        <v>322</v>
      </c>
      <c r="L9" s="930" t="s">
        <v>324</v>
      </c>
      <c r="M9" s="930"/>
      <c r="N9" s="930"/>
      <c r="O9" s="930"/>
      <c r="P9" s="930"/>
      <c r="Q9" s="991" t="s">
        <v>322</v>
      </c>
      <c r="R9" s="930" t="s">
        <v>325</v>
      </c>
      <c r="S9" s="930"/>
      <c r="T9" s="930"/>
      <c r="U9" s="930"/>
      <c r="V9" s="930"/>
      <c r="W9" s="930"/>
      <c r="X9" s="930"/>
      <c r="Y9" s="930"/>
      <c r="Z9" s="930"/>
      <c r="AA9" s="930"/>
      <c r="AB9" s="930"/>
      <c r="AC9" s="930"/>
      <c r="AD9" s="946"/>
      <c r="AE9" s="1052"/>
    </row>
    <row r="10" spans="2:31" ht="24.9" customHeight="1" x14ac:dyDescent="0.45">
      <c r="B10" s="1002" t="s">
        <v>686</v>
      </c>
      <c r="C10" s="1003"/>
      <c r="D10" s="1003"/>
      <c r="E10" s="1004"/>
      <c r="F10" s="1117" t="s">
        <v>322</v>
      </c>
      <c r="G10" s="1119" t="s">
        <v>687</v>
      </c>
      <c r="H10" s="1119"/>
      <c r="I10" s="1119"/>
      <c r="J10" s="1119"/>
      <c r="K10" s="1119"/>
      <c r="L10" s="1119"/>
      <c r="M10" s="1119"/>
      <c r="N10" s="1119"/>
      <c r="O10" s="1119"/>
      <c r="Q10" s="937"/>
      <c r="R10" s="977" t="s">
        <v>322</v>
      </c>
      <c r="S10" s="940" t="s">
        <v>688</v>
      </c>
      <c r="T10" s="940"/>
      <c r="U10" s="940"/>
      <c r="V10" s="940"/>
      <c r="W10" s="938"/>
      <c r="X10" s="938"/>
      <c r="Y10" s="938"/>
      <c r="Z10" s="938"/>
      <c r="AA10" s="938"/>
      <c r="AB10" s="938"/>
      <c r="AC10" s="938"/>
      <c r="AD10" s="937"/>
      <c r="AE10" s="949"/>
    </row>
    <row r="11" spans="2:31" ht="24.9" customHeight="1" x14ac:dyDescent="0.45">
      <c r="B11" s="1008"/>
      <c r="C11" s="921"/>
      <c r="D11" s="921"/>
      <c r="E11" s="1009"/>
      <c r="F11" s="1117" t="s">
        <v>322</v>
      </c>
      <c r="G11" s="1119" t="s">
        <v>689</v>
      </c>
      <c r="H11" s="1119"/>
      <c r="I11" s="1119"/>
      <c r="J11" s="1119"/>
      <c r="K11" s="1119"/>
      <c r="L11" s="1119"/>
      <c r="M11" s="1119"/>
      <c r="N11" s="1119"/>
      <c r="O11" s="1119"/>
      <c r="R11" s="1117" t="s">
        <v>322</v>
      </c>
      <c r="S11" s="1119" t="s">
        <v>690</v>
      </c>
      <c r="T11" s="1119"/>
      <c r="U11" s="1119"/>
      <c r="V11" s="1119"/>
      <c r="W11" s="1119"/>
      <c r="X11" s="1119"/>
      <c r="Y11" s="1119"/>
      <c r="Z11" s="1119"/>
      <c r="AA11" s="1119"/>
      <c r="AB11" s="1119"/>
      <c r="AC11" s="1119"/>
      <c r="AD11" s="1118"/>
      <c r="AE11" s="1124"/>
    </row>
    <row r="12" spans="2:31" ht="24.9" customHeight="1" x14ac:dyDescent="0.45">
      <c r="B12" s="1008"/>
      <c r="C12" s="921"/>
      <c r="D12" s="921"/>
      <c r="E12" s="1009"/>
      <c r="F12" s="1117" t="s">
        <v>322</v>
      </c>
      <c r="G12" s="1121" t="s">
        <v>691</v>
      </c>
      <c r="H12" s="1119"/>
      <c r="I12" s="1119"/>
      <c r="J12" s="1119"/>
      <c r="K12" s="1119"/>
      <c r="L12" s="1119"/>
      <c r="M12" s="1119"/>
      <c r="N12" s="1119"/>
      <c r="O12" s="1119"/>
      <c r="R12" s="1117" t="s">
        <v>322</v>
      </c>
      <c r="S12" s="1121" t="s">
        <v>692</v>
      </c>
      <c r="T12" s="1119"/>
      <c r="U12" s="1119"/>
      <c r="V12" s="1119"/>
      <c r="W12" s="1119"/>
      <c r="X12" s="1119"/>
      <c r="Y12" s="1119"/>
      <c r="Z12" s="1119"/>
      <c r="AA12" s="1119"/>
      <c r="AB12" s="1119"/>
      <c r="AC12" s="1119"/>
      <c r="AD12" s="1118"/>
      <c r="AE12" s="1124"/>
    </row>
    <row r="13" spans="2:31" ht="24.9" customHeight="1" x14ac:dyDescent="0.2">
      <c r="B13" s="1008"/>
      <c r="C13" s="921"/>
      <c r="D13" s="921"/>
      <c r="E13" s="1009"/>
      <c r="F13" s="1117" t="s">
        <v>322</v>
      </c>
      <c r="G13" s="1119" t="s">
        <v>693</v>
      </c>
      <c r="H13" s="1119"/>
      <c r="I13" s="1119"/>
      <c r="J13" s="1119"/>
      <c r="K13" s="1119"/>
      <c r="L13" s="1119"/>
      <c r="M13" s="1122"/>
      <c r="N13" s="1119"/>
      <c r="O13" s="1119"/>
      <c r="R13" s="1117" t="s">
        <v>322</v>
      </c>
      <c r="S13" s="1119" t="s">
        <v>694</v>
      </c>
      <c r="T13" s="1119"/>
      <c r="U13" s="1119"/>
      <c r="V13" s="1119"/>
      <c r="W13" s="1119"/>
      <c r="X13" s="1119"/>
      <c r="Y13" s="1119"/>
      <c r="Z13" s="1119"/>
      <c r="AA13" s="1119"/>
      <c r="AB13" s="1119"/>
      <c r="AC13" s="1119"/>
      <c r="AD13" s="1118"/>
      <c r="AE13" s="1124"/>
    </row>
    <row r="14" spans="2:31" ht="24.9" customHeight="1" x14ac:dyDescent="0.2">
      <c r="B14" s="1008"/>
      <c r="C14" s="921"/>
      <c r="D14" s="921"/>
      <c r="E14" s="1009"/>
      <c r="F14" s="1117" t="s">
        <v>322</v>
      </c>
      <c r="G14" s="1119" t="s">
        <v>695</v>
      </c>
      <c r="H14" s="1119"/>
      <c r="I14" s="1119"/>
      <c r="J14" s="1119"/>
      <c r="K14" s="1122"/>
      <c r="L14" s="1121"/>
      <c r="M14" s="1123"/>
      <c r="N14" s="1123"/>
      <c r="O14" s="1121"/>
      <c r="R14" s="919"/>
      <c r="S14" s="940"/>
      <c r="T14" s="1088"/>
      <c r="U14" s="1088"/>
      <c r="V14" s="1088"/>
      <c r="W14" s="1088"/>
      <c r="X14" s="1088"/>
      <c r="Y14" s="1088"/>
      <c r="Z14" s="1088"/>
      <c r="AA14" s="1088"/>
      <c r="AB14" s="1088"/>
      <c r="AC14" s="1088"/>
      <c r="AE14" s="951"/>
    </row>
    <row r="15" spans="2:31" ht="24.9" customHeight="1" x14ac:dyDescent="0.45">
      <c r="B15" s="1087" t="s">
        <v>326</v>
      </c>
      <c r="C15" s="1087"/>
      <c r="D15" s="1087"/>
      <c r="E15" s="1087"/>
      <c r="F15" s="929" t="s">
        <v>322</v>
      </c>
      <c r="G15" s="930" t="s">
        <v>327</v>
      </c>
      <c r="H15" s="1089"/>
      <c r="I15" s="1089"/>
      <c r="J15" s="1089"/>
      <c r="K15" s="1089"/>
      <c r="L15" s="1089"/>
      <c r="M15" s="1089"/>
      <c r="N15" s="1089"/>
      <c r="O15" s="1089"/>
      <c r="P15" s="1089"/>
      <c r="Q15" s="946"/>
      <c r="R15" s="991" t="s">
        <v>322</v>
      </c>
      <c r="S15" s="930" t="s">
        <v>328</v>
      </c>
      <c r="T15" s="1089"/>
      <c r="U15" s="1089"/>
      <c r="V15" s="1089"/>
      <c r="W15" s="1089"/>
      <c r="X15" s="1089"/>
      <c r="Y15" s="1089"/>
      <c r="Z15" s="1089"/>
      <c r="AA15" s="1089"/>
      <c r="AB15" s="1089"/>
      <c r="AC15" s="1089"/>
      <c r="AD15" s="946"/>
      <c r="AE15" s="1052"/>
    </row>
    <row r="16" spans="2:31" ht="30.75" customHeight="1" x14ac:dyDescent="0.45"/>
    <row r="17" spans="2:31" x14ac:dyDescent="0.45">
      <c r="B17" s="922"/>
      <c r="C17" s="946"/>
      <c r="D17" s="946"/>
      <c r="E17" s="946"/>
      <c r="F17" s="946"/>
      <c r="G17" s="946"/>
      <c r="H17" s="946"/>
      <c r="I17" s="946"/>
      <c r="J17" s="946"/>
      <c r="K17" s="946"/>
      <c r="L17" s="946"/>
      <c r="M17" s="946"/>
      <c r="N17" s="946"/>
      <c r="O17" s="946"/>
      <c r="P17" s="946"/>
      <c r="Q17" s="946"/>
      <c r="R17" s="946"/>
      <c r="S17" s="946"/>
      <c r="T17" s="946"/>
      <c r="U17" s="946"/>
      <c r="V17" s="946"/>
      <c r="W17" s="946"/>
      <c r="X17" s="946"/>
      <c r="Y17" s="946"/>
      <c r="Z17" s="1052"/>
      <c r="AA17" s="929"/>
      <c r="AB17" s="991" t="s">
        <v>329</v>
      </c>
      <c r="AC17" s="991" t="s">
        <v>330</v>
      </c>
      <c r="AD17" s="991" t="s">
        <v>331</v>
      </c>
      <c r="AE17" s="1052"/>
    </row>
    <row r="18" spans="2:31" x14ac:dyDescent="0.45">
      <c r="B18" s="947" t="s">
        <v>332</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1044"/>
      <c r="AA18" s="976"/>
      <c r="AB18" s="977"/>
      <c r="AC18" s="977"/>
      <c r="AD18" s="937"/>
      <c r="AE18" s="949"/>
    </row>
    <row r="19" spans="2:31" x14ac:dyDescent="0.45">
      <c r="B19" s="950"/>
      <c r="C19" s="1090" t="s">
        <v>333</v>
      </c>
      <c r="D19" s="917" t="s">
        <v>334</v>
      </c>
      <c r="Z19" s="1091"/>
      <c r="AA19" s="1092"/>
      <c r="AB19" s="919" t="s">
        <v>322</v>
      </c>
      <c r="AC19" s="919" t="s">
        <v>330</v>
      </c>
      <c r="AD19" s="919" t="s">
        <v>322</v>
      </c>
      <c r="AE19" s="951"/>
    </row>
    <row r="20" spans="2:31" x14ac:dyDescent="0.45">
      <c r="B20" s="950"/>
      <c r="D20" s="917" t="s">
        <v>335</v>
      </c>
      <c r="Z20" s="962"/>
      <c r="AA20" s="979"/>
      <c r="AB20" s="919"/>
      <c r="AC20" s="919"/>
      <c r="AE20" s="951"/>
    </row>
    <row r="21" spans="2:31" x14ac:dyDescent="0.45">
      <c r="B21" s="950"/>
      <c r="Z21" s="962"/>
      <c r="AA21" s="979"/>
      <c r="AB21" s="919"/>
      <c r="AC21" s="919"/>
      <c r="AE21" s="951"/>
    </row>
    <row r="22" spans="2:31" ht="13.5" customHeight="1" x14ac:dyDescent="0.45">
      <c r="B22" s="950"/>
      <c r="D22" s="1093" t="s">
        <v>336</v>
      </c>
      <c r="E22" s="930"/>
      <c r="F22" s="930"/>
      <c r="G22" s="930"/>
      <c r="H22" s="930"/>
      <c r="I22" s="930"/>
      <c r="J22" s="930"/>
      <c r="K22" s="930"/>
      <c r="L22" s="930"/>
      <c r="M22" s="930"/>
      <c r="N22" s="930"/>
      <c r="O22" s="946"/>
      <c r="P22" s="946"/>
      <c r="Q22" s="946"/>
      <c r="R22" s="946"/>
      <c r="S22" s="930"/>
      <c r="T22" s="930"/>
      <c r="U22" s="958"/>
      <c r="V22" s="959"/>
      <c r="W22" s="959"/>
      <c r="X22" s="946" t="s">
        <v>337</v>
      </c>
      <c r="Y22" s="950"/>
      <c r="Z22" s="962"/>
      <c r="AA22" s="979"/>
      <c r="AB22" s="919"/>
      <c r="AC22" s="919"/>
      <c r="AE22" s="951"/>
    </row>
    <row r="23" spans="2:31" x14ac:dyDescent="0.45">
      <c r="B23" s="950"/>
      <c r="D23" s="1093" t="s">
        <v>338</v>
      </c>
      <c r="E23" s="930"/>
      <c r="F23" s="930"/>
      <c r="G23" s="930"/>
      <c r="H23" s="930"/>
      <c r="I23" s="930"/>
      <c r="J23" s="930"/>
      <c r="K23" s="930"/>
      <c r="L23" s="930"/>
      <c r="M23" s="930"/>
      <c r="N23" s="930"/>
      <c r="O23" s="946"/>
      <c r="P23" s="946"/>
      <c r="Q23" s="946"/>
      <c r="R23" s="946"/>
      <c r="S23" s="930"/>
      <c r="T23" s="930"/>
      <c r="U23" s="958"/>
      <c r="V23" s="959"/>
      <c r="W23" s="959"/>
      <c r="X23" s="946" t="s">
        <v>337</v>
      </c>
      <c r="Y23" s="950"/>
      <c r="Z23" s="951"/>
      <c r="AA23" s="979"/>
      <c r="AB23" s="919"/>
      <c r="AC23" s="919"/>
      <c r="AE23" s="951"/>
    </row>
    <row r="24" spans="2:31" x14ac:dyDescent="0.45">
      <c r="B24" s="950"/>
      <c r="D24" s="1093" t="s">
        <v>339</v>
      </c>
      <c r="E24" s="930"/>
      <c r="F24" s="930"/>
      <c r="G24" s="930"/>
      <c r="H24" s="930"/>
      <c r="I24" s="930"/>
      <c r="J24" s="930"/>
      <c r="K24" s="930"/>
      <c r="L24" s="930"/>
      <c r="M24" s="930"/>
      <c r="N24" s="930"/>
      <c r="O24" s="946"/>
      <c r="P24" s="946"/>
      <c r="Q24" s="946"/>
      <c r="R24" s="946"/>
      <c r="S24" s="930"/>
      <c r="T24" s="1094" t="str">
        <f>(IFERROR(ROUNDDOWN(T23/T22*100,0),""))</f>
        <v/>
      </c>
      <c r="U24" s="795" t="str">
        <f>(IFERROR(ROUNDDOWN(U23/U22*100,0),""))</f>
        <v/>
      </c>
      <c r="V24" s="796"/>
      <c r="W24" s="796"/>
      <c r="X24" s="946" t="s">
        <v>340</v>
      </c>
      <c r="Y24" s="950"/>
      <c r="Z24" s="966"/>
      <c r="AA24" s="979"/>
      <c r="AB24" s="919"/>
      <c r="AC24" s="919"/>
      <c r="AE24" s="951"/>
    </row>
    <row r="25" spans="2:31" x14ac:dyDescent="0.45">
      <c r="B25" s="950"/>
      <c r="D25" s="917" t="s">
        <v>341</v>
      </c>
      <c r="Z25" s="966"/>
      <c r="AA25" s="979"/>
      <c r="AB25" s="919"/>
      <c r="AC25" s="919"/>
      <c r="AE25" s="951"/>
    </row>
    <row r="26" spans="2:31" x14ac:dyDescent="0.45">
      <c r="B26" s="950"/>
      <c r="E26" s="917" t="s">
        <v>342</v>
      </c>
      <c r="Z26" s="966"/>
      <c r="AA26" s="979"/>
      <c r="AB26" s="919"/>
      <c r="AC26" s="919"/>
      <c r="AE26" s="951"/>
    </row>
    <row r="27" spans="2:31" x14ac:dyDescent="0.45">
      <c r="B27" s="950"/>
      <c r="Z27" s="966"/>
      <c r="AA27" s="979"/>
      <c r="AB27" s="919"/>
      <c r="AC27" s="919"/>
      <c r="AE27" s="951"/>
    </row>
    <row r="28" spans="2:31" x14ac:dyDescent="0.45">
      <c r="B28" s="950"/>
      <c r="C28" s="1090" t="s">
        <v>343</v>
      </c>
      <c r="D28" s="917" t="s">
        <v>344</v>
      </c>
      <c r="Z28" s="1091"/>
      <c r="AA28" s="979"/>
      <c r="AB28" s="919" t="s">
        <v>322</v>
      </c>
      <c r="AC28" s="919" t="s">
        <v>330</v>
      </c>
      <c r="AD28" s="919" t="s">
        <v>322</v>
      </c>
      <c r="AE28" s="951"/>
    </row>
    <row r="29" spans="2:31" x14ac:dyDescent="0.45">
      <c r="B29" s="950"/>
      <c r="C29" s="1090"/>
      <c r="D29" s="917" t="s">
        <v>345</v>
      </c>
      <c r="Z29" s="1091"/>
      <c r="AA29" s="979"/>
      <c r="AB29" s="919"/>
      <c r="AC29" s="919"/>
      <c r="AD29" s="919"/>
      <c r="AE29" s="951"/>
    </row>
    <row r="30" spans="2:31" x14ac:dyDescent="0.45">
      <c r="B30" s="950"/>
      <c r="C30" s="1090"/>
      <c r="D30" s="917" t="s">
        <v>346</v>
      </c>
      <c r="Z30" s="1091"/>
      <c r="AA30" s="1092"/>
      <c r="AB30" s="919"/>
      <c r="AC30" s="1053"/>
      <c r="AE30" s="951"/>
    </row>
    <row r="31" spans="2:31" x14ac:dyDescent="0.45">
      <c r="B31" s="950"/>
      <c r="Z31" s="966"/>
      <c r="AA31" s="979"/>
      <c r="AB31" s="919"/>
      <c r="AC31" s="919"/>
      <c r="AE31" s="951"/>
    </row>
    <row r="32" spans="2:31" ht="13.5" customHeight="1" x14ac:dyDescent="0.45">
      <c r="B32" s="950"/>
      <c r="C32" s="1090"/>
      <c r="D32" s="1093" t="s">
        <v>347</v>
      </c>
      <c r="E32" s="930"/>
      <c r="F32" s="930"/>
      <c r="G32" s="930"/>
      <c r="H32" s="930"/>
      <c r="I32" s="930"/>
      <c r="J32" s="930"/>
      <c r="K32" s="930"/>
      <c r="L32" s="930"/>
      <c r="M32" s="930"/>
      <c r="N32" s="930"/>
      <c r="O32" s="946"/>
      <c r="P32" s="946"/>
      <c r="Q32" s="946"/>
      <c r="R32" s="946"/>
      <c r="S32" s="946"/>
      <c r="T32" s="1052"/>
      <c r="U32" s="958"/>
      <c r="V32" s="959"/>
      <c r="W32" s="959"/>
      <c r="X32" s="1052" t="s">
        <v>337</v>
      </c>
      <c r="Y32" s="950"/>
      <c r="Z32" s="966"/>
      <c r="AA32" s="979"/>
      <c r="AB32" s="919"/>
      <c r="AC32" s="919"/>
      <c r="AE32" s="951"/>
    </row>
    <row r="33" spans="2:32" x14ac:dyDescent="0.45">
      <c r="B33" s="950"/>
      <c r="C33" s="1090"/>
      <c r="D33" s="940"/>
      <c r="E33" s="940"/>
      <c r="F33" s="940"/>
      <c r="G33" s="940"/>
      <c r="H33" s="940"/>
      <c r="I33" s="940"/>
      <c r="J33" s="940"/>
      <c r="K33" s="940"/>
      <c r="L33" s="940"/>
      <c r="M33" s="940"/>
      <c r="N33" s="940"/>
      <c r="U33" s="919"/>
      <c r="V33" s="919"/>
      <c r="W33" s="919"/>
      <c r="Z33" s="966"/>
      <c r="AA33" s="979"/>
      <c r="AB33" s="919"/>
      <c r="AC33" s="919"/>
      <c r="AE33" s="951"/>
    </row>
    <row r="34" spans="2:32" ht="13.5" customHeight="1" x14ac:dyDescent="0.45">
      <c r="B34" s="950"/>
      <c r="C34" s="1090"/>
      <c r="E34" s="1079" t="s">
        <v>348</v>
      </c>
      <c r="Z34" s="966"/>
      <c r="AA34" s="979"/>
      <c r="AB34" s="919"/>
      <c r="AC34" s="919"/>
      <c r="AE34" s="951"/>
    </row>
    <row r="35" spans="2:32" x14ac:dyDescent="0.45">
      <c r="B35" s="950"/>
      <c r="C35" s="1090"/>
      <c r="E35" s="1095" t="s">
        <v>349</v>
      </c>
      <c r="F35" s="1095"/>
      <c r="G35" s="1095"/>
      <c r="H35" s="1095"/>
      <c r="I35" s="1095"/>
      <c r="J35" s="1095"/>
      <c r="K35" s="1095"/>
      <c r="L35" s="1095"/>
      <c r="M35" s="1095"/>
      <c r="N35" s="1095"/>
      <c r="O35" s="1095" t="s">
        <v>350</v>
      </c>
      <c r="P35" s="1095"/>
      <c r="Q35" s="1095"/>
      <c r="R35" s="1095"/>
      <c r="S35" s="1095"/>
      <c r="Z35" s="966"/>
      <c r="AA35" s="979"/>
      <c r="AB35" s="919"/>
      <c r="AC35" s="919"/>
      <c r="AE35" s="951"/>
    </row>
    <row r="36" spans="2:32" x14ac:dyDescent="0.45">
      <c r="B36" s="950"/>
      <c r="C36" s="1090"/>
      <c r="E36" s="1095" t="s">
        <v>351</v>
      </c>
      <c r="F36" s="1095"/>
      <c r="G36" s="1095"/>
      <c r="H36" s="1095"/>
      <c r="I36" s="1095"/>
      <c r="J36" s="1095"/>
      <c r="K36" s="1095"/>
      <c r="L36" s="1095"/>
      <c r="M36" s="1095"/>
      <c r="N36" s="1095"/>
      <c r="O36" s="1095" t="s">
        <v>352</v>
      </c>
      <c r="P36" s="1095"/>
      <c r="Q36" s="1095"/>
      <c r="R36" s="1095"/>
      <c r="S36" s="1095"/>
      <c r="Z36" s="966"/>
      <c r="AA36" s="979"/>
      <c r="AB36" s="919"/>
      <c r="AC36" s="919"/>
      <c r="AE36" s="951"/>
    </row>
    <row r="37" spans="2:32" x14ac:dyDescent="0.45">
      <c r="B37" s="950"/>
      <c r="C37" s="1090"/>
      <c r="E37" s="1095" t="s">
        <v>353</v>
      </c>
      <c r="F37" s="1095"/>
      <c r="G37" s="1095"/>
      <c r="H37" s="1095"/>
      <c r="I37" s="1095"/>
      <c r="J37" s="1095"/>
      <c r="K37" s="1095"/>
      <c r="L37" s="1095"/>
      <c r="M37" s="1095"/>
      <c r="N37" s="1095"/>
      <c r="O37" s="1095" t="s">
        <v>354</v>
      </c>
      <c r="P37" s="1095"/>
      <c r="Q37" s="1095"/>
      <c r="R37" s="1095"/>
      <c r="S37" s="1095"/>
      <c r="Z37" s="966"/>
      <c r="AA37" s="979"/>
      <c r="AB37" s="919"/>
      <c r="AC37" s="919"/>
      <c r="AE37" s="951"/>
    </row>
    <row r="38" spans="2:32" x14ac:dyDescent="0.45">
      <c r="B38" s="950"/>
      <c r="C38" s="1090"/>
      <c r="D38" s="951"/>
      <c r="E38" s="1096" t="s">
        <v>355</v>
      </c>
      <c r="F38" s="1095"/>
      <c r="G38" s="1095"/>
      <c r="H38" s="1095"/>
      <c r="I38" s="1095"/>
      <c r="J38" s="1095"/>
      <c r="K38" s="1095"/>
      <c r="L38" s="1095"/>
      <c r="M38" s="1095"/>
      <c r="N38" s="1095"/>
      <c r="O38" s="1095" t="s">
        <v>356</v>
      </c>
      <c r="P38" s="1095"/>
      <c r="Q38" s="1095"/>
      <c r="R38" s="1095"/>
      <c r="S38" s="1097"/>
      <c r="T38" s="950"/>
      <c r="Z38" s="966"/>
      <c r="AA38" s="979"/>
      <c r="AB38" s="919"/>
      <c r="AC38" s="919"/>
      <c r="AE38" s="951"/>
    </row>
    <row r="39" spans="2:32" x14ac:dyDescent="0.45">
      <c r="B39" s="950"/>
      <c r="C39" s="1090"/>
      <c r="E39" s="1098" t="s">
        <v>357</v>
      </c>
      <c r="F39" s="1098"/>
      <c r="G39" s="1098"/>
      <c r="H39" s="1098"/>
      <c r="I39" s="1098"/>
      <c r="J39" s="1098"/>
      <c r="K39" s="1098"/>
      <c r="L39" s="1098"/>
      <c r="M39" s="1098"/>
      <c r="N39" s="1098"/>
      <c r="O39" s="1098" t="s">
        <v>358</v>
      </c>
      <c r="P39" s="1098"/>
      <c r="Q39" s="1098"/>
      <c r="R39" s="1098"/>
      <c r="S39" s="1098"/>
      <c r="Z39" s="966"/>
      <c r="AA39" s="979"/>
      <c r="AB39" s="919"/>
      <c r="AC39" s="919"/>
      <c r="AE39" s="951"/>
      <c r="AF39" s="950"/>
    </row>
    <row r="40" spans="2:32" x14ac:dyDescent="0.45">
      <c r="B40" s="950"/>
      <c r="C40" s="1090"/>
      <c r="E40" s="1095" t="s">
        <v>359</v>
      </c>
      <c r="F40" s="1095"/>
      <c r="G40" s="1095"/>
      <c r="H40" s="1095"/>
      <c r="I40" s="1095"/>
      <c r="J40" s="1095"/>
      <c r="K40" s="1095"/>
      <c r="L40" s="1095"/>
      <c r="M40" s="1095"/>
      <c r="N40" s="1095"/>
      <c r="O40" s="1095" t="s">
        <v>360</v>
      </c>
      <c r="P40" s="1095"/>
      <c r="Q40" s="1095"/>
      <c r="R40" s="1095"/>
      <c r="S40" s="1095"/>
      <c r="Z40" s="966"/>
      <c r="AA40" s="979"/>
      <c r="AB40" s="919"/>
      <c r="AC40" s="919"/>
      <c r="AE40" s="951"/>
    </row>
    <row r="41" spans="2:32" x14ac:dyDescent="0.45">
      <c r="B41" s="950"/>
      <c r="C41" s="1090"/>
      <c r="E41" s="1095" t="s">
        <v>361</v>
      </c>
      <c r="F41" s="1095"/>
      <c r="G41" s="1095"/>
      <c r="H41" s="1095"/>
      <c r="I41" s="1095"/>
      <c r="J41" s="1095"/>
      <c r="K41" s="1095"/>
      <c r="L41" s="1095"/>
      <c r="M41" s="1095"/>
      <c r="N41" s="1095"/>
      <c r="O41" s="1095" t="s">
        <v>362</v>
      </c>
      <c r="P41" s="1095"/>
      <c r="Q41" s="1095"/>
      <c r="R41" s="1095"/>
      <c r="S41" s="1095"/>
      <c r="Z41" s="966"/>
      <c r="AA41" s="979"/>
      <c r="AB41" s="919"/>
      <c r="AC41" s="919"/>
      <c r="AE41" s="951"/>
    </row>
    <row r="42" spans="2:32" x14ac:dyDescent="0.45">
      <c r="B42" s="950"/>
      <c r="C42" s="1090"/>
      <c r="E42" s="1095" t="s">
        <v>363</v>
      </c>
      <c r="F42" s="1095"/>
      <c r="G42" s="1095"/>
      <c r="H42" s="1095"/>
      <c r="I42" s="1095"/>
      <c r="J42" s="1095"/>
      <c r="K42" s="1095"/>
      <c r="L42" s="1095"/>
      <c r="M42" s="1095"/>
      <c r="N42" s="1095"/>
      <c r="O42" s="1095" t="s">
        <v>363</v>
      </c>
      <c r="P42" s="1095"/>
      <c r="Q42" s="1095"/>
      <c r="R42" s="1095"/>
      <c r="S42" s="1095"/>
      <c r="Z42" s="962"/>
      <c r="AA42" s="979"/>
      <c r="AB42" s="919"/>
      <c r="AC42" s="919"/>
      <c r="AE42" s="951"/>
    </row>
    <row r="43" spans="2:32" x14ac:dyDescent="0.45">
      <c r="B43" s="950"/>
      <c r="C43" s="1090"/>
      <c r="J43" s="921"/>
      <c r="K43" s="921"/>
      <c r="L43" s="921"/>
      <c r="M43" s="921"/>
      <c r="N43" s="921"/>
      <c r="O43" s="921"/>
      <c r="P43" s="921"/>
      <c r="Q43" s="921"/>
      <c r="R43" s="921"/>
      <c r="S43" s="921"/>
      <c r="T43" s="921"/>
      <c r="U43" s="921"/>
      <c r="V43" s="921"/>
      <c r="Z43" s="962"/>
      <c r="AA43" s="979"/>
      <c r="AB43" s="919"/>
      <c r="AC43" s="919"/>
      <c r="AE43" s="951"/>
    </row>
    <row r="44" spans="2:32" x14ac:dyDescent="0.45">
      <c r="B44" s="950"/>
      <c r="C44" s="1090" t="s">
        <v>364</v>
      </c>
      <c r="D44" s="917" t="s">
        <v>365</v>
      </c>
      <c r="Z44" s="1091"/>
      <c r="AA44" s="1092"/>
      <c r="AB44" s="919" t="s">
        <v>322</v>
      </c>
      <c r="AC44" s="919" t="s">
        <v>330</v>
      </c>
      <c r="AD44" s="919" t="s">
        <v>322</v>
      </c>
      <c r="AE44" s="951"/>
    </row>
    <row r="45" spans="2:32" ht="14.25" customHeight="1" x14ac:dyDescent="0.45">
      <c r="B45" s="950"/>
      <c r="D45" s="917" t="s">
        <v>366</v>
      </c>
      <c r="Z45" s="966"/>
      <c r="AA45" s="979"/>
      <c r="AB45" s="919"/>
      <c r="AC45" s="919"/>
      <c r="AE45" s="951"/>
    </row>
    <row r="46" spans="2:32" x14ac:dyDescent="0.45">
      <c r="B46" s="950"/>
      <c r="Z46" s="962"/>
      <c r="AA46" s="979"/>
      <c r="AB46" s="919"/>
      <c r="AC46" s="919"/>
      <c r="AE46" s="951"/>
    </row>
    <row r="47" spans="2:32" x14ac:dyDescent="0.45">
      <c r="B47" s="950" t="s">
        <v>367</v>
      </c>
      <c r="Z47" s="966"/>
      <c r="AA47" s="979"/>
      <c r="AB47" s="919"/>
      <c r="AC47" s="919"/>
      <c r="AE47" s="951"/>
    </row>
    <row r="48" spans="2:32" x14ac:dyDescent="0.45">
      <c r="B48" s="950"/>
      <c r="C48" s="1090" t="s">
        <v>333</v>
      </c>
      <c r="D48" s="917" t="s">
        <v>368</v>
      </c>
      <c r="Z48" s="1091"/>
      <c r="AA48" s="1092"/>
      <c r="AB48" s="919" t="s">
        <v>322</v>
      </c>
      <c r="AC48" s="919" t="s">
        <v>330</v>
      </c>
      <c r="AD48" s="919" t="s">
        <v>322</v>
      </c>
      <c r="AE48" s="951"/>
    </row>
    <row r="49" spans="2:36" ht="17.25" customHeight="1" x14ac:dyDescent="0.45">
      <c r="B49" s="950"/>
      <c r="D49" s="917" t="s">
        <v>369</v>
      </c>
      <c r="Z49" s="966"/>
      <c r="AA49" s="979"/>
      <c r="AB49" s="919"/>
      <c r="AC49" s="919"/>
      <c r="AE49" s="951"/>
    </row>
    <row r="50" spans="2:36" ht="18.75" customHeight="1" x14ac:dyDescent="0.45">
      <c r="B50" s="950"/>
      <c r="W50" s="965"/>
      <c r="Z50" s="951"/>
      <c r="AA50" s="979"/>
      <c r="AB50" s="919"/>
      <c r="AC50" s="919"/>
      <c r="AE50" s="951"/>
      <c r="AJ50" s="1026"/>
    </row>
    <row r="51" spans="2:36" ht="13.5" customHeight="1" x14ac:dyDescent="0.45">
      <c r="B51" s="950"/>
      <c r="C51" s="1090" t="s">
        <v>343</v>
      </c>
      <c r="D51" s="917" t="s">
        <v>370</v>
      </c>
      <c r="Z51" s="1091"/>
      <c r="AA51" s="1092"/>
      <c r="AB51" s="919" t="s">
        <v>322</v>
      </c>
      <c r="AC51" s="919" t="s">
        <v>330</v>
      </c>
      <c r="AD51" s="919" t="s">
        <v>322</v>
      </c>
      <c r="AE51" s="951"/>
    </row>
    <row r="52" spans="2:36" x14ac:dyDescent="0.45">
      <c r="B52" s="950"/>
      <c r="D52" s="917" t="s">
        <v>371</v>
      </c>
      <c r="E52" s="940"/>
      <c r="F52" s="940"/>
      <c r="G52" s="940"/>
      <c r="H52" s="940"/>
      <c r="I52" s="940"/>
      <c r="J52" s="940"/>
      <c r="K52" s="940"/>
      <c r="L52" s="940"/>
      <c r="M52" s="940"/>
      <c r="N52" s="940"/>
      <c r="O52" s="1026"/>
      <c r="P52" s="1026"/>
      <c r="Q52" s="1026"/>
      <c r="Z52" s="966"/>
      <c r="AA52" s="979"/>
      <c r="AB52" s="919"/>
      <c r="AC52" s="919"/>
      <c r="AE52" s="951"/>
    </row>
    <row r="53" spans="2:36" x14ac:dyDescent="0.45">
      <c r="B53" s="950"/>
      <c r="D53" s="919"/>
      <c r="E53" s="1099"/>
      <c r="F53" s="1099"/>
      <c r="G53" s="1099"/>
      <c r="H53" s="1099"/>
      <c r="I53" s="1099"/>
      <c r="J53" s="1099"/>
      <c r="K53" s="1099"/>
      <c r="L53" s="1099"/>
      <c r="M53" s="1099"/>
      <c r="N53" s="1099"/>
      <c r="Q53" s="919"/>
      <c r="S53" s="965"/>
      <c r="T53" s="965"/>
      <c r="U53" s="965"/>
      <c r="V53" s="965"/>
      <c r="Z53" s="962"/>
      <c r="AA53" s="979"/>
      <c r="AB53" s="919"/>
      <c r="AC53" s="919"/>
      <c r="AE53" s="951"/>
    </row>
    <row r="54" spans="2:36" x14ac:dyDescent="0.45">
      <c r="B54" s="950"/>
      <c r="C54" s="1090" t="s">
        <v>364</v>
      </c>
      <c r="D54" s="917" t="s">
        <v>372</v>
      </c>
      <c r="Z54" s="1091"/>
      <c r="AA54" s="1092"/>
      <c r="AB54" s="919" t="s">
        <v>322</v>
      </c>
      <c r="AC54" s="919" t="s">
        <v>330</v>
      </c>
      <c r="AD54" s="919" t="s">
        <v>322</v>
      </c>
      <c r="AE54" s="951"/>
    </row>
    <row r="55" spans="2:36" x14ac:dyDescent="0.45">
      <c r="B55" s="970"/>
      <c r="C55" s="1100"/>
      <c r="D55" s="971" t="s">
        <v>373</v>
      </c>
      <c r="E55" s="971"/>
      <c r="F55" s="971"/>
      <c r="G55" s="971"/>
      <c r="H55" s="971"/>
      <c r="I55" s="971"/>
      <c r="J55" s="971"/>
      <c r="K55" s="971"/>
      <c r="L55" s="971"/>
      <c r="M55" s="971"/>
      <c r="N55" s="971"/>
      <c r="O55" s="971"/>
      <c r="P55" s="971"/>
      <c r="Q55" s="971"/>
      <c r="R55" s="971"/>
      <c r="S55" s="971"/>
      <c r="T55" s="971"/>
      <c r="U55" s="971"/>
      <c r="V55" s="971"/>
      <c r="W55" s="971"/>
      <c r="X55" s="971"/>
      <c r="Y55" s="971"/>
      <c r="Z55" s="972"/>
      <c r="AA55" s="973"/>
      <c r="AB55" s="974"/>
      <c r="AC55" s="974"/>
      <c r="AD55" s="971"/>
      <c r="AE55" s="972"/>
    </row>
    <row r="56" spans="2:36" x14ac:dyDescent="0.45">
      <c r="B56" s="917" t="s">
        <v>374</v>
      </c>
    </row>
    <row r="57" spans="2:36" x14ac:dyDescent="0.45">
      <c r="C57" s="917" t="s">
        <v>375</v>
      </c>
    </row>
    <row r="58" spans="2:36" x14ac:dyDescent="0.45">
      <c r="B58" s="917" t="s">
        <v>376</v>
      </c>
    </row>
    <row r="59" spans="2:36" x14ac:dyDescent="0.45">
      <c r="C59" s="917" t="s">
        <v>377</v>
      </c>
    </row>
    <row r="60" spans="2:36" x14ac:dyDescent="0.45">
      <c r="C60" s="917" t="s">
        <v>378</v>
      </c>
    </row>
    <row r="61" spans="2:36" x14ac:dyDescent="0.45">
      <c r="C61" s="917" t="s">
        <v>379</v>
      </c>
      <c r="K61" s="917" t="s">
        <v>380</v>
      </c>
    </row>
    <row r="62" spans="2:36" x14ac:dyDescent="0.45">
      <c r="K62" s="917" t="s">
        <v>381</v>
      </c>
    </row>
    <row r="63" spans="2:36" x14ac:dyDescent="0.45">
      <c r="K63" s="917" t="s">
        <v>382</v>
      </c>
    </row>
    <row r="64" spans="2:36" x14ac:dyDescent="0.45">
      <c r="K64" s="917" t="s">
        <v>383</v>
      </c>
    </row>
    <row r="65" spans="2:11" x14ac:dyDescent="0.45">
      <c r="K65" s="917" t="s">
        <v>384</v>
      </c>
    </row>
    <row r="66" spans="2:11" x14ac:dyDescent="0.45">
      <c r="B66" s="917" t="s">
        <v>385</v>
      </c>
    </row>
    <row r="67" spans="2:11" x14ac:dyDescent="0.45">
      <c r="C67" s="917" t="s">
        <v>386</v>
      </c>
    </row>
    <row r="68" spans="2:11" x14ac:dyDescent="0.45">
      <c r="C68" s="917" t="s">
        <v>387</v>
      </c>
    </row>
    <row r="69" spans="2:11" x14ac:dyDescent="0.45">
      <c r="C69" s="917" t="s">
        <v>388</v>
      </c>
    </row>
    <row r="81" spans="12:12" x14ac:dyDescent="0.45">
      <c r="L81" s="1101"/>
    </row>
    <row r="122" spans="3:7" x14ac:dyDescent="0.45">
      <c r="C122" s="971"/>
      <c r="D122" s="971"/>
      <c r="E122" s="971"/>
      <c r="F122" s="971"/>
      <c r="G122" s="971"/>
    </row>
    <row r="123" spans="3:7" x14ac:dyDescent="0.45">
      <c r="C123" s="93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election activeCell="O9" sqref="O9"/>
    </sheetView>
  </sheetViews>
  <sheetFormatPr defaultColWidth="3.09765625" defaultRowHeight="13.2" x14ac:dyDescent="0.2"/>
  <cols>
    <col min="1" max="1" width="1.09765625" style="934" customWidth="1"/>
    <col min="2" max="2" width="2.796875" style="987" customWidth="1"/>
    <col min="3" max="31" width="2.796875" style="934" customWidth="1"/>
    <col min="32" max="32" width="1.09765625" style="934" customWidth="1"/>
    <col min="33" max="16384" width="3.09765625" style="934"/>
  </cols>
  <sheetData>
    <row r="1" spans="2:31" s="917" customFormat="1" x14ac:dyDescent="0.45"/>
    <row r="2" spans="2:31" s="917" customFormat="1" x14ac:dyDescent="0.45">
      <c r="B2" s="917" t="s">
        <v>636</v>
      </c>
    </row>
    <row r="3" spans="2:31" s="917" customFormat="1" x14ac:dyDescent="0.45">
      <c r="V3" s="918" t="s">
        <v>314</v>
      </c>
      <c r="W3" s="921"/>
      <c r="X3" s="921"/>
      <c r="Y3" s="918" t="s">
        <v>315</v>
      </c>
      <c r="Z3" s="921"/>
      <c r="AA3" s="921"/>
      <c r="AB3" s="918" t="s">
        <v>637</v>
      </c>
      <c r="AC3" s="921"/>
      <c r="AD3" s="921"/>
      <c r="AE3" s="918" t="s">
        <v>317</v>
      </c>
    </row>
    <row r="4" spans="2:31" s="917" customFormat="1" x14ac:dyDescent="0.45">
      <c r="AE4" s="918"/>
    </row>
    <row r="5" spans="2:31" s="917" customFormat="1" x14ac:dyDescent="0.45">
      <c r="B5" s="921" t="s">
        <v>146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s="917" customFormat="1" ht="26.25" customHeight="1" x14ac:dyDescent="0.45">
      <c r="B6" s="920" t="s">
        <v>638</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920"/>
    </row>
    <row r="7" spans="2:31" s="917" customFormat="1" x14ac:dyDescent="0.45"/>
    <row r="8" spans="2:31" s="917" customFormat="1" ht="23.25" customHeight="1" x14ac:dyDescent="0.45">
      <c r="B8" s="924" t="s">
        <v>639</v>
      </c>
      <c r="C8" s="924"/>
      <c r="D8" s="924"/>
      <c r="E8" s="924"/>
      <c r="F8" s="925"/>
      <c r="G8" s="1029"/>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3.25" customHeight="1" x14ac:dyDescent="0.2">
      <c r="B9" s="925" t="s">
        <v>640</v>
      </c>
      <c r="C9" s="926"/>
      <c r="D9" s="926"/>
      <c r="E9" s="926"/>
      <c r="F9" s="923"/>
      <c r="G9" s="929" t="s">
        <v>322</v>
      </c>
      <c r="H9" s="930" t="s">
        <v>612</v>
      </c>
      <c r="I9" s="930"/>
      <c r="J9" s="930"/>
      <c r="K9" s="930"/>
      <c r="L9" s="991" t="s">
        <v>322</v>
      </c>
      <c r="M9" s="930" t="s">
        <v>613</v>
      </c>
      <c r="N9" s="930"/>
      <c r="O9" s="930"/>
      <c r="P9" s="930"/>
      <c r="Q9" s="991" t="s">
        <v>322</v>
      </c>
      <c r="R9" s="930" t="s">
        <v>614</v>
      </c>
      <c r="S9" s="1032"/>
      <c r="T9" s="1032"/>
      <c r="U9" s="1032"/>
      <c r="V9" s="1032"/>
      <c r="W9" s="1032"/>
      <c r="X9" s="1032"/>
      <c r="Y9" s="1032"/>
      <c r="Z9" s="1032"/>
      <c r="AA9" s="1032"/>
      <c r="AB9" s="1032"/>
      <c r="AC9" s="1032"/>
      <c r="AD9" s="1032"/>
      <c r="AE9" s="1033"/>
    </row>
    <row r="10" spans="2:31" ht="23.25" customHeight="1" x14ac:dyDescent="0.2">
      <c r="B10" s="1010" t="s">
        <v>641</v>
      </c>
      <c r="C10" s="1011"/>
      <c r="D10" s="1011"/>
      <c r="E10" s="1011"/>
      <c r="F10" s="1012"/>
      <c r="G10" s="1117" t="s">
        <v>322</v>
      </c>
      <c r="H10" s="1118" t="s">
        <v>642</v>
      </c>
      <c r="I10" s="1119"/>
      <c r="J10" s="1119"/>
      <c r="K10" s="1119"/>
      <c r="L10" s="1119"/>
      <c r="M10" s="1119"/>
      <c r="N10" s="1119"/>
      <c r="O10" s="1119"/>
      <c r="P10" s="1119"/>
      <c r="Q10" s="1119"/>
      <c r="R10" s="1117" t="s">
        <v>322</v>
      </c>
      <c r="S10" s="1125" t="s">
        <v>643</v>
      </c>
      <c r="T10" s="1125"/>
      <c r="U10" s="1125"/>
      <c r="V10" s="1117" t="s">
        <v>322</v>
      </c>
      <c r="W10" s="1125" t="s">
        <v>644</v>
      </c>
      <c r="X10" s="1125"/>
      <c r="Y10" s="1125"/>
      <c r="Z10" s="1117" t="s">
        <v>322</v>
      </c>
      <c r="AA10" s="1125" t="s">
        <v>645</v>
      </c>
      <c r="AB10" s="1125"/>
      <c r="AC10" s="1125"/>
      <c r="AD10" s="1125"/>
      <c r="AE10" s="1126"/>
    </row>
    <row r="11" spans="2:31" ht="23.25" customHeight="1" x14ac:dyDescent="0.2">
      <c r="B11" s="1036"/>
      <c r="C11" s="935"/>
      <c r="D11" s="935"/>
      <c r="E11" s="935"/>
      <c r="F11" s="936"/>
      <c r="G11" s="919" t="s">
        <v>322</v>
      </c>
      <c r="H11" s="917" t="s">
        <v>646</v>
      </c>
      <c r="I11" s="940"/>
      <c r="J11" s="940"/>
      <c r="K11" s="940"/>
      <c r="L11" s="940"/>
      <c r="M11" s="940"/>
      <c r="N11" s="940"/>
      <c r="O11" s="940"/>
      <c r="P11" s="940"/>
      <c r="Q11" s="940"/>
      <c r="R11" s="1117" t="s">
        <v>322</v>
      </c>
      <c r="S11" s="1118" t="s">
        <v>647</v>
      </c>
      <c r="T11" s="1125"/>
      <c r="U11" s="1125"/>
      <c r="V11" s="1125"/>
      <c r="W11" s="1125"/>
      <c r="X11" s="1125"/>
      <c r="Y11" s="1125"/>
      <c r="Z11" s="1125"/>
      <c r="AA11" s="1125"/>
      <c r="AB11" s="1125"/>
      <c r="AC11" s="1125"/>
      <c r="AD11" s="1125"/>
      <c r="AE11" s="1126"/>
    </row>
    <row r="12" spans="2:31" ht="23.25" customHeight="1" x14ac:dyDescent="0.2">
      <c r="B12" s="1036"/>
      <c r="C12" s="935"/>
      <c r="D12" s="935"/>
      <c r="E12" s="935"/>
      <c r="F12" s="936"/>
      <c r="G12" s="1117" t="s">
        <v>322</v>
      </c>
      <c r="H12" s="1118" t="s">
        <v>648</v>
      </c>
      <c r="I12" s="1119"/>
      <c r="J12" s="1119"/>
      <c r="K12" s="1119"/>
      <c r="L12" s="1119"/>
      <c r="M12" s="1119"/>
      <c r="N12" s="1119"/>
      <c r="O12" s="1119"/>
      <c r="P12" s="1119"/>
      <c r="Q12" s="1119"/>
      <c r="R12" s="1117" t="s">
        <v>322</v>
      </c>
      <c r="S12" s="1118" t="s">
        <v>649</v>
      </c>
      <c r="T12" s="1125"/>
      <c r="U12" s="1125"/>
      <c r="V12" s="1125"/>
      <c r="W12" s="1125"/>
      <c r="X12" s="1125"/>
      <c r="Y12" s="1125"/>
      <c r="Z12" s="1125"/>
      <c r="AA12" s="1125"/>
      <c r="AB12" s="1125"/>
      <c r="AC12" s="1125"/>
      <c r="AD12" s="1125"/>
      <c r="AE12" s="1126"/>
    </row>
    <row r="13" spans="2:31" ht="23.25" customHeight="1" x14ac:dyDescent="0.2">
      <c r="B13" s="1013"/>
      <c r="C13" s="943"/>
      <c r="D13" s="943"/>
      <c r="E13" s="943"/>
      <c r="F13" s="944"/>
      <c r="G13" s="1117" t="s">
        <v>322</v>
      </c>
      <c r="H13" s="1118" t="s">
        <v>650</v>
      </c>
      <c r="I13" s="1125"/>
      <c r="J13" s="1125"/>
      <c r="K13" s="1125"/>
      <c r="L13" s="1125"/>
      <c r="M13" s="1119"/>
      <c r="N13" s="1119"/>
      <c r="O13" s="1119"/>
      <c r="P13" s="1119"/>
      <c r="Q13" s="1119"/>
      <c r="X13" s="1034"/>
      <c r="Y13" s="1034"/>
      <c r="Z13" s="1034"/>
      <c r="AA13" s="1034"/>
      <c r="AB13" s="1034"/>
      <c r="AC13" s="1034"/>
      <c r="AD13" s="1034"/>
      <c r="AE13" s="1035"/>
    </row>
    <row r="14" spans="2:31" ht="23.25" customHeight="1" x14ac:dyDescent="0.2">
      <c r="B14" s="1010" t="s">
        <v>651</v>
      </c>
      <c r="C14" s="1011"/>
      <c r="D14" s="1011"/>
      <c r="E14" s="1011"/>
      <c r="F14" s="1012"/>
      <c r="G14" s="976" t="s">
        <v>322</v>
      </c>
      <c r="H14" s="937" t="s">
        <v>652</v>
      </c>
      <c r="I14" s="938"/>
      <c r="J14" s="938"/>
      <c r="K14" s="938"/>
      <c r="L14" s="938"/>
      <c r="M14" s="938"/>
      <c r="N14" s="938"/>
      <c r="O14" s="938"/>
      <c r="P14" s="938"/>
      <c r="Q14" s="938"/>
      <c r="R14" s="938"/>
      <c r="S14" s="977" t="s">
        <v>322</v>
      </c>
      <c r="T14" s="937" t="s">
        <v>653</v>
      </c>
      <c r="U14" s="1037"/>
      <c r="V14" s="1037"/>
      <c r="W14" s="1037"/>
      <c r="X14" s="1037"/>
      <c r="Y14" s="1037"/>
      <c r="Z14" s="1037"/>
      <c r="AA14" s="1037"/>
      <c r="AB14" s="1037"/>
      <c r="AC14" s="1037"/>
      <c r="AD14" s="1037"/>
      <c r="AE14" s="1038"/>
    </row>
    <row r="15" spans="2:31" ht="23.25" customHeight="1" x14ac:dyDescent="0.2">
      <c r="B15" s="1013"/>
      <c r="C15" s="943"/>
      <c r="D15" s="943"/>
      <c r="E15" s="943"/>
      <c r="F15" s="944"/>
      <c r="G15" s="973" t="s">
        <v>322</v>
      </c>
      <c r="H15" s="971" t="s">
        <v>654</v>
      </c>
      <c r="I15" s="945"/>
      <c r="J15" s="945"/>
      <c r="K15" s="945"/>
      <c r="L15" s="945"/>
      <c r="M15" s="945"/>
      <c r="N15" s="945"/>
      <c r="O15" s="945"/>
      <c r="P15" s="945"/>
      <c r="Q15" s="945"/>
      <c r="R15" s="945"/>
      <c r="S15" s="1039"/>
      <c r="T15" s="1039"/>
      <c r="U15" s="1039"/>
      <c r="V15" s="1039"/>
      <c r="W15" s="1039"/>
      <c r="X15" s="1039"/>
      <c r="Y15" s="1039"/>
      <c r="Z15" s="1039"/>
      <c r="AA15" s="1039"/>
      <c r="AB15" s="1039"/>
      <c r="AC15" s="1039"/>
      <c r="AD15" s="1039"/>
      <c r="AE15" s="1040"/>
    </row>
    <row r="16" spans="2:31" s="917" customFormat="1" x14ac:dyDescent="0.45"/>
    <row r="17" spans="2:31" s="917" customFormat="1" x14ac:dyDescent="0.45">
      <c r="B17" s="917" t="s">
        <v>655</v>
      </c>
    </row>
    <row r="18" spans="2:31" s="917" customFormat="1" x14ac:dyDescent="0.45">
      <c r="B18" s="917" t="s">
        <v>656</v>
      </c>
      <c r="AD18" s="940"/>
      <c r="AE18" s="940"/>
    </row>
    <row r="19" spans="2:31" s="917" customFormat="1" ht="6" customHeight="1" x14ac:dyDescent="0.45"/>
    <row r="20" spans="2:31" s="917" customFormat="1" ht="6" customHeight="1" x14ac:dyDescent="0.45">
      <c r="B20" s="1041" t="s">
        <v>657</v>
      </c>
      <c r="C20" s="1042"/>
      <c r="D20" s="1042"/>
      <c r="E20" s="1042"/>
      <c r="F20" s="1043"/>
      <c r="G20" s="947"/>
      <c r="H20" s="937"/>
      <c r="I20" s="937"/>
      <c r="J20" s="937"/>
      <c r="K20" s="937"/>
      <c r="L20" s="937"/>
      <c r="M20" s="937"/>
      <c r="N20" s="937"/>
      <c r="O20" s="937"/>
      <c r="P20" s="937"/>
      <c r="Q20" s="937"/>
      <c r="R20" s="937"/>
      <c r="S20" s="937"/>
      <c r="T20" s="937"/>
      <c r="U20" s="937"/>
      <c r="V20" s="937"/>
      <c r="W20" s="937"/>
      <c r="X20" s="937"/>
      <c r="Y20" s="937"/>
      <c r="Z20" s="937"/>
      <c r="AA20" s="947"/>
      <c r="AB20" s="937"/>
      <c r="AC20" s="937"/>
      <c r="AD20" s="938"/>
      <c r="AE20" s="1044"/>
    </row>
    <row r="21" spans="2:31" s="917" customFormat="1" ht="13.5" customHeight="1" x14ac:dyDescent="0.45">
      <c r="B21" s="1045"/>
      <c r="C21" s="920"/>
      <c r="D21" s="920"/>
      <c r="E21" s="920"/>
      <c r="F21" s="1046"/>
      <c r="G21" s="950"/>
      <c r="H21" s="917" t="s">
        <v>658</v>
      </c>
      <c r="AA21" s="950"/>
      <c r="AB21" s="1047" t="s">
        <v>329</v>
      </c>
      <c r="AC21" s="1047" t="s">
        <v>330</v>
      </c>
      <c r="AD21" s="1047" t="s">
        <v>331</v>
      </c>
      <c r="AE21" s="1048"/>
    </row>
    <row r="22" spans="2:31" s="917" customFormat="1" ht="15.75" customHeight="1" x14ac:dyDescent="0.45">
      <c r="B22" s="1045"/>
      <c r="C22" s="920"/>
      <c r="D22" s="920"/>
      <c r="E22" s="920"/>
      <c r="F22" s="1046"/>
      <c r="G22" s="950"/>
      <c r="I22" s="1049" t="s">
        <v>159</v>
      </c>
      <c r="J22" s="1050" t="s">
        <v>659</v>
      </c>
      <c r="K22" s="1051"/>
      <c r="L22" s="1051"/>
      <c r="M22" s="1051"/>
      <c r="N22" s="1051"/>
      <c r="O22" s="1051"/>
      <c r="P22" s="1051"/>
      <c r="Q22" s="1051"/>
      <c r="R22" s="1051"/>
      <c r="S22" s="1051"/>
      <c r="T22" s="1051"/>
      <c r="U22" s="1051"/>
      <c r="V22" s="958"/>
      <c r="W22" s="959"/>
      <c r="X22" s="1052" t="s">
        <v>83</v>
      </c>
      <c r="AA22" s="950"/>
      <c r="AB22" s="1053"/>
      <c r="AC22" s="919"/>
      <c r="AD22" s="1053"/>
      <c r="AE22" s="962"/>
    </row>
    <row r="23" spans="2:31" s="917" customFormat="1" ht="15.75" customHeight="1" x14ac:dyDescent="0.45">
      <c r="B23" s="1045"/>
      <c r="C23" s="920"/>
      <c r="D23" s="920"/>
      <c r="E23" s="920"/>
      <c r="F23" s="1046"/>
      <c r="G23" s="950"/>
      <c r="I23" s="1054" t="s">
        <v>161</v>
      </c>
      <c r="J23" s="1055" t="s">
        <v>660</v>
      </c>
      <c r="K23" s="971"/>
      <c r="L23" s="971"/>
      <c r="M23" s="971"/>
      <c r="N23" s="971"/>
      <c r="O23" s="971"/>
      <c r="P23" s="971"/>
      <c r="Q23" s="971"/>
      <c r="R23" s="971"/>
      <c r="S23" s="971"/>
      <c r="T23" s="971"/>
      <c r="U23" s="971"/>
      <c r="V23" s="1005"/>
      <c r="W23" s="1006"/>
      <c r="X23" s="972" t="s">
        <v>83</v>
      </c>
      <c r="Z23" s="1056"/>
      <c r="AA23" s="961"/>
      <c r="AB23" s="919" t="s">
        <v>322</v>
      </c>
      <c r="AC23" s="919" t="s">
        <v>330</v>
      </c>
      <c r="AD23" s="919" t="s">
        <v>322</v>
      </c>
      <c r="AE23" s="962"/>
    </row>
    <row r="24" spans="2:31" s="917" customFormat="1" x14ac:dyDescent="0.45">
      <c r="B24" s="1045"/>
      <c r="C24" s="920"/>
      <c r="D24" s="920"/>
      <c r="E24" s="920"/>
      <c r="F24" s="1046"/>
      <c r="G24" s="950"/>
      <c r="H24" s="917" t="s">
        <v>661</v>
      </c>
      <c r="AA24" s="950"/>
      <c r="AD24" s="940"/>
      <c r="AE24" s="962"/>
    </row>
    <row r="25" spans="2:31" s="917" customFormat="1" x14ac:dyDescent="0.45">
      <c r="B25" s="1045"/>
      <c r="C25" s="920"/>
      <c r="D25" s="920"/>
      <c r="E25" s="920"/>
      <c r="F25" s="1046"/>
      <c r="G25" s="950"/>
      <c r="H25" s="917" t="s">
        <v>662</v>
      </c>
      <c r="U25" s="1056"/>
      <c r="V25" s="1056"/>
      <c r="AA25" s="950"/>
      <c r="AD25" s="940"/>
      <c r="AE25" s="962"/>
    </row>
    <row r="26" spans="2:31" s="917" customFormat="1" ht="29.25" customHeight="1" x14ac:dyDescent="0.45">
      <c r="B26" s="1045"/>
      <c r="C26" s="920"/>
      <c r="D26" s="920"/>
      <c r="E26" s="920"/>
      <c r="F26" s="1046"/>
      <c r="G26" s="950"/>
      <c r="I26" s="1049" t="s">
        <v>663</v>
      </c>
      <c r="J26" s="1051" t="s">
        <v>664</v>
      </c>
      <c r="K26" s="1051"/>
      <c r="L26" s="1051"/>
      <c r="M26" s="1051"/>
      <c r="N26" s="1051"/>
      <c r="O26" s="1051"/>
      <c r="P26" s="1051"/>
      <c r="Q26" s="1051"/>
      <c r="R26" s="1051"/>
      <c r="S26" s="1051"/>
      <c r="T26" s="1051"/>
      <c r="U26" s="1051"/>
      <c r="V26" s="958"/>
      <c r="W26" s="959"/>
      <c r="X26" s="1052" t="s">
        <v>83</v>
      </c>
      <c r="Z26" s="1056"/>
      <c r="AA26" s="961"/>
      <c r="AB26" s="919" t="s">
        <v>322</v>
      </c>
      <c r="AC26" s="919" t="s">
        <v>330</v>
      </c>
      <c r="AD26" s="919" t="s">
        <v>322</v>
      </c>
      <c r="AE26" s="962"/>
    </row>
    <row r="27" spans="2:31" s="917" customFormat="1" ht="6" customHeight="1" x14ac:dyDescent="0.45">
      <c r="B27" s="1057"/>
      <c r="C27" s="1058"/>
      <c r="D27" s="1058"/>
      <c r="E27" s="1058"/>
      <c r="F27" s="1059"/>
      <c r="G27" s="970"/>
      <c r="H27" s="971"/>
      <c r="I27" s="971"/>
      <c r="J27" s="971"/>
      <c r="K27" s="971"/>
      <c r="L27" s="971"/>
      <c r="M27" s="971"/>
      <c r="N27" s="971"/>
      <c r="O27" s="971"/>
      <c r="P27" s="971"/>
      <c r="Q27" s="971"/>
      <c r="R27" s="971"/>
      <c r="S27" s="971"/>
      <c r="T27" s="971"/>
      <c r="U27" s="1060"/>
      <c r="V27" s="1060"/>
      <c r="W27" s="971"/>
      <c r="X27" s="971"/>
      <c r="Y27" s="971"/>
      <c r="Z27" s="971"/>
      <c r="AA27" s="970"/>
      <c r="AB27" s="971"/>
      <c r="AC27" s="971"/>
      <c r="AD27" s="945"/>
      <c r="AE27" s="1061"/>
    </row>
    <row r="28" spans="2:31" s="917" customFormat="1" ht="6" customHeight="1" x14ac:dyDescent="0.45">
      <c r="B28" s="1062"/>
      <c r="C28" s="1063"/>
      <c r="D28" s="1063"/>
      <c r="E28" s="1063"/>
      <c r="F28" s="1064"/>
      <c r="G28" s="947"/>
      <c r="H28" s="937"/>
      <c r="I28" s="937"/>
      <c r="J28" s="937"/>
      <c r="K28" s="937"/>
      <c r="L28" s="937"/>
      <c r="M28" s="937"/>
      <c r="N28" s="937"/>
      <c r="O28" s="937"/>
      <c r="P28" s="937"/>
      <c r="Q28" s="937"/>
      <c r="R28" s="937"/>
      <c r="S28" s="937"/>
      <c r="T28" s="937"/>
      <c r="U28" s="1065"/>
      <c r="V28" s="1065"/>
      <c r="W28" s="937"/>
      <c r="X28" s="937"/>
      <c r="Y28" s="937"/>
      <c r="Z28" s="937"/>
      <c r="AA28" s="937"/>
      <c r="AB28" s="937"/>
      <c r="AC28" s="937"/>
      <c r="AD28" s="938"/>
      <c r="AE28" s="1044"/>
    </row>
    <row r="29" spans="2:31" s="917" customFormat="1" x14ac:dyDescent="0.45">
      <c r="B29" s="1045" t="s">
        <v>665</v>
      </c>
      <c r="C29" s="920"/>
      <c r="D29" s="920"/>
      <c r="E29" s="920"/>
      <c r="F29" s="1046"/>
      <c r="G29" s="1066" t="s">
        <v>666</v>
      </c>
      <c r="I29" s="1067"/>
      <c r="J29" s="1067"/>
      <c r="K29" s="1067"/>
      <c r="L29" s="1067"/>
      <c r="M29" s="1067"/>
      <c r="N29" s="1067"/>
      <c r="O29" s="1067"/>
      <c r="P29" s="1067"/>
      <c r="Q29" s="1067"/>
      <c r="R29" s="1067"/>
      <c r="S29" s="1067"/>
      <c r="T29" s="1067"/>
      <c r="U29" s="1067"/>
      <c r="V29" s="1067"/>
      <c r="W29" s="1067"/>
      <c r="X29" s="1067"/>
      <c r="Y29" s="1067"/>
      <c r="Z29" s="1067"/>
      <c r="AA29" s="1067"/>
      <c r="AB29" s="1067"/>
      <c r="AC29" s="1067"/>
      <c r="AD29" s="940"/>
      <c r="AE29" s="962"/>
    </row>
    <row r="30" spans="2:31" s="917" customFormat="1" ht="54" customHeight="1" x14ac:dyDescent="0.45">
      <c r="B30" s="1045"/>
      <c r="C30" s="920"/>
      <c r="D30" s="920"/>
      <c r="E30" s="920"/>
      <c r="F30" s="1046"/>
      <c r="G30" s="1068"/>
      <c r="H30" s="1069"/>
      <c r="I30" s="1069"/>
      <c r="J30" s="1069"/>
      <c r="K30" s="1069"/>
      <c r="L30" s="1069"/>
      <c r="M30" s="1069"/>
      <c r="N30" s="1069"/>
      <c r="O30" s="1069"/>
      <c r="P30" s="1069"/>
      <c r="Q30" s="1069"/>
      <c r="R30" s="1069"/>
      <c r="S30" s="1069"/>
      <c r="T30" s="1069"/>
      <c r="U30" s="1069"/>
      <c r="V30" s="1069"/>
      <c r="W30" s="1069"/>
      <c r="X30" s="1069"/>
      <c r="Y30" s="1069"/>
      <c r="Z30" s="1069"/>
      <c r="AA30" s="1069"/>
      <c r="AB30" s="1069"/>
      <c r="AC30" s="1069"/>
      <c r="AD30" s="1069"/>
      <c r="AE30" s="1070"/>
    </row>
    <row r="31" spans="2:31" s="917" customFormat="1" ht="6" customHeight="1" x14ac:dyDescent="0.45">
      <c r="B31" s="1071"/>
      <c r="C31" s="1072"/>
      <c r="D31" s="1072"/>
      <c r="E31" s="1072"/>
      <c r="F31" s="1073"/>
      <c r="G31" s="970"/>
      <c r="H31" s="971"/>
      <c r="I31" s="971"/>
      <c r="J31" s="971"/>
      <c r="K31" s="971"/>
      <c r="L31" s="971"/>
      <c r="M31" s="971"/>
      <c r="N31" s="971"/>
      <c r="O31" s="971"/>
      <c r="P31" s="971"/>
      <c r="Q31" s="971"/>
      <c r="R31" s="971"/>
      <c r="S31" s="971"/>
      <c r="T31" s="971"/>
      <c r="U31" s="1060"/>
      <c r="V31" s="1060"/>
      <c r="W31" s="971"/>
      <c r="X31" s="971"/>
      <c r="Y31" s="971"/>
      <c r="Z31" s="971"/>
      <c r="AA31" s="971"/>
      <c r="AB31" s="971"/>
      <c r="AC31" s="971"/>
      <c r="AD31" s="945"/>
      <c r="AE31" s="1061"/>
    </row>
    <row r="32" spans="2:31" s="917" customFormat="1" ht="9.75" customHeight="1" x14ac:dyDescent="0.45">
      <c r="B32" s="1074"/>
      <c r="C32" s="1074"/>
      <c r="D32" s="1074"/>
      <c r="E32" s="1074"/>
      <c r="F32" s="1074"/>
      <c r="U32" s="1056"/>
      <c r="V32" s="1056"/>
    </row>
    <row r="33" spans="2:31" s="917" customFormat="1" x14ac:dyDescent="0.45">
      <c r="B33" s="917" t="s">
        <v>667</v>
      </c>
      <c r="C33" s="1074"/>
      <c r="D33" s="1074"/>
      <c r="E33" s="1074"/>
      <c r="F33" s="1074"/>
      <c r="U33" s="1056"/>
      <c r="V33" s="1056"/>
    </row>
    <row r="34" spans="2:31" s="917" customFormat="1" ht="6.75" customHeight="1" x14ac:dyDescent="0.45">
      <c r="B34" s="1074"/>
      <c r="C34" s="1074"/>
      <c r="D34" s="1074"/>
      <c r="E34" s="1074"/>
      <c r="F34" s="1074"/>
      <c r="U34" s="1056"/>
      <c r="V34" s="1056"/>
    </row>
    <row r="35" spans="2:31" s="917" customFormat="1" ht="4.5" customHeight="1" x14ac:dyDescent="0.45">
      <c r="B35" s="1041" t="s">
        <v>657</v>
      </c>
      <c r="C35" s="1042"/>
      <c r="D35" s="1042"/>
      <c r="E35" s="1042"/>
      <c r="F35" s="1043"/>
      <c r="G35" s="937"/>
      <c r="H35" s="937"/>
      <c r="I35" s="937"/>
      <c r="J35" s="937"/>
      <c r="K35" s="937"/>
      <c r="L35" s="937"/>
      <c r="M35" s="937"/>
      <c r="N35" s="937"/>
      <c r="O35" s="937"/>
      <c r="P35" s="937"/>
      <c r="Q35" s="937"/>
      <c r="R35" s="937"/>
      <c r="S35" s="937"/>
      <c r="T35" s="937"/>
      <c r="U35" s="937"/>
      <c r="V35" s="937"/>
      <c r="W35" s="937"/>
      <c r="X35" s="937"/>
      <c r="Y35" s="937"/>
      <c r="Z35" s="937"/>
      <c r="AA35" s="947"/>
      <c r="AB35" s="937"/>
      <c r="AC35" s="937"/>
      <c r="AD35" s="938"/>
      <c r="AE35" s="1044"/>
    </row>
    <row r="36" spans="2:31" s="917" customFormat="1" ht="13.5" customHeight="1" x14ac:dyDescent="0.45">
      <c r="B36" s="1045"/>
      <c r="C36" s="920"/>
      <c r="D36" s="920"/>
      <c r="E36" s="920"/>
      <c r="F36" s="1046"/>
      <c r="H36" s="917" t="s">
        <v>668</v>
      </c>
      <c r="AA36" s="950"/>
      <c r="AB36" s="1047" t="s">
        <v>329</v>
      </c>
      <c r="AC36" s="1047" t="s">
        <v>330</v>
      </c>
      <c r="AD36" s="1047" t="s">
        <v>331</v>
      </c>
      <c r="AE36" s="1048"/>
    </row>
    <row r="37" spans="2:31" s="917" customFormat="1" ht="15.75" customHeight="1" x14ac:dyDescent="0.45">
      <c r="B37" s="1045"/>
      <c r="C37" s="920"/>
      <c r="D37" s="920"/>
      <c r="E37" s="920"/>
      <c r="F37" s="1046"/>
      <c r="I37" s="1075" t="s">
        <v>159</v>
      </c>
      <c r="J37" s="1050" t="s">
        <v>659</v>
      </c>
      <c r="K37" s="1051"/>
      <c r="L37" s="1051"/>
      <c r="M37" s="1051"/>
      <c r="N37" s="1051"/>
      <c r="O37" s="1051"/>
      <c r="P37" s="1051"/>
      <c r="Q37" s="1051"/>
      <c r="R37" s="1051"/>
      <c r="S37" s="1051"/>
      <c r="T37" s="1051"/>
      <c r="U37" s="1051"/>
      <c r="V37" s="958"/>
      <c r="W37" s="959"/>
      <c r="X37" s="1052" t="s">
        <v>83</v>
      </c>
      <c r="AA37" s="950"/>
      <c r="AB37" s="1053"/>
      <c r="AC37" s="919"/>
      <c r="AD37" s="1053"/>
      <c r="AE37" s="962"/>
    </row>
    <row r="38" spans="2:31" s="917" customFormat="1" ht="15.75" customHeight="1" x14ac:dyDescent="0.45">
      <c r="B38" s="1057"/>
      <c r="C38" s="1058"/>
      <c r="D38" s="1058"/>
      <c r="E38" s="1058"/>
      <c r="F38" s="1059"/>
      <c r="I38" s="1049" t="s">
        <v>161</v>
      </c>
      <c r="J38" s="1055" t="s">
        <v>660</v>
      </c>
      <c r="K38" s="971"/>
      <c r="L38" s="971"/>
      <c r="M38" s="971"/>
      <c r="N38" s="971"/>
      <c r="O38" s="971"/>
      <c r="P38" s="971"/>
      <c r="Q38" s="971"/>
      <c r="R38" s="971"/>
      <c r="S38" s="971"/>
      <c r="T38" s="971"/>
      <c r="U38" s="971"/>
      <c r="V38" s="1005"/>
      <c r="W38" s="1006"/>
      <c r="X38" s="971" t="s">
        <v>83</v>
      </c>
      <c r="Y38" s="950"/>
      <c r="Z38" s="1056"/>
      <c r="AA38" s="961"/>
      <c r="AB38" s="919" t="s">
        <v>322</v>
      </c>
      <c r="AC38" s="919" t="s">
        <v>330</v>
      </c>
      <c r="AD38" s="919" t="s">
        <v>322</v>
      </c>
      <c r="AE38" s="962"/>
    </row>
    <row r="39" spans="2:31" s="917" customFormat="1" ht="6" customHeight="1" x14ac:dyDescent="0.45">
      <c r="B39" s="1057"/>
      <c r="C39" s="1076"/>
      <c r="D39" s="1058"/>
      <c r="E39" s="1058"/>
      <c r="F39" s="1059"/>
      <c r="G39" s="971"/>
      <c r="H39" s="971"/>
      <c r="I39" s="971"/>
      <c r="J39" s="971"/>
      <c r="K39" s="971"/>
      <c r="L39" s="971"/>
      <c r="M39" s="971"/>
      <c r="N39" s="971"/>
      <c r="O39" s="971"/>
      <c r="P39" s="971"/>
      <c r="Q39" s="971"/>
      <c r="R39" s="971"/>
      <c r="S39" s="971"/>
      <c r="T39" s="971"/>
      <c r="U39" s="1060"/>
      <c r="V39" s="1077"/>
      <c r="W39" s="974"/>
      <c r="X39" s="971"/>
      <c r="Y39" s="971"/>
      <c r="Z39" s="971"/>
      <c r="AA39" s="970"/>
      <c r="AB39" s="971"/>
      <c r="AC39" s="971"/>
      <c r="AD39" s="945"/>
      <c r="AE39" s="1061"/>
    </row>
    <row r="40" spans="2:31" s="917" customFormat="1" ht="9.75" customHeight="1" x14ac:dyDescent="0.45">
      <c r="B40" s="1074"/>
      <c r="C40" s="1074"/>
      <c r="D40" s="1074"/>
      <c r="E40" s="1074"/>
      <c r="F40" s="1074"/>
      <c r="U40" s="1056"/>
      <c r="V40" s="1078"/>
      <c r="W40" s="919"/>
    </row>
    <row r="41" spans="2:31" s="917" customFormat="1" ht="13.5" customHeight="1" x14ac:dyDescent="0.45">
      <c r="B41" s="917" t="s">
        <v>669</v>
      </c>
      <c r="C41" s="1074"/>
      <c r="D41" s="1074"/>
      <c r="E41" s="1074"/>
      <c r="F41" s="1074"/>
      <c r="U41" s="1056"/>
      <c r="V41" s="1078"/>
      <c r="W41" s="919"/>
    </row>
    <row r="42" spans="2:31" s="917" customFormat="1" x14ac:dyDescent="0.45">
      <c r="B42" s="1079" t="s">
        <v>670</v>
      </c>
      <c r="C42" s="1074"/>
      <c r="D42" s="1074"/>
      <c r="E42" s="1074"/>
      <c r="F42" s="1074"/>
      <c r="U42" s="1056"/>
      <c r="V42" s="1078"/>
      <c r="W42" s="919"/>
    </row>
    <row r="43" spans="2:31" s="917" customFormat="1" ht="4.5" customHeight="1" x14ac:dyDescent="0.45">
      <c r="B43" s="1041" t="s">
        <v>657</v>
      </c>
      <c r="C43" s="1042"/>
      <c r="D43" s="1042"/>
      <c r="E43" s="1042"/>
      <c r="F43" s="1043"/>
      <c r="G43" s="947"/>
      <c r="H43" s="937"/>
      <c r="I43" s="937"/>
      <c r="J43" s="937"/>
      <c r="K43" s="937"/>
      <c r="L43" s="937"/>
      <c r="M43" s="937"/>
      <c r="N43" s="937"/>
      <c r="O43" s="937"/>
      <c r="P43" s="937"/>
      <c r="Q43" s="937"/>
      <c r="R43" s="937"/>
      <c r="S43" s="937"/>
      <c r="T43" s="937"/>
      <c r="U43" s="937"/>
      <c r="V43" s="977"/>
      <c r="W43" s="977"/>
      <c r="X43" s="937"/>
      <c r="Y43" s="937"/>
      <c r="Z43" s="937"/>
      <c r="AA43" s="947"/>
      <c r="AB43" s="937"/>
      <c r="AC43" s="937"/>
      <c r="AD43" s="938"/>
      <c r="AE43" s="1044"/>
    </row>
    <row r="44" spans="2:31" s="917" customFormat="1" ht="13.5" customHeight="1" x14ac:dyDescent="0.45">
      <c r="B44" s="1045"/>
      <c r="C44" s="920"/>
      <c r="D44" s="920"/>
      <c r="E44" s="920"/>
      <c r="F44" s="1046"/>
      <c r="G44" s="950"/>
      <c r="H44" s="917" t="s">
        <v>671</v>
      </c>
      <c r="V44" s="919"/>
      <c r="W44" s="919"/>
      <c r="AA44" s="950"/>
      <c r="AB44" s="1047" t="s">
        <v>329</v>
      </c>
      <c r="AC44" s="1047" t="s">
        <v>330</v>
      </c>
      <c r="AD44" s="1047" t="s">
        <v>331</v>
      </c>
      <c r="AE44" s="1048"/>
    </row>
    <row r="45" spans="2:31" s="917" customFormat="1" ht="15.75" customHeight="1" x14ac:dyDescent="0.45">
      <c r="B45" s="1045"/>
      <c r="C45" s="920"/>
      <c r="D45" s="920"/>
      <c r="E45" s="920"/>
      <c r="F45" s="1046"/>
      <c r="G45" s="950"/>
      <c r="I45" s="1049" t="s">
        <v>159</v>
      </c>
      <c r="J45" s="1050" t="s">
        <v>659</v>
      </c>
      <c r="K45" s="1051"/>
      <c r="L45" s="1051"/>
      <c r="M45" s="1051"/>
      <c r="N45" s="1051"/>
      <c r="O45" s="1051"/>
      <c r="P45" s="1051"/>
      <c r="Q45" s="1051"/>
      <c r="R45" s="1051"/>
      <c r="S45" s="1051"/>
      <c r="T45" s="1051"/>
      <c r="U45" s="1051"/>
      <c r="V45" s="958"/>
      <c r="W45" s="959"/>
      <c r="X45" s="1052" t="s">
        <v>83</v>
      </c>
      <c r="AA45" s="950"/>
      <c r="AB45" s="1053"/>
      <c r="AC45" s="919"/>
      <c r="AD45" s="1053"/>
      <c r="AE45" s="962"/>
    </row>
    <row r="46" spans="2:31" s="917" customFormat="1" ht="15.75" customHeight="1" x14ac:dyDescent="0.45">
      <c r="B46" s="1045"/>
      <c r="C46" s="920"/>
      <c r="D46" s="920"/>
      <c r="E46" s="920"/>
      <c r="F46" s="1046"/>
      <c r="G46" s="950"/>
      <c r="I46" s="1054" t="s">
        <v>161</v>
      </c>
      <c r="J46" s="1055" t="s">
        <v>660</v>
      </c>
      <c r="K46" s="971"/>
      <c r="L46" s="971"/>
      <c r="M46" s="971"/>
      <c r="N46" s="971"/>
      <c r="O46" s="971"/>
      <c r="P46" s="971"/>
      <c r="Q46" s="971"/>
      <c r="R46" s="971"/>
      <c r="S46" s="971"/>
      <c r="T46" s="971"/>
      <c r="U46" s="971"/>
      <c r="V46" s="1005"/>
      <c r="W46" s="1006"/>
      <c r="X46" s="972" t="s">
        <v>83</v>
      </c>
      <c r="Z46" s="1056"/>
      <c r="AA46" s="961"/>
      <c r="AB46" s="919" t="s">
        <v>322</v>
      </c>
      <c r="AC46" s="919" t="s">
        <v>330</v>
      </c>
      <c r="AD46" s="919" t="s">
        <v>322</v>
      </c>
      <c r="AE46" s="962"/>
    </row>
    <row r="47" spans="2:31" s="917" customFormat="1" ht="6" customHeight="1" x14ac:dyDescent="0.45">
      <c r="B47" s="1057"/>
      <c r="C47" s="1058"/>
      <c r="D47" s="1058"/>
      <c r="E47" s="1058"/>
      <c r="F47" s="1059"/>
      <c r="G47" s="970"/>
      <c r="H47" s="971"/>
      <c r="I47" s="971"/>
      <c r="J47" s="971"/>
      <c r="K47" s="971"/>
      <c r="L47" s="971"/>
      <c r="M47" s="971"/>
      <c r="N47" s="971"/>
      <c r="O47" s="971"/>
      <c r="P47" s="971"/>
      <c r="Q47" s="971"/>
      <c r="R47" s="971"/>
      <c r="S47" s="971"/>
      <c r="T47" s="971"/>
      <c r="U47" s="1060"/>
      <c r="V47" s="1077"/>
      <c r="W47" s="974"/>
      <c r="X47" s="971"/>
      <c r="Y47" s="971"/>
      <c r="Z47" s="971"/>
      <c r="AA47" s="970"/>
      <c r="AB47" s="971"/>
      <c r="AC47" s="971"/>
      <c r="AD47" s="945"/>
      <c r="AE47" s="1061"/>
    </row>
    <row r="48" spans="2:31" s="917" customFormat="1" ht="4.5" customHeight="1" x14ac:dyDescent="0.45">
      <c r="B48" s="1041" t="s">
        <v>672</v>
      </c>
      <c r="C48" s="1042"/>
      <c r="D48" s="1042"/>
      <c r="E48" s="1042"/>
      <c r="F48" s="1043"/>
      <c r="G48" s="947"/>
      <c r="H48" s="937"/>
      <c r="I48" s="937"/>
      <c r="J48" s="937"/>
      <c r="K48" s="937"/>
      <c r="L48" s="937"/>
      <c r="M48" s="937"/>
      <c r="N48" s="937"/>
      <c r="O48" s="937"/>
      <c r="P48" s="937"/>
      <c r="Q48" s="937"/>
      <c r="R48" s="937"/>
      <c r="S48" s="937"/>
      <c r="T48" s="937"/>
      <c r="U48" s="937"/>
      <c r="V48" s="977"/>
      <c r="W48" s="977"/>
      <c r="X48" s="937"/>
      <c r="Y48" s="937"/>
      <c r="Z48" s="937"/>
      <c r="AA48" s="947"/>
      <c r="AB48" s="937"/>
      <c r="AC48" s="937"/>
      <c r="AD48" s="938"/>
      <c r="AE48" s="1044"/>
    </row>
    <row r="49" spans="2:31" s="917" customFormat="1" ht="13.5" customHeight="1" x14ac:dyDescent="0.45">
      <c r="B49" s="1045"/>
      <c r="C49" s="920"/>
      <c r="D49" s="920"/>
      <c r="E49" s="920"/>
      <c r="F49" s="1046"/>
      <c r="G49" s="950"/>
      <c r="H49" s="917" t="s">
        <v>673</v>
      </c>
      <c r="V49" s="919"/>
      <c r="W49" s="919"/>
      <c r="AA49" s="950"/>
      <c r="AB49" s="1047" t="s">
        <v>329</v>
      </c>
      <c r="AC49" s="1047" t="s">
        <v>330</v>
      </c>
      <c r="AD49" s="1047" t="s">
        <v>331</v>
      </c>
      <c r="AE49" s="1048"/>
    </row>
    <row r="50" spans="2:31" s="917" customFormat="1" x14ac:dyDescent="0.45">
      <c r="B50" s="1045"/>
      <c r="C50" s="920"/>
      <c r="D50" s="920"/>
      <c r="E50" s="920"/>
      <c r="F50" s="1046"/>
      <c r="G50" s="950"/>
      <c r="I50" s="1049" t="s">
        <v>159</v>
      </c>
      <c r="J50" s="1080" t="s">
        <v>674</v>
      </c>
      <c r="K50" s="1081"/>
      <c r="L50" s="1081"/>
      <c r="M50" s="1081"/>
      <c r="N50" s="1081"/>
      <c r="O50" s="1081"/>
      <c r="P50" s="1081"/>
      <c r="Q50" s="1081"/>
      <c r="R50" s="1081"/>
      <c r="S50" s="1081"/>
      <c r="T50" s="1081"/>
      <c r="U50" s="1081"/>
      <c r="V50" s="1001"/>
      <c r="W50" s="958"/>
      <c r="X50" s="1052" t="s">
        <v>83</v>
      </c>
      <c r="AA50" s="950"/>
      <c r="AB50" s="1053"/>
      <c r="AC50" s="919"/>
      <c r="AD50" s="1053"/>
      <c r="AE50" s="962"/>
    </row>
    <row r="51" spans="2:31" s="917" customFormat="1" ht="14.25" customHeight="1" x14ac:dyDescent="0.45">
      <c r="B51" s="1045"/>
      <c r="C51" s="920"/>
      <c r="D51" s="920"/>
      <c r="E51" s="920"/>
      <c r="F51" s="1046"/>
      <c r="G51" s="950"/>
      <c r="I51" s="1054" t="s">
        <v>161</v>
      </c>
      <c r="J51" s="1050" t="s">
        <v>675</v>
      </c>
      <c r="K51" s="1051"/>
      <c r="L51" s="1051"/>
      <c r="M51" s="1051"/>
      <c r="N51" s="1051"/>
      <c r="O51" s="1051"/>
      <c r="P51" s="1051"/>
      <c r="Q51" s="1051"/>
      <c r="R51" s="1051"/>
      <c r="S51" s="1051"/>
      <c r="T51" s="1051"/>
      <c r="U51" s="1051"/>
      <c r="V51" s="1001"/>
      <c r="W51" s="958"/>
      <c r="X51" s="972" t="s">
        <v>83</v>
      </c>
      <c r="Z51" s="1056"/>
      <c r="AA51" s="961"/>
      <c r="AB51" s="919" t="s">
        <v>322</v>
      </c>
      <c r="AC51" s="919" t="s">
        <v>330</v>
      </c>
      <c r="AD51" s="919" t="s">
        <v>322</v>
      </c>
      <c r="AE51" s="962"/>
    </row>
    <row r="52" spans="2:31" s="917" customFormat="1" ht="6" customHeight="1" x14ac:dyDescent="0.45">
      <c r="B52" s="1057"/>
      <c r="C52" s="1058"/>
      <c r="D52" s="1058"/>
      <c r="E52" s="1058"/>
      <c r="F52" s="1059"/>
      <c r="G52" s="970"/>
      <c r="H52" s="971"/>
      <c r="I52" s="971"/>
      <c r="J52" s="971"/>
      <c r="K52" s="971"/>
      <c r="L52" s="971"/>
      <c r="M52" s="971"/>
      <c r="N52" s="971"/>
      <c r="O52" s="971"/>
      <c r="P52" s="971"/>
      <c r="Q52" s="971"/>
      <c r="R52" s="971"/>
      <c r="S52" s="971"/>
      <c r="T52" s="971"/>
      <c r="U52" s="1060"/>
      <c r="V52" s="1077"/>
      <c r="W52" s="974"/>
      <c r="X52" s="971"/>
      <c r="Y52" s="971"/>
      <c r="Z52" s="971"/>
      <c r="AA52" s="970"/>
      <c r="AB52" s="971"/>
      <c r="AC52" s="971"/>
      <c r="AD52" s="945"/>
      <c r="AE52" s="1061"/>
    </row>
    <row r="53" spans="2:31" s="917" customFormat="1" ht="4.5" customHeight="1" x14ac:dyDescent="0.45">
      <c r="B53" s="1041" t="s">
        <v>676</v>
      </c>
      <c r="C53" s="1042"/>
      <c r="D53" s="1042"/>
      <c r="E53" s="1042"/>
      <c r="F53" s="1043"/>
      <c r="G53" s="947"/>
      <c r="H53" s="937"/>
      <c r="I53" s="937"/>
      <c r="J53" s="937"/>
      <c r="K53" s="937"/>
      <c r="L53" s="937"/>
      <c r="M53" s="937"/>
      <c r="N53" s="937"/>
      <c r="O53" s="937"/>
      <c r="P53" s="937"/>
      <c r="Q53" s="937"/>
      <c r="R53" s="937"/>
      <c r="S53" s="937"/>
      <c r="T53" s="937"/>
      <c r="U53" s="937"/>
      <c r="V53" s="977"/>
      <c r="W53" s="977"/>
      <c r="X53" s="937"/>
      <c r="Y53" s="937"/>
      <c r="Z53" s="937"/>
      <c r="AA53" s="947"/>
      <c r="AB53" s="937"/>
      <c r="AC53" s="937"/>
      <c r="AD53" s="938"/>
      <c r="AE53" s="1044"/>
    </row>
    <row r="54" spans="2:31" s="917" customFormat="1" ht="13.5" customHeight="1" x14ac:dyDescent="0.45">
      <c r="B54" s="1045"/>
      <c r="C54" s="920"/>
      <c r="D54" s="920"/>
      <c r="E54" s="920"/>
      <c r="F54" s="1046"/>
      <c r="G54" s="950"/>
      <c r="H54" s="917" t="s">
        <v>677</v>
      </c>
      <c r="V54" s="919"/>
      <c r="W54" s="919"/>
      <c r="AA54" s="950"/>
      <c r="AB54" s="1047" t="s">
        <v>329</v>
      </c>
      <c r="AC54" s="1047" t="s">
        <v>330</v>
      </c>
      <c r="AD54" s="1047" t="s">
        <v>331</v>
      </c>
      <c r="AE54" s="1048"/>
    </row>
    <row r="55" spans="2:31" s="917" customFormat="1" ht="30" customHeight="1" x14ac:dyDescent="0.45">
      <c r="B55" s="1045"/>
      <c r="C55" s="920"/>
      <c r="D55" s="920"/>
      <c r="E55" s="920"/>
      <c r="F55" s="1046"/>
      <c r="G55" s="950"/>
      <c r="I55" s="1049" t="s">
        <v>159</v>
      </c>
      <c r="J55" s="1080" t="s">
        <v>678</v>
      </c>
      <c r="K55" s="1081"/>
      <c r="L55" s="1081"/>
      <c r="M55" s="1081"/>
      <c r="N55" s="1081"/>
      <c r="O55" s="1081"/>
      <c r="P55" s="1081"/>
      <c r="Q55" s="1081"/>
      <c r="R55" s="1081"/>
      <c r="S55" s="1081"/>
      <c r="T55" s="1081"/>
      <c r="U55" s="1081"/>
      <c r="V55" s="1001"/>
      <c r="W55" s="958"/>
      <c r="X55" s="1052" t="s">
        <v>83</v>
      </c>
      <c r="AA55" s="950"/>
      <c r="AD55" s="940"/>
      <c r="AE55" s="962"/>
    </row>
    <row r="56" spans="2:31" s="917" customFormat="1" ht="33" customHeight="1" x14ac:dyDescent="0.45">
      <c r="B56" s="1045"/>
      <c r="C56" s="920"/>
      <c r="D56" s="920"/>
      <c r="E56" s="920"/>
      <c r="F56" s="1046"/>
      <c r="G56" s="950"/>
      <c r="I56" s="1054" t="s">
        <v>161</v>
      </c>
      <c r="J56" s="1050" t="s">
        <v>679</v>
      </c>
      <c r="K56" s="1051"/>
      <c r="L56" s="1051"/>
      <c r="M56" s="1051"/>
      <c r="N56" s="1051"/>
      <c r="O56" s="1051"/>
      <c r="P56" s="1051"/>
      <c r="Q56" s="1051"/>
      <c r="R56" s="1051"/>
      <c r="S56" s="1051"/>
      <c r="T56" s="1051"/>
      <c r="U56" s="1051"/>
      <c r="V56" s="1001"/>
      <c r="W56" s="958"/>
      <c r="X56" s="972" t="s">
        <v>83</v>
      </c>
      <c r="Z56" s="1056"/>
      <c r="AA56" s="961"/>
      <c r="AB56" s="919" t="s">
        <v>322</v>
      </c>
      <c r="AC56" s="919" t="s">
        <v>330</v>
      </c>
      <c r="AD56" s="919" t="s">
        <v>322</v>
      </c>
      <c r="AE56" s="962"/>
    </row>
    <row r="57" spans="2:31" s="917" customFormat="1" ht="6" customHeight="1" x14ac:dyDescent="0.45">
      <c r="B57" s="1057"/>
      <c r="C57" s="1058"/>
      <c r="D57" s="1058"/>
      <c r="E57" s="1058"/>
      <c r="F57" s="1059"/>
      <c r="G57" s="970"/>
      <c r="H57" s="971"/>
      <c r="I57" s="971"/>
      <c r="J57" s="971"/>
      <c r="K57" s="971"/>
      <c r="L57" s="971"/>
      <c r="M57" s="971"/>
      <c r="N57" s="971"/>
      <c r="O57" s="971"/>
      <c r="P57" s="971"/>
      <c r="Q57" s="971"/>
      <c r="R57" s="971"/>
      <c r="S57" s="971"/>
      <c r="T57" s="971"/>
      <c r="U57" s="1060"/>
      <c r="V57" s="1060"/>
      <c r="W57" s="971"/>
      <c r="X57" s="971"/>
      <c r="Y57" s="971"/>
      <c r="Z57" s="971"/>
      <c r="AA57" s="970"/>
      <c r="AB57" s="971"/>
      <c r="AC57" s="971"/>
      <c r="AD57" s="945"/>
      <c r="AE57" s="1061"/>
    </row>
    <row r="58" spans="2:31" s="917" customFormat="1" ht="6" customHeight="1" x14ac:dyDescent="0.45">
      <c r="B58" s="1074"/>
      <c r="C58" s="1074"/>
      <c r="D58" s="1074"/>
      <c r="E58" s="1074"/>
      <c r="F58" s="1074"/>
      <c r="U58" s="1056"/>
      <c r="V58" s="1056"/>
    </row>
    <row r="59" spans="2:31" s="917" customFormat="1" ht="13.5" customHeight="1" x14ac:dyDescent="0.45">
      <c r="B59" s="1082" t="s">
        <v>680</v>
      </c>
      <c r="C59" s="1083"/>
      <c r="D59" s="1084" t="s">
        <v>681</v>
      </c>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row>
    <row r="60" spans="2:31" s="917" customFormat="1" ht="37.5" customHeight="1" x14ac:dyDescent="0.45">
      <c r="B60" s="1082" t="s">
        <v>682</v>
      </c>
      <c r="C60" s="1083"/>
      <c r="D60" s="1085" t="s">
        <v>683</v>
      </c>
      <c r="E60" s="1085"/>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row>
    <row r="122" spans="3:7" x14ac:dyDescent="0.2">
      <c r="C122" s="1021"/>
      <c r="D122" s="1021"/>
      <c r="E122" s="1021"/>
      <c r="F122" s="1021"/>
      <c r="G122" s="1021"/>
    </row>
    <row r="123" spans="3:7" x14ac:dyDescent="0.2">
      <c r="C123" s="99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93" fitToHeight="0" orientation="portrait" r:id="rId1"/>
  <rowBreaks count="1" manualBreakCount="1">
    <brk id="4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Normal="100" zoomScaleSheetLayoutView="100" workbookViewId="0">
      <selection activeCell="B4" sqref="B4:AA4"/>
    </sheetView>
  </sheetViews>
  <sheetFormatPr defaultColWidth="3.09765625" defaultRowHeight="13.2" x14ac:dyDescent="0.2"/>
  <cols>
    <col min="1" max="1" width="3.09765625" style="934"/>
    <col min="2" max="2" width="2.69921875" style="987" customWidth="1"/>
    <col min="3" max="7" width="3.09765625" style="934"/>
    <col min="8" max="8" width="2.19921875" style="934" customWidth="1"/>
    <col min="9" max="16384" width="3.09765625" style="934"/>
  </cols>
  <sheetData>
    <row r="1" spans="2:27" s="917" customFormat="1" x14ac:dyDescent="0.45"/>
    <row r="2" spans="2:27" s="917" customFormat="1" x14ac:dyDescent="0.45">
      <c r="B2" s="917" t="s">
        <v>696</v>
      </c>
      <c r="AA2" s="918" t="s">
        <v>697</v>
      </c>
    </row>
    <row r="3" spans="2:27" s="917" customFormat="1" ht="8.25" customHeight="1" x14ac:dyDescent="0.45"/>
    <row r="4" spans="2:27" s="917" customFormat="1" x14ac:dyDescent="0.45">
      <c r="B4" s="921" t="s">
        <v>698</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row>
    <row r="5" spans="2:27" s="917" customFormat="1" ht="6.75" customHeight="1" x14ac:dyDescent="0.45"/>
    <row r="6" spans="2:27" s="917" customFormat="1" ht="18.600000000000001" customHeight="1" x14ac:dyDescent="0.45">
      <c r="B6" s="1001" t="s">
        <v>699</v>
      </c>
      <c r="C6" s="1001"/>
      <c r="D6" s="1001"/>
      <c r="E6" s="1001"/>
      <c r="F6" s="1001"/>
      <c r="G6" s="958"/>
      <c r="H6" s="959"/>
      <c r="I6" s="959"/>
      <c r="J6" s="959"/>
      <c r="K6" s="959"/>
      <c r="L6" s="959"/>
      <c r="M6" s="959"/>
      <c r="N6" s="959"/>
      <c r="O6" s="959"/>
      <c r="P6" s="959"/>
      <c r="Q6" s="959"/>
      <c r="R6" s="959"/>
      <c r="S6" s="959"/>
      <c r="T6" s="959"/>
      <c r="U6" s="959"/>
      <c r="V6" s="959"/>
      <c r="W6" s="959"/>
      <c r="X6" s="959"/>
      <c r="Y6" s="959"/>
      <c r="Z6" s="959"/>
      <c r="AA6" s="1018"/>
    </row>
    <row r="7" spans="2:27" s="917" customFormat="1" ht="19.5" customHeight="1" x14ac:dyDescent="0.45">
      <c r="B7" s="1001" t="s">
        <v>320</v>
      </c>
      <c r="C7" s="1001"/>
      <c r="D7" s="1001"/>
      <c r="E7" s="1001"/>
      <c r="F7" s="1001"/>
      <c r="G7" s="958"/>
      <c r="H7" s="959"/>
      <c r="I7" s="959"/>
      <c r="J7" s="959"/>
      <c r="K7" s="959"/>
      <c r="L7" s="959"/>
      <c r="M7" s="959"/>
      <c r="N7" s="959"/>
      <c r="O7" s="959"/>
      <c r="P7" s="959"/>
      <c r="Q7" s="959"/>
      <c r="R7" s="959"/>
      <c r="S7" s="959"/>
      <c r="T7" s="959"/>
      <c r="U7" s="959"/>
      <c r="V7" s="959"/>
      <c r="W7" s="959"/>
      <c r="X7" s="959"/>
      <c r="Y7" s="959"/>
      <c r="Z7" s="959"/>
      <c r="AA7" s="1018"/>
    </row>
    <row r="8" spans="2:27" s="917" customFormat="1" ht="19.5" customHeight="1" x14ac:dyDescent="0.45">
      <c r="B8" s="958" t="s">
        <v>700</v>
      </c>
      <c r="C8" s="959"/>
      <c r="D8" s="959"/>
      <c r="E8" s="959"/>
      <c r="F8" s="1018"/>
      <c r="G8" s="1010" t="s">
        <v>701</v>
      </c>
      <c r="H8" s="1011"/>
      <c r="I8" s="1011"/>
      <c r="J8" s="1011"/>
      <c r="K8" s="1011"/>
      <c r="L8" s="1011"/>
      <c r="M8" s="1011"/>
      <c r="N8" s="1011"/>
      <c r="O8" s="1011"/>
      <c r="P8" s="1011"/>
      <c r="Q8" s="1011"/>
      <c r="R8" s="1011"/>
      <c r="S8" s="1011"/>
      <c r="T8" s="1011"/>
      <c r="U8" s="1011"/>
      <c r="V8" s="1011"/>
      <c r="W8" s="1011"/>
      <c r="X8" s="1011"/>
      <c r="Y8" s="1011"/>
      <c r="Z8" s="1011"/>
      <c r="AA8" s="1012"/>
    </row>
    <row r="9" spans="2:27" ht="20.100000000000001" customHeight="1" x14ac:dyDescent="0.2">
      <c r="B9" s="1002" t="s">
        <v>702</v>
      </c>
      <c r="C9" s="1003"/>
      <c r="D9" s="1003"/>
      <c r="E9" s="1003"/>
      <c r="F9" s="1003"/>
      <c r="G9" s="1127" t="s">
        <v>703</v>
      </c>
      <c r="H9" s="1127"/>
      <c r="I9" s="1127"/>
      <c r="J9" s="1127"/>
      <c r="K9" s="1127"/>
      <c r="L9" s="1127"/>
      <c r="M9" s="1127"/>
      <c r="N9" s="1102" t="s">
        <v>704</v>
      </c>
      <c r="O9" s="1102"/>
      <c r="P9" s="1102"/>
      <c r="Q9" s="1102"/>
      <c r="R9" s="1102"/>
      <c r="S9" s="1102"/>
      <c r="T9" s="1102"/>
      <c r="U9" s="1127" t="s">
        <v>705</v>
      </c>
      <c r="V9" s="1127"/>
      <c r="W9" s="1127"/>
      <c r="X9" s="1127"/>
      <c r="Y9" s="1127"/>
      <c r="Z9" s="1127"/>
      <c r="AA9" s="1127"/>
    </row>
    <row r="10" spans="2:27" ht="20.100000000000001" customHeight="1" x14ac:dyDescent="0.2">
      <c r="B10" s="1008"/>
      <c r="C10" s="921"/>
      <c r="D10" s="921"/>
      <c r="E10" s="921"/>
      <c r="F10" s="921"/>
      <c r="G10" s="1127" t="s">
        <v>706</v>
      </c>
      <c r="H10" s="1127"/>
      <c r="I10" s="1127"/>
      <c r="J10" s="1127"/>
      <c r="K10" s="1127"/>
      <c r="L10" s="1127"/>
      <c r="M10" s="1127"/>
      <c r="N10" s="1127" t="s">
        <v>707</v>
      </c>
      <c r="O10" s="1127"/>
      <c r="P10" s="1127"/>
      <c r="Q10" s="1127"/>
      <c r="R10" s="1127"/>
      <c r="S10" s="1127"/>
      <c r="T10" s="1127"/>
      <c r="U10" s="1127" t="s">
        <v>708</v>
      </c>
      <c r="V10" s="1127"/>
      <c r="W10" s="1127"/>
      <c r="X10" s="1127"/>
      <c r="Y10" s="1127"/>
      <c r="Z10" s="1127"/>
      <c r="AA10" s="1127"/>
    </row>
    <row r="11" spans="2:27" ht="20.100000000000001" customHeight="1" x14ac:dyDescent="0.2">
      <c r="B11" s="1008"/>
      <c r="C11" s="921"/>
      <c r="D11" s="921"/>
      <c r="E11" s="921"/>
      <c r="F11" s="921"/>
      <c r="G11" s="1127" t="s">
        <v>709</v>
      </c>
      <c r="H11" s="1127"/>
      <c r="I11" s="1127"/>
      <c r="J11" s="1127"/>
      <c r="K11" s="1127"/>
      <c r="L11" s="1127"/>
      <c r="M11" s="1127"/>
      <c r="N11" s="1127" t="s">
        <v>710</v>
      </c>
      <c r="O11" s="1127"/>
      <c r="P11" s="1127"/>
      <c r="Q11" s="1127"/>
      <c r="R11" s="1127"/>
      <c r="S11" s="1127"/>
      <c r="T11" s="1127"/>
      <c r="U11" s="1127" t="s">
        <v>711</v>
      </c>
      <c r="V11" s="1127"/>
      <c r="W11" s="1127"/>
      <c r="X11" s="1127"/>
      <c r="Y11" s="1127"/>
      <c r="Z11" s="1127"/>
      <c r="AA11" s="1127"/>
    </row>
    <row r="12" spans="2:27" ht="20.100000000000001" customHeight="1" x14ac:dyDescent="0.2">
      <c r="B12" s="1008"/>
      <c r="C12" s="921"/>
      <c r="D12" s="921"/>
      <c r="E12" s="921"/>
      <c r="F12" s="921"/>
      <c r="G12" s="1127" t="s">
        <v>712</v>
      </c>
      <c r="H12" s="1127"/>
      <c r="I12" s="1127"/>
      <c r="J12" s="1127"/>
      <c r="K12" s="1127"/>
      <c r="L12" s="1127"/>
      <c r="M12" s="1127"/>
      <c r="N12" s="1127" t="s">
        <v>713</v>
      </c>
      <c r="O12" s="1127"/>
      <c r="P12" s="1127"/>
      <c r="Q12" s="1127"/>
      <c r="R12" s="1127"/>
      <c r="S12" s="1127"/>
      <c r="T12" s="1127"/>
      <c r="U12" s="1128" t="s">
        <v>714</v>
      </c>
      <c r="V12" s="1128"/>
      <c r="W12" s="1128"/>
      <c r="X12" s="1128"/>
      <c r="Y12" s="1128"/>
      <c r="Z12" s="1128"/>
      <c r="AA12" s="1128"/>
    </row>
    <row r="13" spans="2:27" ht="20.100000000000001" customHeight="1" x14ac:dyDescent="0.2">
      <c r="B13" s="1008"/>
      <c r="C13" s="921"/>
      <c r="D13" s="921"/>
      <c r="E13" s="921"/>
      <c r="F13" s="921"/>
      <c r="G13" s="1127" t="s">
        <v>715</v>
      </c>
      <c r="H13" s="1127"/>
      <c r="I13" s="1127"/>
      <c r="J13" s="1127"/>
      <c r="K13" s="1127"/>
      <c r="L13" s="1127"/>
      <c r="M13" s="1127"/>
      <c r="N13" s="1127" t="s">
        <v>716</v>
      </c>
      <c r="O13" s="1127"/>
      <c r="P13" s="1127"/>
      <c r="Q13" s="1127"/>
      <c r="R13" s="1127"/>
      <c r="S13" s="1127"/>
      <c r="T13" s="1127"/>
      <c r="U13" s="1128" t="s">
        <v>717</v>
      </c>
      <c r="V13" s="1128"/>
      <c r="W13" s="1128"/>
      <c r="X13" s="1128"/>
      <c r="Y13" s="1128"/>
      <c r="Z13" s="1128"/>
      <c r="AA13" s="1128"/>
    </row>
    <row r="14" spans="2:27" ht="20.100000000000001" customHeight="1" x14ac:dyDescent="0.2">
      <c r="B14" s="1005"/>
      <c r="C14" s="1006"/>
      <c r="D14" s="1006"/>
      <c r="E14" s="1006"/>
      <c r="F14" s="1006"/>
      <c r="G14" s="1127" t="s">
        <v>718</v>
      </c>
      <c r="H14" s="1127"/>
      <c r="I14" s="1127"/>
      <c r="J14" s="1127"/>
      <c r="K14" s="1127"/>
      <c r="L14" s="1127"/>
      <c r="M14" s="1127"/>
      <c r="N14" s="1102"/>
      <c r="O14" s="1102"/>
      <c r="P14" s="1102"/>
      <c r="Q14" s="1102"/>
      <c r="R14" s="1102"/>
      <c r="S14" s="1102"/>
      <c r="T14" s="1102"/>
      <c r="U14" s="1103"/>
      <c r="V14" s="1103"/>
      <c r="W14" s="1103"/>
      <c r="X14" s="1103"/>
      <c r="Y14" s="1103"/>
      <c r="Z14" s="1103"/>
      <c r="AA14" s="1103"/>
    </row>
    <row r="15" spans="2:27" ht="20.25" customHeight="1" x14ac:dyDescent="0.2">
      <c r="B15" s="958" t="s">
        <v>719</v>
      </c>
      <c r="C15" s="959"/>
      <c r="D15" s="959"/>
      <c r="E15" s="959"/>
      <c r="F15" s="1018"/>
      <c r="G15" s="1013" t="s">
        <v>720</v>
      </c>
      <c r="H15" s="943"/>
      <c r="I15" s="943"/>
      <c r="J15" s="943"/>
      <c r="K15" s="943"/>
      <c r="L15" s="943"/>
      <c r="M15" s="943"/>
      <c r="N15" s="943"/>
      <c r="O15" s="943"/>
      <c r="P15" s="943"/>
      <c r="Q15" s="943"/>
      <c r="R15" s="943"/>
      <c r="S15" s="943"/>
      <c r="T15" s="943"/>
      <c r="U15" s="943"/>
      <c r="V15" s="943"/>
      <c r="W15" s="943"/>
      <c r="X15" s="943"/>
      <c r="Y15" s="943"/>
      <c r="Z15" s="943"/>
      <c r="AA15" s="944"/>
    </row>
    <row r="16" spans="2:27" s="917" customFormat="1" ht="9" customHeight="1" x14ac:dyDescent="0.45"/>
    <row r="17" spans="2:27" s="917" customFormat="1" ht="17.25" customHeight="1" x14ac:dyDescent="0.45">
      <c r="B17" s="917" t="s">
        <v>721</v>
      </c>
    </row>
    <row r="18" spans="2:27" s="917" customFormat="1" ht="6" customHeight="1" x14ac:dyDescent="0.45">
      <c r="B18" s="94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49"/>
    </row>
    <row r="19" spans="2:27" s="917" customFormat="1" ht="19.5" customHeight="1" x14ac:dyDescent="0.45">
      <c r="B19" s="950"/>
      <c r="C19" s="917" t="s">
        <v>722</v>
      </c>
      <c r="D19" s="919"/>
      <c r="E19" s="919"/>
      <c r="F19" s="919"/>
      <c r="G19" s="919"/>
      <c r="H19" s="919"/>
      <c r="I19" s="919"/>
      <c r="J19" s="919"/>
      <c r="K19" s="919"/>
      <c r="L19" s="919"/>
      <c r="M19" s="919"/>
      <c r="N19" s="919"/>
      <c r="O19" s="919"/>
      <c r="Y19" s="1104" t="s">
        <v>723</v>
      </c>
      <c r="Z19" s="1104"/>
      <c r="AA19" s="951"/>
    </row>
    <row r="20" spans="2:27" s="917" customFormat="1" x14ac:dyDescent="0.45">
      <c r="B20" s="950"/>
      <c r="D20" s="919"/>
      <c r="E20" s="919"/>
      <c r="F20" s="919"/>
      <c r="G20" s="919"/>
      <c r="H20" s="919"/>
      <c r="I20" s="919"/>
      <c r="J20" s="919"/>
      <c r="K20" s="919"/>
      <c r="L20" s="919"/>
      <c r="M20" s="919"/>
      <c r="N20" s="919"/>
      <c r="O20" s="919"/>
      <c r="Y20" s="1053"/>
      <c r="Z20" s="1053"/>
      <c r="AA20" s="951"/>
    </row>
    <row r="21" spans="2:27" s="917" customFormat="1" x14ac:dyDescent="0.45">
      <c r="B21" s="950"/>
      <c r="C21" s="917" t="s">
        <v>724</v>
      </c>
      <c r="D21" s="919"/>
      <c r="E21" s="919"/>
      <c r="F21" s="919"/>
      <c r="G21" s="919"/>
      <c r="H21" s="919"/>
      <c r="I21" s="919"/>
      <c r="J21" s="919"/>
      <c r="K21" s="919"/>
      <c r="L21" s="919"/>
      <c r="M21" s="919"/>
      <c r="N21" s="919"/>
      <c r="O21" s="919"/>
      <c r="Y21" s="1053"/>
      <c r="Z21" s="1053"/>
      <c r="AA21" s="951"/>
    </row>
    <row r="22" spans="2:27" s="917" customFormat="1" ht="19.5" customHeight="1" x14ac:dyDescent="0.45">
      <c r="B22" s="950"/>
      <c r="C22" s="917" t="s">
        <v>725</v>
      </c>
      <c r="D22" s="919"/>
      <c r="E22" s="919"/>
      <c r="F22" s="919"/>
      <c r="G22" s="919"/>
      <c r="H22" s="919"/>
      <c r="I22" s="919"/>
      <c r="J22" s="919"/>
      <c r="K22" s="919"/>
      <c r="L22" s="919"/>
      <c r="M22" s="919"/>
      <c r="N22" s="919"/>
      <c r="O22" s="919"/>
      <c r="Y22" s="1104" t="s">
        <v>723</v>
      </c>
      <c r="Z22" s="1104"/>
      <c r="AA22" s="951"/>
    </row>
    <row r="23" spans="2:27" s="917" customFormat="1" ht="19.5" customHeight="1" x14ac:dyDescent="0.45">
      <c r="B23" s="950"/>
      <c r="C23" s="917" t="s">
        <v>726</v>
      </c>
      <c r="D23" s="919"/>
      <c r="E23" s="919"/>
      <c r="F23" s="919"/>
      <c r="G23" s="919"/>
      <c r="H23" s="919"/>
      <c r="I23" s="919"/>
      <c r="J23" s="919"/>
      <c r="K23" s="919"/>
      <c r="L23" s="919"/>
      <c r="M23" s="919"/>
      <c r="N23" s="919"/>
      <c r="O23" s="919"/>
      <c r="Y23" s="1104" t="s">
        <v>723</v>
      </c>
      <c r="Z23" s="1104"/>
      <c r="AA23" s="951"/>
    </row>
    <row r="24" spans="2:27" s="917" customFormat="1" ht="19.5" customHeight="1" x14ac:dyDescent="0.45">
      <c r="B24" s="950"/>
      <c r="C24" s="917" t="s">
        <v>727</v>
      </c>
      <c r="D24" s="919"/>
      <c r="E24" s="919"/>
      <c r="F24" s="919"/>
      <c r="G24" s="919"/>
      <c r="H24" s="919"/>
      <c r="I24" s="919"/>
      <c r="J24" s="919"/>
      <c r="K24" s="919"/>
      <c r="L24" s="919"/>
      <c r="M24" s="919"/>
      <c r="N24" s="919"/>
      <c r="O24" s="919"/>
      <c r="Y24" s="1104" t="s">
        <v>723</v>
      </c>
      <c r="Z24" s="1104"/>
      <c r="AA24" s="951"/>
    </row>
    <row r="25" spans="2:27" s="917" customFormat="1" ht="19.5" customHeight="1" x14ac:dyDescent="0.45">
      <c r="B25" s="950"/>
      <c r="D25" s="935" t="s">
        <v>728</v>
      </c>
      <c r="E25" s="935"/>
      <c r="F25" s="935"/>
      <c r="G25" s="935"/>
      <c r="H25" s="935"/>
      <c r="I25" s="935"/>
      <c r="J25" s="935"/>
      <c r="K25" s="919"/>
      <c r="L25" s="919"/>
      <c r="M25" s="919"/>
      <c r="N25" s="919"/>
      <c r="O25" s="919"/>
      <c r="Y25" s="1053"/>
      <c r="Z25" s="1053"/>
      <c r="AA25" s="951"/>
    </row>
    <row r="26" spans="2:27" s="917" customFormat="1" ht="24.9" customHeight="1" x14ac:dyDescent="0.45">
      <c r="B26" s="950"/>
      <c r="C26" s="917" t="s">
        <v>729</v>
      </c>
      <c r="AA26" s="951"/>
    </row>
    <row r="27" spans="2:27" s="917" customFormat="1" ht="6.75" customHeight="1" x14ac:dyDescent="0.45">
      <c r="B27" s="950"/>
      <c r="AA27" s="951"/>
    </row>
    <row r="28" spans="2:27" s="917" customFormat="1" ht="23.25" customHeight="1" x14ac:dyDescent="0.45">
      <c r="B28" s="950" t="s">
        <v>730</v>
      </c>
      <c r="C28" s="958" t="s">
        <v>731</v>
      </c>
      <c r="D28" s="959"/>
      <c r="E28" s="959"/>
      <c r="F28" s="959"/>
      <c r="G28" s="959"/>
      <c r="H28" s="1018"/>
      <c r="I28" s="1105"/>
      <c r="J28" s="1105"/>
      <c r="K28" s="1105"/>
      <c r="L28" s="1105"/>
      <c r="M28" s="1105"/>
      <c r="N28" s="1105"/>
      <c r="O28" s="1105"/>
      <c r="P28" s="1105"/>
      <c r="Q28" s="1105"/>
      <c r="R28" s="1105"/>
      <c r="S28" s="1105"/>
      <c r="T28" s="1105"/>
      <c r="U28" s="1105"/>
      <c r="V28" s="1105"/>
      <c r="W28" s="1105"/>
      <c r="X28" s="1105"/>
      <c r="Y28" s="1105"/>
      <c r="Z28" s="1106"/>
      <c r="AA28" s="951"/>
    </row>
    <row r="29" spans="2:27" s="917" customFormat="1" ht="23.25" customHeight="1" x14ac:dyDescent="0.45">
      <c r="B29" s="950" t="s">
        <v>730</v>
      </c>
      <c r="C29" s="958" t="s">
        <v>732</v>
      </c>
      <c r="D29" s="959"/>
      <c r="E29" s="959"/>
      <c r="F29" s="959"/>
      <c r="G29" s="959"/>
      <c r="H29" s="1018"/>
      <c r="I29" s="1105"/>
      <c r="J29" s="1105"/>
      <c r="K29" s="1105"/>
      <c r="L29" s="1105"/>
      <c r="M29" s="1105"/>
      <c r="N29" s="1105"/>
      <c r="O29" s="1105"/>
      <c r="P29" s="1105"/>
      <c r="Q29" s="1105"/>
      <c r="R29" s="1105"/>
      <c r="S29" s="1105"/>
      <c r="T29" s="1105"/>
      <c r="U29" s="1105"/>
      <c r="V29" s="1105"/>
      <c r="W29" s="1105"/>
      <c r="X29" s="1105"/>
      <c r="Y29" s="1105"/>
      <c r="Z29" s="1106"/>
      <c r="AA29" s="951"/>
    </row>
    <row r="30" spans="2:27" s="917" customFormat="1" ht="23.25" customHeight="1" x14ac:dyDescent="0.45">
      <c r="B30" s="950" t="s">
        <v>730</v>
      </c>
      <c r="C30" s="958" t="s">
        <v>733</v>
      </c>
      <c r="D30" s="959"/>
      <c r="E30" s="959"/>
      <c r="F30" s="959"/>
      <c r="G30" s="959"/>
      <c r="H30" s="1018"/>
      <c r="I30" s="1105"/>
      <c r="J30" s="1105"/>
      <c r="K30" s="1105"/>
      <c r="L30" s="1105"/>
      <c r="M30" s="1105"/>
      <c r="N30" s="1105"/>
      <c r="O30" s="1105"/>
      <c r="P30" s="1105"/>
      <c r="Q30" s="1105"/>
      <c r="R30" s="1105"/>
      <c r="S30" s="1105"/>
      <c r="T30" s="1105"/>
      <c r="U30" s="1105"/>
      <c r="V30" s="1105"/>
      <c r="W30" s="1105"/>
      <c r="X30" s="1105"/>
      <c r="Y30" s="1105"/>
      <c r="Z30" s="1106"/>
      <c r="AA30" s="951"/>
    </row>
    <row r="31" spans="2:27" s="917" customFormat="1" ht="9" customHeight="1" x14ac:dyDescent="0.45">
      <c r="B31" s="950"/>
      <c r="C31" s="919"/>
      <c r="D31" s="919"/>
      <c r="E31" s="919"/>
      <c r="F31" s="919"/>
      <c r="G31" s="919"/>
      <c r="H31" s="919"/>
      <c r="I31" s="940"/>
      <c r="J31" s="940"/>
      <c r="K31" s="940"/>
      <c r="L31" s="940"/>
      <c r="M31" s="940"/>
      <c r="N31" s="940"/>
      <c r="O31" s="940"/>
      <c r="P31" s="940"/>
      <c r="Q31" s="940"/>
      <c r="R31" s="940"/>
      <c r="S31" s="940"/>
      <c r="T31" s="940"/>
      <c r="U31" s="940"/>
      <c r="V31" s="940"/>
      <c r="W31" s="940"/>
      <c r="X31" s="940"/>
      <c r="Y31" s="940"/>
      <c r="Z31" s="940"/>
      <c r="AA31" s="951"/>
    </row>
    <row r="32" spans="2:27" s="917" customFormat="1" ht="19.5" customHeight="1" x14ac:dyDescent="0.45">
      <c r="B32" s="950"/>
      <c r="C32" s="917" t="s">
        <v>734</v>
      </c>
      <c r="D32" s="919"/>
      <c r="E32" s="919"/>
      <c r="F32" s="919"/>
      <c r="G32" s="919"/>
      <c r="H32" s="919"/>
      <c r="I32" s="919"/>
      <c r="J32" s="919"/>
      <c r="K32" s="919"/>
      <c r="L32" s="919"/>
      <c r="M32" s="919"/>
      <c r="N32" s="919"/>
      <c r="O32" s="919"/>
      <c r="Y32" s="1104" t="s">
        <v>723</v>
      </c>
      <c r="Z32" s="1104"/>
      <c r="AA32" s="951"/>
    </row>
    <row r="33" spans="1:37" s="917" customFormat="1" ht="12.75" customHeight="1" x14ac:dyDescent="0.45">
      <c r="B33" s="950"/>
      <c r="D33" s="919"/>
      <c r="E33" s="919"/>
      <c r="F33" s="919"/>
      <c r="G33" s="919"/>
      <c r="H33" s="919"/>
      <c r="I33" s="919"/>
      <c r="J33" s="919"/>
      <c r="K33" s="919"/>
      <c r="L33" s="919"/>
      <c r="M33" s="919"/>
      <c r="N33" s="919"/>
      <c r="O33" s="919"/>
      <c r="Y33" s="1053"/>
      <c r="Z33" s="1053"/>
      <c r="AA33" s="951"/>
    </row>
    <row r="34" spans="1:37" s="917" customFormat="1" ht="19.5" customHeight="1" x14ac:dyDescent="0.45">
      <c r="B34" s="950"/>
      <c r="C34" s="1107" t="s">
        <v>735</v>
      </c>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951"/>
    </row>
    <row r="35" spans="1:37" s="917" customFormat="1" ht="19.5" customHeight="1" x14ac:dyDescent="0.45">
      <c r="B35" s="950"/>
      <c r="C35" s="1107" t="s">
        <v>736</v>
      </c>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951"/>
    </row>
    <row r="36" spans="1:37" s="917" customFormat="1" ht="19.5" customHeight="1" x14ac:dyDescent="0.45">
      <c r="B36" s="950"/>
      <c r="C36" s="935" t="s">
        <v>737</v>
      </c>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51"/>
    </row>
    <row r="37" spans="1:37" s="940" customFormat="1" ht="12.75" customHeight="1" x14ac:dyDescent="0.45">
      <c r="A37" s="917"/>
      <c r="B37" s="950"/>
      <c r="C37" s="919"/>
      <c r="D37" s="919"/>
      <c r="E37" s="919"/>
      <c r="F37" s="919"/>
      <c r="G37" s="919"/>
      <c r="H37" s="919"/>
      <c r="I37" s="919"/>
      <c r="J37" s="919"/>
      <c r="K37" s="919"/>
      <c r="L37" s="919"/>
      <c r="M37" s="919"/>
      <c r="N37" s="919"/>
      <c r="O37" s="919"/>
      <c r="P37" s="917"/>
      <c r="Q37" s="917"/>
      <c r="R37" s="917"/>
      <c r="S37" s="917"/>
      <c r="T37" s="917"/>
      <c r="U37" s="917"/>
      <c r="V37" s="917"/>
      <c r="W37" s="917"/>
      <c r="X37" s="917"/>
      <c r="Y37" s="917"/>
      <c r="Z37" s="917"/>
      <c r="AA37" s="951"/>
      <c r="AB37" s="917"/>
      <c r="AC37" s="917"/>
      <c r="AD37" s="917"/>
      <c r="AE37" s="917"/>
      <c r="AF37" s="917"/>
      <c r="AG37" s="917"/>
      <c r="AH37" s="917"/>
      <c r="AI37" s="917"/>
      <c r="AJ37" s="917"/>
      <c r="AK37" s="917"/>
    </row>
    <row r="38" spans="1:37" s="940" customFormat="1" ht="18" customHeight="1" x14ac:dyDescent="0.45">
      <c r="A38" s="917"/>
      <c r="B38" s="950"/>
      <c r="C38" s="917"/>
      <c r="D38" s="1107" t="s">
        <v>738</v>
      </c>
      <c r="E38" s="1107"/>
      <c r="F38" s="1107"/>
      <c r="G38" s="1107"/>
      <c r="H38" s="1107"/>
      <c r="I38" s="1107"/>
      <c r="J38" s="1107"/>
      <c r="K38" s="1107"/>
      <c r="L38" s="1107"/>
      <c r="M38" s="1107"/>
      <c r="N38" s="1107"/>
      <c r="O38" s="1107"/>
      <c r="P38" s="1107"/>
      <c r="Q38" s="1107"/>
      <c r="R38" s="1107"/>
      <c r="S38" s="1107"/>
      <c r="T38" s="1107"/>
      <c r="U38" s="1107"/>
      <c r="V38" s="1107"/>
      <c r="W38" s="917"/>
      <c r="X38" s="917"/>
      <c r="Y38" s="1104" t="s">
        <v>723</v>
      </c>
      <c r="Z38" s="1104"/>
      <c r="AA38" s="951"/>
      <c r="AB38" s="917"/>
      <c r="AC38" s="917"/>
      <c r="AD38" s="917"/>
      <c r="AE38" s="917"/>
      <c r="AF38" s="917"/>
      <c r="AG38" s="917"/>
      <c r="AH38" s="917"/>
      <c r="AI38" s="917"/>
      <c r="AJ38" s="917"/>
      <c r="AK38" s="917"/>
    </row>
    <row r="39" spans="1:37" s="940" customFormat="1" ht="37.5" customHeight="1" x14ac:dyDescent="0.45">
      <c r="B39" s="979"/>
      <c r="D39" s="1107" t="s">
        <v>739</v>
      </c>
      <c r="E39" s="1107"/>
      <c r="F39" s="1107"/>
      <c r="G39" s="1107"/>
      <c r="H39" s="1107"/>
      <c r="I39" s="1107"/>
      <c r="J39" s="1107"/>
      <c r="K39" s="1107"/>
      <c r="L39" s="1107"/>
      <c r="M39" s="1107"/>
      <c r="N39" s="1107"/>
      <c r="O39" s="1107"/>
      <c r="P39" s="1107"/>
      <c r="Q39" s="1107"/>
      <c r="R39" s="1107"/>
      <c r="S39" s="1107"/>
      <c r="T39" s="1107"/>
      <c r="U39" s="1107"/>
      <c r="V39" s="1107"/>
      <c r="Y39" s="1104" t="s">
        <v>723</v>
      </c>
      <c r="Z39" s="1104"/>
      <c r="AA39" s="962"/>
    </row>
    <row r="40" spans="1:37" ht="19.5" customHeight="1" x14ac:dyDescent="0.2">
      <c r="A40" s="940"/>
      <c r="B40" s="979"/>
      <c r="C40" s="940"/>
      <c r="D40" s="1107" t="s">
        <v>740</v>
      </c>
      <c r="E40" s="1107"/>
      <c r="F40" s="1107"/>
      <c r="G40" s="1107"/>
      <c r="H40" s="1107"/>
      <c r="I40" s="1107"/>
      <c r="J40" s="1107"/>
      <c r="K40" s="1107"/>
      <c r="L40" s="1107"/>
      <c r="M40" s="1107"/>
      <c r="N40" s="1107"/>
      <c r="O40" s="1107"/>
      <c r="P40" s="1107"/>
      <c r="Q40" s="1107"/>
      <c r="R40" s="1107"/>
      <c r="S40" s="1107"/>
      <c r="T40" s="1107"/>
      <c r="U40" s="1107"/>
      <c r="V40" s="1107"/>
      <c r="W40" s="940"/>
      <c r="X40" s="940"/>
      <c r="Y40" s="1104" t="s">
        <v>723</v>
      </c>
      <c r="Z40" s="1104"/>
      <c r="AA40" s="962"/>
      <c r="AB40" s="940"/>
      <c r="AC40" s="940"/>
      <c r="AD40" s="940"/>
      <c r="AE40" s="940"/>
      <c r="AF40" s="940"/>
      <c r="AG40" s="940"/>
      <c r="AH40" s="940"/>
      <c r="AI40" s="940"/>
      <c r="AJ40" s="940"/>
      <c r="AK40" s="940"/>
    </row>
    <row r="41" spans="1:37" s="917" customFormat="1" ht="19.5" customHeight="1" x14ac:dyDescent="0.45">
      <c r="A41" s="940"/>
      <c r="B41" s="979"/>
      <c r="C41" s="940"/>
      <c r="D41" s="1107" t="s">
        <v>741</v>
      </c>
      <c r="E41" s="1107"/>
      <c r="F41" s="1107"/>
      <c r="G41" s="1107"/>
      <c r="H41" s="1107"/>
      <c r="I41" s="1107"/>
      <c r="J41" s="1107"/>
      <c r="K41" s="1107"/>
      <c r="L41" s="1107"/>
      <c r="M41" s="1107"/>
      <c r="N41" s="1107"/>
      <c r="O41" s="1107"/>
      <c r="P41" s="1107"/>
      <c r="Q41" s="1107"/>
      <c r="R41" s="1107"/>
      <c r="S41" s="1107"/>
      <c r="T41" s="1107"/>
      <c r="U41" s="1107"/>
      <c r="V41" s="1107"/>
      <c r="W41" s="940"/>
      <c r="X41" s="940"/>
      <c r="Y41" s="1104" t="s">
        <v>723</v>
      </c>
      <c r="Z41" s="1104"/>
      <c r="AA41" s="962"/>
      <c r="AB41" s="940"/>
      <c r="AC41" s="940"/>
      <c r="AD41" s="940"/>
      <c r="AE41" s="940"/>
      <c r="AF41" s="940"/>
      <c r="AG41" s="940"/>
      <c r="AH41" s="940"/>
      <c r="AI41" s="940"/>
      <c r="AJ41" s="940"/>
      <c r="AK41" s="940"/>
    </row>
    <row r="42" spans="1:37" s="917" customFormat="1" ht="16.5" customHeight="1" x14ac:dyDescent="0.45">
      <c r="A42" s="940"/>
      <c r="B42" s="979"/>
      <c r="C42" s="940"/>
      <c r="D42" s="1107" t="s">
        <v>742</v>
      </c>
      <c r="E42" s="1107"/>
      <c r="F42" s="1107"/>
      <c r="G42" s="1107"/>
      <c r="H42" s="1107"/>
      <c r="I42" s="1107"/>
      <c r="J42" s="1107"/>
      <c r="K42" s="1107"/>
      <c r="L42" s="1107"/>
      <c r="M42" s="1107"/>
      <c r="N42" s="1107"/>
      <c r="O42" s="1107"/>
      <c r="P42" s="1107"/>
      <c r="Q42" s="1107"/>
      <c r="R42" s="1107"/>
      <c r="S42" s="1107"/>
      <c r="T42" s="1107"/>
      <c r="U42" s="1107"/>
      <c r="V42" s="1107"/>
      <c r="W42" s="940"/>
      <c r="X42" s="940"/>
      <c r="Y42" s="1088"/>
      <c r="Z42" s="1088"/>
      <c r="AA42" s="962"/>
      <c r="AB42" s="940"/>
      <c r="AC42" s="940"/>
      <c r="AD42" s="940"/>
      <c r="AE42" s="940"/>
      <c r="AF42" s="940"/>
      <c r="AG42" s="940"/>
      <c r="AH42" s="940"/>
      <c r="AI42" s="940"/>
      <c r="AJ42" s="940"/>
      <c r="AK42" s="940"/>
    </row>
    <row r="43" spans="1:37" s="917" customFormat="1" ht="8.25" customHeight="1" x14ac:dyDescent="0.2">
      <c r="A43" s="934"/>
      <c r="B43" s="1020"/>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2"/>
      <c r="AB43" s="934"/>
      <c r="AC43" s="934"/>
      <c r="AD43" s="934"/>
      <c r="AE43" s="934"/>
      <c r="AF43" s="934"/>
      <c r="AG43" s="934"/>
      <c r="AH43" s="934"/>
      <c r="AI43" s="934"/>
      <c r="AJ43" s="934"/>
      <c r="AK43" s="934"/>
    </row>
    <row r="44" spans="1:37" s="917" customFormat="1" x14ac:dyDescent="0.45"/>
    <row r="45" spans="1:37" s="917" customFormat="1" ht="19.5" customHeight="1" x14ac:dyDescent="0.45">
      <c r="B45" s="917" t="s">
        <v>743</v>
      </c>
    </row>
    <row r="46" spans="1:37" s="917" customFormat="1" ht="19.5" customHeight="1" x14ac:dyDescent="0.45">
      <c r="B46" s="947"/>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49"/>
    </row>
    <row r="47" spans="1:37" s="917" customFormat="1" ht="19.5" customHeight="1" x14ac:dyDescent="0.45">
      <c r="B47" s="950"/>
      <c r="C47" s="917" t="s">
        <v>744</v>
      </c>
      <c r="D47" s="919"/>
      <c r="E47" s="919"/>
      <c r="F47" s="919"/>
      <c r="G47" s="919"/>
      <c r="H47" s="919"/>
      <c r="I47" s="919"/>
      <c r="J47" s="919"/>
      <c r="K47" s="919"/>
      <c r="L47" s="919"/>
      <c r="M47" s="919"/>
      <c r="N47" s="919"/>
      <c r="O47" s="919"/>
      <c r="Y47" s="1053"/>
      <c r="Z47" s="1053"/>
      <c r="AA47" s="951"/>
    </row>
    <row r="48" spans="1:37" s="917" customFormat="1" ht="19.5" customHeight="1" x14ac:dyDescent="0.45">
      <c r="B48" s="950"/>
      <c r="C48" s="917" t="s">
        <v>745</v>
      </c>
      <c r="D48" s="919"/>
      <c r="E48" s="919"/>
      <c r="F48" s="919"/>
      <c r="G48" s="919"/>
      <c r="H48" s="919"/>
      <c r="I48" s="919"/>
      <c r="J48" s="919"/>
      <c r="K48" s="919"/>
      <c r="L48" s="919"/>
      <c r="M48" s="919"/>
      <c r="N48" s="919"/>
      <c r="O48" s="919"/>
      <c r="Y48" s="1104" t="s">
        <v>723</v>
      </c>
      <c r="Z48" s="1104"/>
      <c r="AA48" s="951"/>
    </row>
    <row r="49" spans="1:37" s="917" customFormat="1" ht="19.5" customHeight="1" x14ac:dyDescent="0.45">
      <c r="B49" s="950"/>
      <c r="D49" s="1108" t="s">
        <v>746</v>
      </c>
      <c r="E49" s="1105"/>
      <c r="F49" s="1105"/>
      <c r="G49" s="1105"/>
      <c r="H49" s="1105"/>
      <c r="I49" s="1105"/>
      <c r="J49" s="1105"/>
      <c r="K49" s="1105"/>
      <c r="L49" s="1105"/>
      <c r="M49" s="1105"/>
      <c r="N49" s="1105"/>
      <c r="O49" s="1105"/>
      <c r="P49" s="1105"/>
      <c r="Q49" s="1105"/>
      <c r="R49" s="1109" t="s">
        <v>83</v>
      </c>
      <c r="S49" s="1110"/>
      <c r="T49" s="1110"/>
      <c r="U49" s="1110"/>
      <c r="V49" s="1111"/>
      <c r="AA49" s="951"/>
    </row>
    <row r="50" spans="1:37" s="917" customFormat="1" ht="19.5" customHeight="1" x14ac:dyDescent="0.45">
      <c r="B50" s="950"/>
      <c r="D50" s="1108" t="s">
        <v>747</v>
      </c>
      <c r="E50" s="1105"/>
      <c r="F50" s="1105"/>
      <c r="G50" s="1105"/>
      <c r="H50" s="1105"/>
      <c r="I50" s="1105"/>
      <c r="J50" s="1105"/>
      <c r="K50" s="1105"/>
      <c r="L50" s="1105"/>
      <c r="M50" s="1105"/>
      <c r="N50" s="1105"/>
      <c r="O50" s="1105"/>
      <c r="P50" s="1105"/>
      <c r="Q50" s="1106"/>
      <c r="R50" s="1109" t="s">
        <v>83</v>
      </c>
      <c r="S50" s="1110"/>
      <c r="T50" s="1110"/>
      <c r="U50" s="1110"/>
      <c r="V50" s="1111"/>
      <c r="AA50" s="951"/>
    </row>
    <row r="51" spans="1:37" s="917" customFormat="1" ht="19.5" customHeight="1" x14ac:dyDescent="0.45">
      <c r="B51" s="950"/>
      <c r="C51" s="917" t="s">
        <v>726</v>
      </c>
      <c r="D51" s="919"/>
      <c r="E51" s="919"/>
      <c r="F51" s="919"/>
      <c r="G51" s="919"/>
      <c r="H51" s="919"/>
      <c r="I51" s="919"/>
      <c r="J51" s="919"/>
      <c r="K51" s="919"/>
      <c r="L51" s="919"/>
      <c r="M51" s="919"/>
      <c r="N51" s="919"/>
      <c r="O51" s="919"/>
      <c r="Y51" s="1104" t="s">
        <v>723</v>
      </c>
      <c r="Z51" s="1104"/>
      <c r="AA51" s="951"/>
    </row>
    <row r="52" spans="1:37" s="917" customFormat="1" ht="19.5" customHeight="1" x14ac:dyDescent="0.45">
      <c r="B52" s="950"/>
      <c r="C52" s="917" t="s">
        <v>727</v>
      </c>
      <c r="D52" s="919"/>
      <c r="E52" s="919"/>
      <c r="F52" s="919"/>
      <c r="G52" s="919"/>
      <c r="H52" s="919"/>
      <c r="I52" s="919"/>
      <c r="J52" s="919"/>
      <c r="K52" s="919"/>
      <c r="L52" s="919"/>
      <c r="M52" s="919"/>
      <c r="N52" s="919"/>
      <c r="O52" s="919"/>
      <c r="Y52" s="1104" t="s">
        <v>723</v>
      </c>
      <c r="Z52" s="1104"/>
      <c r="AA52" s="951"/>
    </row>
    <row r="53" spans="1:37" s="917" customFormat="1" ht="23.25" customHeight="1" x14ac:dyDescent="0.45">
      <c r="B53" s="950"/>
      <c r="D53" s="935" t="s">
        <v>728</v>
      </c>
      <c r="E53" s="935"/>
      <c r="F53" s="935"/>
      <c r="G53" s="935"/>
      <c r="H53" s="935"/>
      <c r="I53" s="935"/>
      <c r="J53" s="935"/>
      <c r="K53" s="919"/>
      <c r="L53" s="919"/>
      <c r="M53" s="919"/>
      <c r="N53" s="919"/>
      <c r="O53" s="919"/>
      <c r="Y53" s="1053"/>
      <c r="Z53" s="1053"/>
      <c r="AA53" s="951"/>
    </row>
    <row r="54" spans="1:37" s="917" customFormat="1" ht="23.25" customHeight="1" x14ac:dyDescent="0.45">
      <c r="B54" s="950"/>
      <c r="C54" s="917" t="s">
        <v>729</v>
      </c>
      <c r="AA54" s="951"/>
    </row>
    <row r="55" spans="1:37" s="917" customFormat="1" ht="6.75" customHeight="1" x14ac:dyDescent="0.45">
      <c r="B55" s="950"/>
      <c r="AA55" s="951"/>
    </row>
    <row r="56" spans="1:37" s="917" customFormat="1" ht="19.5" customHeight="1" x14ac:dyDescent="0.45">
      <c r="B56" s="950" t="s">
        <v>730</v>
      </c>
      <c r="C56" s="958" t="s">
        <v>731</v>
      </c>
      <c r="D56" s="959"/>
      <c r="E56" s="959"/>
      <c r="F56" s="959"/>
      <c r="G56" s="959"/>
      <c r="H56" s="1018"/>
      <c r="I56" s="1105"/>
      <c r="J56" s="1105"/>
      <c r="K56" s="1105"/>
      <c r="L56" s="1105"/>
      <c r="M56" s="1105"/>
      <c r="N56" s="1105"/>
      <c r="O56" s="1105"/>
      <c r="P56" s="1105"/>
      <c r="Q56" s="1105"/>
      <c r="R56" s="1105"/>
      <c r="S56" s="1105"/>
      <c r="T56" s="1105"/>
      <c r="U56" s="1105"/>
      <c r="V56" s="1105"/>
      <c r="W56" s="1105"/>
      <c r="X56" s="1105"/>
      <c r="Y56" s="1105"/>
      <c r="Z56" s="1106"/>
      <c r="AA56" s="951"/>
    </row>
    <row r="57" spans="1:37" s="917" customFormat="1" ht="19.5" customHeight="1" x14ac:dyDescent="0.45">
      <c r="B57" s="950" t="s">
        <v>730</v>
      </c>
      <c r="C57" s="958" t="s">
        <v>732</v>
      </c>
      <c r="D57" s="959"/>
      <c r="E57" s="959"/>
      <c r="F57" s="959"/>
      <c r="G57" s="959"/>
      <c r="H57" s="1018"/>
      <c r="I57" s="1105"/>
      <c r="J57" s="1105"/>
      <c r="K57" s="1105"/>
      <c r="L57" s="1105"/>
      <c r="M57" s="1105"/>
      <c r="N57" s="1105"/>
      <c r="O57" s="1105"/>
      <c r="P57" s="1105"/>
      <c r="Q57" s="1105"/>
      <c r="R57" s="1105"/>
      <c r="S57" s="1105"/>
      <c r="T57" s="1105"/>
      <c r="U57" s="1105"/>
      <c r="V57" s="1105"/>
      <c r="W57" s="1105"/>
      <c r="X57" s="1105"/>
      <c r="Y57" s="1105"/>
      <c r="Z57" s="1106"/>
      <c r="AA57" s="951"/>
    </row>
    <row r="58" spans="1:37" s="917" customFormat="1" ht="19.5" customHeight="1" x14ac:dyDescent="0.45">
      <c r="B58" s="950" t="s">
        <v>730</v>
      </c>
      <c r="C58" s="958" t="s">
        <v>733</v>
      </c>
      <c r="D58" s="959"/>
      <c r="E58" s="959"/>
      <c r="F58" s="959"/>
      <c r="G58" s="959"/>
      <c r="H58" s="1018"/>
      <c r="I58" s="1105"/>
      <c r="J58" s="1105"/>
      <c r="K58" s="1105"/>
      <c r="L58" s="1105"/>
      <c r="M58" s="1105"/>
      <c r="N58" s="1105"/>
      <c r="O58" s="1105"/>
      <c r="P58" s="1105"/>
      <c r="Q58" s="1105"/>
      <c r="R58" s="1105"/>
      <c r="S58" s="1105"/>
      <c r="T58" s="1105"/>
      <c r="U58" s="1105"/>
      <c r="V58" s="1105"/>
      <c r="W58" s="1105"/>
      <c r="X58" s="1105"/>
      <c r="Y58" s="1105"/>
      <c r="Z58" s="1106"/>
      <c r="AA58" s="951"/>
    </row>
    <row r="59" spans="1:37" s="917" customFormat="1" ht="19.5" customHeight="1" x14ac:dyDescent="0.45">
      <c r="B59" s="950"/>
      <c r="C59" s="919"/>
      <c r="D59" s="919"/>
      <c r="E59" s="919"/>
      <c r="F59" s="919"/>
      <c r="G59" s="919"/>
      <c r="H59" s="919"/>
      <c r="I59" s="940"/>
      <c r="J59" s="940"/>
      <c r="K59" s="940"/>
      <c r="L59" s="940"/>
      <c r="M59" s="940"/>
      <c r="N59" s="940"/>
      <c r="O59" s="940"/>
      <c r="P59" s="940"/>
      <c r="Q59" s="940"/>
      <c r="R59" s="940"/>
      <c r="S59" s="940"/>
      <c r="T59" s="940"/>
      <c r="U59" s="940"/>
      <c r="V59" s="940"/>
      <c r="W59" s="940"/>
      <c r="X59" s="940"/>
      <c r="Y59" s="940"/>
      <c r="Z59" s="940"/>
      <c r="AA59" s="951"/>
    </row>
    <row r="60" spans="1:37" s="940" customFormat="1" ht="18" customHeight="1" x14ac:dyDescent="0.45">
      <c r="A60" s="917"/>
      <c r="B60" s="950"/>
      <c r="C60" s="953" t="s">
        <v>748</v>
      </c>
      <c r="D60" s="953"/>
      <c r="E60" s="953"/>
      <c r="F60" s="953"/>
      <c r="G60" s="953"/>
      <c r="H60" s="953"/>
      <c r="I60" s="953"/>
      <c r="J60" s="953"/>
      <c r="K60" s="953"/>
      <c r="L60" s="953"/>
      <c r="M60" s="953"/>
      <c r="N60" s="953"/>
      <c r="O60" s="953"/>
      <c r="P60" s="953"/>
      <c r="Q60" s="953"/>
      <c r="R60" s="953"/>
      <c r="S60" s="953"/>
      <c r="T60" s="953"/>
      <c r="U60" s="953"/>
      <c r="V60" s="953"/>
      <c r="W60" s="953"/>
      <c r="X60" s="953"/>
      <c r="Y60" s="953"/>
      <c r="Z60" s="953"/>
      <c r="AA60" s="954"/>
      <c r="AB60" s="917"/>
      <c r="AC60" s="917"/>
      <c r="AD60" s="917"/>
      <c r="AE60" s="917"/>
      <c r="AF60" s="917"/>
      <c r="AG60" s="917"/>
      <c r="AH60" s="917"/>
      <c r="AI60" s="917"/>
      <c r="AJ60" s="917"/>
      <c r="AK60" s="917"/>
    </row>
    <row r="61" spans="1:37" s="940" customFormat="1" ht="18" customHeight="1" x14ac:dyDescent="0.45">
      <c r="A61" s="917"/>
      <c r="B61" s="950"/>
      <c r="C61" s="919"/>
      <c r="D61" s="919"/>
      <c r="E61" s="919"/>
      <c r="F61" s="919"/>
      <c r="G61" s="919"/>
      <c r="H61" s="919"/>
      <c r="I61" s="919"/>
      <c r="J61" s="919"/>
      <c r="K61" s="919"/>
      <c r="L61" s="919"/>
      <c r="M61" s="919"/>
      <c r="N61" s="919"/>
      <c r="O61" s="919"/>
      <c r="P61" s="917"/>
      <c r="Q61" s="917"/>
      <c r="R61" s="917"/>
      <c r="S61" s="917"/>
      <c r="T61" s="917"/>
      <c r="U61" s="917"/>
      <c r="V61" s="917"/>
      <c r="W61" s="917"/>
      <c r="X61" s="917"/>
      <c r="Y61" s="917"/>
      <c r="Z61" s="917"/>
      <c r="AA61" s="951"/>
      <c r="AB61" s="917"/>
      <c r="AC61" s="917"/>
      <c r="AD61" s="917"/>
      <c r="AE61" s="917"/>
      <c r="AF61" s="917"/>
      <c r="AG61" s="917"/>
      <c r="AH61" s="917"/>
      <c r="AI61" s="917"/>
      <c r="AJ61" s="917"/>
      <c r="AK61" s="917"/>
    </row>
    <row r="62" spans="1:37" s="940" customFormat="1" ht="19.5" customHeight="1" x14ac:dyDescent="0.45">
      <c r="A62" s="917"/>
      <c r="B62" s="950"/>
      <c r="C62" s="917"/>
      <c r="D62" s="1107" t="s">
        <v>749</v>
      </c>
      <c r="E62" s="1107"/>
      <c r="F62" s="1107"/>
      <c r="G62" s="1107"/>
      <c r="H62" s="1107"/>
      <c r="I62" s="1107"/>
      <c r="J62" s="1107"/>
      <c r="K62" s="1107"/>
      <c r="L62" s="1107"/>
      <c r="M62" s="1107"/>
      <c r="N62" s="1107"/>
      <c r="O62" s="1107"/>
      <c r="P62" s="1107"/>
      <c r="Q62" s="1107"/>
      <c r="R62" s="1107"/>
      <c r="S62" s="1107"/>
      <c r="T62" s="1107"/>
      <c r="U62" s="1107"/>
      <c r="V62" s="1107"/>
      <c r="W62" s="917"/>
      <c r="X62" s="917"/>
      <c r="Y62" s="1104" t="s">
        <v>723</v>
      </c>
      <c r="Z62" s="1104"/>
      <c r="AA62" s="951"/>
      <c r="AB62" s="917"/>
      <c r="AC62" s="917"/>
      <c r="AD62" s="917"/>
      <c r="AE62" s="917"/>
      <c r="AF62" s="917"/>
      <c r="AG62" s="917"/>
      <c r="AH62" s="917"/>
      <c r="AI62" s="917"/>
      <c r="AJ62" s="917"/>
      <c r="AK62" s="917"/>
    </row>
    <row r="63" spans="1:37" ht="19.5" customHeight="1" x14ac:dyDescent="0.2">
      <c r="A63" s="940"/>
      <c r="B63" s="979"/>
      <c r="C63" s="940"/>
      <c r="D63" s="1107" t="s">
        <v>739</v>
      </c>
      <c r="E63" s="1107"/>
      <c r="F63" s="1107"/>
      <c r="G63" s="1107"/>
      <c r="H63" s="1107"/>
      <c r="I63" s="1107"/>
      <c r="J63" s="1107"/>
      <c r="K63" s="1107"/>
      <c r="L63" s="1107"/>
      <c r="M63" s="1107"/>
      <c r="N63" s="1107"/>
      <c r="O63" s="1107"/>
      <c r="P63" s="1107"/>
      <c r="Q63" s="1107"/>
      <c r="R63" s="1107"/>
      <c r="S63" s="1107"/>
      <c r="T63" s="1107"/>
      <c r="U63" s="1107"/>
      <c r="V63" s="1107"/>
      <c r="W63" s="940"/>
      <c r="X63" s="940"/>
      <c r="Y63" s="1104" t="s">
        <v>723</v>
      </c>
      <c r="Z63" s="1104"/>
      <c r="AA63" s="962"/>
      <c r="AB63" s="940"/>
      <c r="AC63" s="940"/>
      <c r="AD63" s="940"/>
      <c r="AE63" s="940"/>
      <c r="AF63" s="940"/>
      <c r="AG63" s="940"/>
      <c r="AH63" s="940"/>
      <c r="AI63" s="940"/>
      <c r="AJ63" s="940"/>
      <c r="AK63" s="940"/>
    </row>
    <row r="64" spans="1:37" ht="19.5" customHeight="1" x14ac:dyDescent="0.2">
      <c r="A64" s="940"/>
      <c r="B64" s="979"/>
      <c r="C64" s="940"/>
      <c r="D64" s="1107" t="s">
        <v>740</v>
      </c>
      <c r="E64" s="1107"/>
      <c r="F64" s="1107"/>
      <c r="G64" s="1107"/>
      <c r="H64" s="1107"/>
      <c r="I64" s="1107"/>
      <c r="J64" s="1107"/>
      <c r="K64" s="1107"/>
      <c r="L64" s="1107"/>
      <c r="M64" s="1107"/>
      <c r="N64" s="1107"/>
      <c r="O64" s="1107"/>
      <c r="P64" s="1107"/>
      <c r="Q64" s="1107"/>
      <c r="R64" s="1107"/>
      <c r="S64" s="1107"/>
      <c r="T64" s="1107"/>
      <c r="U64" s="1107"/>
      <c r="V64" s="1107"/>
      <c r="W64" s="940"/>
      <c r="X64" s="940"/>
      <c r="Y64" s="1104" t="s">
        <v>723</v>
      </c>
      <c r="Z64" s="1104"/>
      <c r="AA64" s="962"/>
      <c r="AB64" s="940"/>
      <c r="AC64" s="940"/>
      <c r="AD64" s="940"/>
      <c r="AE64" s="940"/>
      <c r="AF64" s="940"/>
      <c r="AG64" s="940"/>
      <c r="AH64" s="940"/>
      <c r="AI64" s="940"/>
      <c r="AJ64" s="940"/>
      <c r="AK64" s="940"/>
    </row>
    <row r="65" spans="1:37" ht="19.5" customHeight="1" x14ac:dyDescent="0.2">
      <c r="A65" s="940"/>
      <c r="B65" s="979"/>
      <c r="C65" s="940"/>
      <c r="D65" s="1107" t="s">
        <v>741</v>
      </c>
      <c r="E65" s="1107"/>
      <c r="F65" s="1107"/>
      <c r="G65" s="1107"/>
      <c r="H65" s="1107"/>
      <c r="I65" s="1107"/>
      <c r="J65" s="1107"/>
      <c r="K65" s="1107"/>
      <c r="L65" s="1107"/>
      <c r="M65" s="1107"/>
      <c r="N65" s="1107"/>
      <c r="O65" s="1107"/>
      <c r="P65" s="1107"/>
      <c r="Q65" s="1107"/>
      <c r="R65" s="1107"/>
      <c r="S65" s="1107"/>
      <c r="T65" s="1107"/>
      <c r="U65" s="1107"/>
      <c r="V65" s="1107"/>
      <c r="W65" s="940"/>
      <c r="X65" s="940"/>
      <c r="Y65" s="1104" t="s">
        <v>723</v>
      </c>
      <c r="Z65" s="1104"/>
      <c r="AA65" s="962"/>
      <c r="AB65" s="940"/>
      <c r="AC65" s="940"/>
      <c r="AD65" s="940"/>
      <c r="AE65" s="940"/>
      <c r="AF65" s="940"/>
      <c r="AG65" s="940"/>
      <c r="AH65" s="940"/>
      <c r="AI65" s="940"/>
      <c r="AJ65" s="940"/>
      <c r="AK65" s="940"/>
    </row>
    <row r="66" spans="1:37" s="940" customFormat="1" x14ac:dyDescent="0.45">
      <c r="B66" s="979"/>
      <c r="D66" s="1107" t="s">
        <v>742</v>
      </c>
      <c r="E66" s="1107"/>
      <c r="F66" s="1107"/>
      <c r="G66" s="1107"/>
      <c r="H66" s="1107"/>
      <c r="I66" s="1107"/>
      <c r="J66" s="1107"/>
      <c r="K66" s="1107"/>
      <c r="L66" s="1107"/>
      <c r="M66" s="1107"/>
      <c r="N66" s="1107"/>
      <c r="O66" s="1107"/>
      <c r="P66" s="1107"/>
      <c r="Q66" s="1107"/>
      <c r="R66" s="1107"/>
      <c r="S66" s="1107"/>
      <c r="T66" s="1107"/>
      <c r="U66" s="1107"/>
      <c r="V66" s="1107"/>
      <c r="Y66" s="1088"/>
      <c r="Z66" s="1088"/>
      <c r="AA66" s="962"/>
    </row>
    <row r="67" spans="1:37" s="940" customFormat="1" x14ac:dyDescent="0.2">
      <c r="A67" s="934"/>
      <c r="B67" s="1020"/>
      <c r="C67" s="1021"/>
      <c r="D67" s="1021"/>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1"/>
      <c r="AA67" s="1022"/>
      <c r="AB67" s="934"/>
      <c r="AC67" s="934"/>
      <c r="AD67" s="934"/>
      <c r="AE67" s="934"/>
      <c r="AF67" s="934"/>
      <c r="AG67" s="934"/>
      <c r="AH67" s="934"/>
      <c r="AI67" s="934"/>
      <c r="AJ67" s="934"/>
      <c r="AK67" s="934"/>
    </row>
    <row r="68" spans="1:37" s="940" customFormat="1" x14ac:dyDescent="0.2">
      <c r="A68" s="934"/>
      <c r="B68" s="987"/>
      <c r="C68" s="934"/>
      <c r="D68" s="934"/>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row>
    <row r="69" spans="1:37" ht="36.9" customHeight="1" x14ac:dyDescent="0.2">
      <c r="B69" s="1112" t="s">
        <v>750</v>
      </c>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2"/>
      <c r="Y69" s="1112"/>
      <c r="Z69" s="1112"/>
      <c r="AA69" s="1112"/>
    </row>
    <row r="70" spans="1:37" x14ac:dyDescent="0.2">
      <c r="A70" s="940"/>
      <c r="B70" s="1112" t="s">
        <v>751</v>
      </c>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112"/>
      <c r="AB70" s="940"/>
      <c r="AC70" s="940"/>
      <c r="AD70" s="940"/>
      <c r="AE70" s="940"/>
      <c r="AF70" s="940"/>
      <c r="AG70" s="940"/>
      <c r="AH70" s="940"/>
      <c r="AI70" s="940"/>
      <c r="AJ70" s="940"/>
      <c r="AK70" s="940"/>
    </row>
    <row r="71" spans="1:37" ht="13.5" customHeight="1" x14ac:dyDescent="0.2">
      <c r="A71" s="940"/>
      <c r="B71" s="1112" t="s">
        <v>752</v>
      </c>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112"/>
      <c r="AB71" s="940"/>
      <c r="AC71" s="940"/>
      <c r="AD71" s="940"/>
      <c r="AE71" s="940"/>
      <c r="AF71" s="940"/>
      <c r="AG71" s="940"/>
      <c r="AH71" s="940"/>
      <c r="AI71" s="940"/>
      <c r="AJ71" s="940"/>
      <c r="AK71" s="940"/>
    </row>
    <row r="72" spans="1:37" x14ac:dyDescent="0.2">
      <c r="A72" s="940"/>
      <c r="B72" s="1112" t="s">
        <v>753</v>
      </c>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112"/>
      <c r="AB72" s="940"/>
      <c r="AC72" s="940"/>
      <c r="AD72" s="940"/>
      <c r="AE72" s="940"/>
      <c r="AF72" s="940"/>
      <c r="AG72" s="940"/>
      <c r="AH72" s="940"/>
      <c r="AI72" s="940"/>
      <c r="AJ72" s="940"/>
      <c r="AK72" s="940"/>
    </row>
    <row r="73" spans="1:37" x14ac:dyDescent="0.2">
      <c r="B73" s="1112" t="s">
        <v>754</v>
      </c>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112"/>
      <c r="AB73" s="1113"/>
    </row>
    <row r="74" spans="1:37" x14ac:dyDescent="0.2">
      <c r="B74" s="1112" t="s">
        <v>755</v>
      </c>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114"/>
      <c r="AB74" s="1113"/>
    </row>
    <row r="75" spans="1:37" x14ac:dyDescent="0.2">
      <c r="B75" s="1115"/>
      <c r="D75" s="1116"/>
    </row>
    <row r="76" spans="1:37" x14ac:dyDescent="0.2">
      <c r="B76" s="1115"/>
      <c r="D76" s="1116"/>
    </row>
    <row r="77" spans="1:37" x14ac:dyDescent="0.2">
      <c r="B77" s="1115"/>
      <c r="D77" s="1116"/>
    </row>
    <row r="78" spans="1:37" x14ac:dyDescent="0.2">
      <c r="B78" s="1115"/>
      <c r="D78" s="1116"/>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1"/>
  <pageMargins left="0.7" right="0.7" top="0.75" bottom="0.75" header="0.3" footer="0.3"/>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zoomScaleNormal="100" zoomScaleSheetLayoutView="100" workbookViewId="0">
      <selection activeCell="C5" sqref="C5:AE5"/>
    </sheetView>
  </sheetViews>
  <sheetFormatPr defaultColWidth="3.09765625" defaultRowHeight="13.2" x14ac:dyDescent="0.2"/>
  <cols>
    <col min="1" max="1" width="1.19921875" style="934" customWidth="1"/>
    <col min="2" max="2" width="2.19921875" style="934" customWidth="1"/>
    <col min="3" max="3" width="2.69921875" style="987" customWidth="1"/>
    <col min="4" max="7" width="4.3984375" style="934" customWidth="1"/>
    <col min="8" max="8" width="3.5" style="934" customWidth="1"/>
    <col min="9" max="25" width="4.3984375" style="934" customWidth="1"/>
    <col min="26" max="28" width="4.69921875" style="934" customWidth="1"/>
    <col min="29" max="31" width="4.3984375" style="934" customWidth="1"/>
    <col min="32" max="32" width="2" style="934" customWidth="1"/>
    <col min="33" max="33" width="1.19921875" style="934" customWidth="1"/>
    <col min="34" max="16384" width="3.09765625" style="934"/>
  </cols>
  <sheetData>
    <row r="1" spans="1:37" s="917" customFormat="1" x14ac:dyDescent="0.45"/>
    <row r="2" spans="1:37" s="917" customFormat="1" x14ac:dyDescent="0.45">
      <c r="C2" s="917" t="s">
        <v>547</v>
      </c>
    </row>
    <row r="3" spans="1:37" s="917" customFormat="1" x14ac:dyDescent="0.45">
      <c r="Y3" s="918" t="s">
        <v>314</v>
      </c>
      <c r="Z3" s="919"/>
      <c r="AA3" s="919" t="s">
        <v>315</v>
      </c>
      <c r="AB3" s="919"/>
      <c r="AC3" s="919" t="s">
        <v>316</v>
      </c>
      <c r="AD3" s="919"/>
      <c r="AE3" s="919" t="s">
        <v>317</v>
      </c>
    </row>
    <row r="4" spans="1:37" s="917" customFormat="1" x14ac:dyDescent="0.45">
      <c r="AE4" s="918"/>
    </row>
    <row r="5" spans="1:37" s="917" customFormat="1" ht="27" customHeight="1" x14ac:dyDescent="0.45">
      <c r="C5" s="920" t="s">
        <v>548</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1:37" s="917" customFormat="1" x14ac:dyDescent="0.45"/>
    <row r="7" spans="1:37" s="917" customFormat="1" ht="27" customHeight="1" x14ac:dyDescent="0.45">
      <c r="B7" s="922"/>
      <c r="C7" s="923" t="s">
        <v>549</v>
      </c>
      <c r="D7" s="924"/>
      <c r="E7" s="924"/>
      <c r="F7" s="924"/>
      <c r="G7" s="924"/>
      <c r="H7" s="924"/>
      <c r="I7" s="925"/>
      <c r="J7" s="926"/>
      <c r="K7" s="926"/>
      <c r="L7" s="926"/>
      <c r="M7" s="926"/>
      <c r="N7" s="926"/>
      <c r="O7" s="926"/>
      <c r="P7" s="926"/>
      <c r="Q7" s="926"/>
      <c r="R7" s="926"/>
      <c r="S7" s="926"/>
      <c r="T7" s="926"/>
      <c r="U7" s="926"/>
      <c r="V7" s="926"/>
      <c r="W7" s="926"/>
      <c r="X7" s="926"/>
      <c r="Y7" s="926"/>
      <c r="Z7" s="926"/>
      <c r="AA7" s="926"/>
      <c r="AB7" s="926"/>
      <c r="AC7" s="926"/>
      <c r="AD7" s="926"/>
      <c r="AE7" s="926"/>
      <c r="AF7" s="923"/>
    </row>
    <row r="8" spans="1:37" ht="27" customHeight="1" x14ac:dyDescent="0.2">
      <c r="A8" s="927"/>
      <c r="B8" s="928"/>
      <c r="C8" s="926" t="s">
        <v>550</v>
      </c>
      <c r="D8" s="926"/>
      <c r="E8" s="926"/>
      <c r="F8" s="926"/>
      <c r="G8" s="926"/>
      <c r="H8" s="923"/>
      <c r="I8" s="929" t="s">
        <v>322</v>
      </c>
      <c r="J8" s="930" t="s">
        <v>551</v>
      </c>
      <c r="K8" s="930"/>
      <c r="L8" s="930"/>
      <c r="M8" s="930"/>
      <c r="N8" s="931" t="s">
        <v>322</v>
      </c>
      <c r="O8" s="930" t="s">
        <v>552</v>
      </c>
      <c r="P8" s="930"/>
      <c r="Q8" s="930"/>
      <c r="R8" s="930"/>
      <c r="S8" s="931" t="s">
        <v>322</v>
      </c>
      <c r="T8" s="930" t="s">
        <v>553</v>
      </c>
      <c r="U8" s="932"/>
      <c r="V8" s="930"/>
      <c r="W8" s="930"/>
      <c r="X8" s="930"/>
      <c r="Y8" s="930"/>
      <c r="Z8" s="930"/>
      <c r="AA8" s="930"/>
      <c r="AB8" s="930"/>
      <c r="AC8" s="930"/>
      <c r="AD8" s="930"/>
      <c r="AE8" s="930"/>
      <c r="AF8" s="933"/>
      <c r="AG8" s="932"/>
      <c r="AH8" s="932"/>
      <c r="AI8" s="932"/>
      <c r="AJ8" s="932"/>
      <c r="AK8" s="932"/>
    </row>
    <row r="9" spans="1:37" ht="27" customHeight="1" x14ac:dyDescent="0.2">
      <c r="A9" s="927"/>
      <c r="B9" s="932"/>
      <c r="C9" s="935" t="s">
        <v>554</v>
      </c>
      <c r="D9" s="935"/>
      <c r="E9" s="935"/>
      <c r="F9" s="935"/>
      <c r="G9" s="935"/>
      <c r="H9" s="936"/>
      <c r="I9" s="931" t="s">
        <v>322</v>
      </c>
      <c r="J9" s="937" t="s">
        <v>555</v>
      </c>
      <c r="K9" s="938"/>
      <c r="L9" s="938"/>
      <c r="M9" s="938"/>
      <c r="N9" s="938"/>
      <c r="O9" s="938"/>
      <c r="P9" s="938"/>
      <c r="Q9" s="938"/>
      <c r="R9" s="938"/>
      <c r="S9" s="938"/>
      <c r="T9" s="938"/>
      <c r="U9" s="938"/>
      <c r="V9" s="938"/>
      <c r="W9" s="938"/>
      <c r="X9" s="938"/>
      <c r="Y9" s="938"/>
      <c r="Z9" s="938"/>
      <c r="AA9" s="938"/>
      <c r="AB9" s="938"/>
      <c r="AC9" s="938"/>
      <c r="AD9" s="938"/>
      <c r="AE9" s="938"/>
      <c r="AF9" s="939"/>
      <c r="AG9" s="932"/>
      <c r="AH9" s="932"/>
      <c r="AI9" s="932"/>
      <c r="AJ9" s="932"/>
      <c r="AK9" s="932"/>
    </row>
    <row r="10" spans="1:37" ht="27" customHeight="1" x14ac:dyDescent="0.2">
      <c r="A10" s="927"/>
      <c r="B10" s="932"/>
      <c r="C10" s="935"/>
      <c r="D10" s="935"/>
      <c r="E10" s="935"/>
      <c r="F10" s="935"/>
      <c r="G10" s="935"/>
      <c r="H10" s="936"/>
      <c r="I10" s="931" t="s">
        <v>322</v>
      </c>
      <c r="J10" s="917" t="s">
        <v>556</v>
      </c>
      <c r="K10" s="940"/>
      <c r="L10" s="940"/>
      <c r="M10" s="940"/>
      <c r="N10" s="940"/>
      <c r="O10" s="940"/>
      <c r="P10" s="940"/>
      <c r="Q10" s="940"/>
      <c r="R10" s="940"/>
      <c r="S10" s="940"/>
      <c r="T10" s="940"/>
      <c r="U10" s="940"/>
      <c r="V10" s="940"/>
      <c r="W10" s="940"/>
      <c r="X10" s="940"/>
      <c r="Y10" s="940"/>
      <c r="Z10" s="940"/>
      <c r="AA10" s="940"/>
      <c r="AB10" s="940"/>
      <c r="AC10" s="940"/>
      <c r="AD10" s="940"/>
      <c r="AE10" s="940"/>
      <c r="AF10" s="941"/>
      <c r="AG10" s="932"/>
      <c r="AH10" s="932"/>
      <c r="AI10" s="932"/>
      <c r="AJ10" s="932"/>
      <c r="AK10" s="932"/>
    </row>
    <row r="11" spans="1:37" ht="27" customHeight="1" x14ac:dyDescent="0.2">
      <c r="A11" s="927"/>
      <c r="B11" s="932"/>
      <c r="C11" s="935"/>
      <c r="D11" s="935"/>
      <c r="E11" s="935"/>
      <c r="F11" s="935"/>
      <c r="G11" s="935"/>
      <c r="H11" s="936"/>
      <c r="I11" s="931" t="s">
        <v>322</v>
      </c>
      <c r="J11" s="940" t="s">
        <v>557</v>
      </c>
      <c r="K11" s="940"/>
      <c r="L11" s="940"/>
      <c r="M11" s="940"/>
      <c r="N11" s="940"/>
      <c r="O11" s="940"/>
      <c r="P11" s="940"/>
      <c r="Q11" s="940"/>
      <c r="R11" s="940"/>
      <c r="S11" s="940"/>
      <c r="T11" s="940"/>
      <c r="U11" s="940"/>
      <c r="V11" s="940"/>
      <c r="W11" s="940"/>
      <c r="X11" s="940"/>
      <c r="Y11" s="940"/>
      <c r="Z11" s="940"/>
      <c r="AA11" s="940"/>
      <c r="AB11" s="940"/>
      <c r="AC11" s="940"/>
      <c r="AD11" s="940"/>
      <c r="AE11" s="940"/>
      <c r="AF11" s="941"/>
      <c r="AG11" s="932"/>
      <c r="AH11" s="932"/>
      <c r="AI11" s="932"/>
      <c r="AJ11" s="932"/>
      <c r="AK11" s="932"/>
    </row>
    <row r="12" spans="1:37" ht="27" customHeight="1" x14ac:dyDescent="0.2">
      <c r="A12" s="927"/>
      <c r="B12" s="932"/>
      <c r="C12" s="935"/>
      <c r="D12" s="935"/>
      <c r="E12" s="935"/>
      <c r="F12" s="935"/>
      <c r="G12" s="935"/>
      <c r="H12" s="936"/>
      <c r="I12" s="931" t="s">
        <v>322</v>
      </c>
      <c r="J12" s="940" t="s">
        <v>558</v>
      </c>
      <c r="K12" s="940"/>
      <c r="L12" s="940"/>
      <c r="M12" s="940"/>
      <c r="N12" s="940"/>
      <c r="O12" s="940"/>
      <c r="P12" s="940"/>
      <c r="Q12" s="940"/>
      <c r="R12" s="940"/>
      <c r="S12" s="940"/>
      <c r="T12" s="940"/>
      <c r="U12" s="940"/>
      <c r="V12" s="940"/>
      <c r="W12" s="940"/>
      <c r="X12" s="940"/>
      <c r="Y12" s="940"/>
      <c r="Z12" s="940"/>
      <c r="AA12" s="940"/>
      <c r="AB12" s="940"/>
      <c r="AC12" s="940"/>
      <c r="AD12" s="940"/>
      <c r="AE12" s="940"/>
      <c r="AF12" s="941"/>
      <c r="AG12" s="932"/>
      <c r="AH12" s="932"/>
      <c r="AI12" s="932"/>
      <c r="AJ12" s="932"/>
      <c r="AK12" s="932"/>
    </row>
    <row r="13" spans="1:37" ht="27" customHeight="1" x14ac:dyDescent="0.2">
      <c r="A13" s="927"/>
      <c r="B13" s="932"/>
      <c r="C13" s="935"/>
      <c r="D13" s="935"/>
      <c r="E13" s="935"/>
      <c r="F13" s="935"/>
      <c r="G13" s="935"/>
      <c r="H13" s="936"/>
      <c r="I13" s="931" t="s">
        <v>322</v>
      </c>
      <c r="J13" s="940" t="s">
        <v>559</v>
      </c>
      <c r="K13" s="940"/>
      <c r="L13" s="940"/>
      <c r="M13" s="940"/>
      <c r="N13" s="940"/>
      <c r="O13" s="940"/>
      <c r="P13" s="940"/>
      <c r="Q13" s="940"/>
      <c r="R13" s="940"/>
      <c r="S13" s="940"/>
      <c r="T13" s="940"/>
      <c r="U13" s="940"/>
      <c r="V13" s="940"/>
      <c r="W13" s="940"/>
      <c r="X13" s="940"/>
      <c r="Y13" s="940"/>
      <c r="Z13" s="940"/>
      <c r="AA13" s="940"/>
      <c r="AB13" s="940"/>
      <c r="AC13" s="940"/>
      <c r="AD13" s="940"/>
      <c r="AE13" s="940"/>
      <c r="AF13" s="941"/>
      <c r="AG13" s="932"/>
      <c r="AH13" s="932"/>
      <c r="AI13" s="932"/>
      <c r="AJ13" s="932"/>
      <c r="AK13" s="932"/>
    </row>
    <row r="14" spans="1:37" ht="27" customHeight="1" x14ac:dyDescent="0.2">
      <c r="A14" s="927"/>
      <c r="B14" s="932"/>
      <c r="C14" s="935"/>
      <c r="D14" s="935"/>
      <c r="E14" s="935"/>
      <c r="F14" s="935"/>
      <c r="G14" s="935"/>
      <c r="H14" s="936"/>
      <c r="I14" s="931" t="s">
        <v>322</v>
      </c>
      <c r="J14" s="940" t="s">
        <v>560</v>
      </c>
      <c r="K14" s="940"/>
      <c r="L14" s="940"/>
      <c r="M14" s="940"/>
      <c r="N14" s="940"/>
      <c r="O14" s="940"/>
      <c r="P14" s="940"/>
      <c r="Q14" s="940"/>
      <c r="R14" s="940"/>
      <c r="S14" s="940"/>
      <c r="T14" s="940"/>
      <c r="U14" s="940"/>
      <c r="V14" s="940"/>
      <c r="W14" s="940"/>
      <c r="X14" s="940"/>
      <c r="Y14" s="940"/>
      <c r="Z14" s="940"/>
      <c r="AA14" s="940"/>
      <c r="AB14" s="940"/>
      <c r="AC14" s="940"/>
      <c r="AD14" s="940"/>
      <c r="AE14" s="940"/>
      <c r="AF14" s="941"/>
      <c r="AG14" s="932"/>
      <c r="AH14" s="932"/>
      <c r="AI14" s="932"/>
      <c r="AJ14" s="932"/>
      <c r="AK14" s="932"/>
    </row>
    <row r="15" spans="1:37" ht="27" customHeight="1" x14ac:dyDescent="0.2">
      <c r="A15" s="927"/>
      <c r="B15" s="932"/>
      <c r="C15" s="935"/>
      <c r="D15" s="935"/>
      <c r="E15" s="935"/>
      <c r="F15" s="935"/>
      <c r="G15" s="935"/>
      <c r="H15" s="936"/>
      <c r="I15" s="931" t="s">
        <v>322</v>
      </c>
      <c r="J15" s="940" t="s">
        <v>561</v>
      </c>
      <c r="K15" s="940"/>
      <c r="L15" s="940"/>
      <c r="M15" s="940"/>
      <c r="N15" s="940"/>
      <c r="O15" s="940"/>
      <c r="P15" s="940"/>
      <c r="Q15" s="940"/>
      <c r="R15" s="940"/>
      <c r="S15" s="940"/>
      <c r="T15" s="940"/>
      <c r="U15" s="940"/>
      <c r="V15" s="940"/>
      <c r="W15" s="940"/>
      <c r="X15" s="940"/>
      <c r="Y15" s="940"/>
      <c r="Z15" s="940"/>
      <c r="AA15" s="940"/>
      <c r="AB15" s="940"/>
      <c r="AC15" s="940"/>
      <c r="AD15" s="940"/>
      <c r="AE15" s="940"/>
      <c r="AF15" s="941"/>
      <c r="AG15" s="932"/>
      <c r="AH15" s="932"/>
      <c r="AI15" s="932"/>
      <c r="AJ15" s="932"/>
      <c r="AK15" s="932"/>
    </row>
    <row r="16" spans="1:37" ht="27" customHeight="1" x14ac:dyDescent="0.2">
      <c r="A16" s="927"/>
      <c r="B16" s="932"/>
      <c r="C16" s="935"/>
      <c r="D16" s="935"/>
      <c r="E16" s="935"/>
      <c r="F16" s="935"/>
      <c r="G16" s="935"/>
      <c r="H16" s="936"/>
      <c r="I16" s="931" t="s">
        <v>322</v>
      </c>
      <c r="J16" s="940" t="s">
        <v>562</v>
      </c>
      <c r="K16" s="940"/>
      <c r="L16" s="940"/>
      <c r="M16" s="940"/>
      <c r="N16" s="940"/>
      <c r="O16" s="940"/>
      <c r="P16" s="940"/>
      <c r="Q16" s="940"/>
      <c r="R16" s="940"/>
      <c r="S16" s="940"/>
      <c r="T16" s="940"/>
      <c r="U16" s="940"/>
      <c r="V16" s="940"/>
      <c r="W16" s="940"/>
      <c r="X16" s="940"/>
      <c r="Y16" s="940"/>
      <c r="Z16" s="940"/>
      <c r="AA16" s="940"/>
      <c r="AB16" s="940"/>
      <c r="AC16" s="940"/>
      <c r="AD16" s="940"/>
      <c r="AE16" s="940"/>
      <c r="AF16" s="941"/>
      <c r="AG16" s="932"/>
      <c r="AH16" s="932"/>
      <c r="AI16" s="932"/>
      <c r="AJ16" s="932"/>
      <c r="AK16" s="932"/>
    </row>
    <row r="17" spans="1:37" ht="27" customHeight="1" x14ac:dyDescent="0.2">
      <c r="A17" s="927"/>
      <c r="B17" s="942"/>
      <c r="C17" s="943"/>
      <c r="D17" s="943"/>
      <c r="E17" s="943"/>
      <c r="F17" s="943"/>
      <c r="G17" s="943"/>
      <c r="H17" s="944"/>
      <c r="I17" s="931" t="s">
        <v>322</v>
      </c>
      <c r="J17" s="945" t="s">
        <v>563</v>
      </c>
      <c r="K17" s="945"/>
      <c r="L17" s="945"/>
      <c r="M17" s="945"/>
      <c r="N17" s="945"/>
      <c r="O17" s="945"/>
      <c r="P17" s="945"/>
      <c r="Q17" s="945"/>
      <c r="R17" s="945"/>
      <c r="S17" s="945"/>
      <c r="T17" s="945"/>
      <c r="U17" s="945"/>
      <c r="V17" s="945"/>
      <c r="W17" s="945"/>
      <c r="X17" s="945"/>
      <c r="Y17" s="945"/>
      <c r="Z17" s="945"/>
      <c r="AA17" s="945"/>
      <c r="AB17" s="945"/>
      <c r="AC17" s="945"/>
      <c r="AD17" s="945"/>
      <c r="AE17" s="945"/>
      <c r="AF17" s="941"/>
      <c r="AG17" s="932"/>
      <c r="AH17" s="932"/>
      <c r="AI17" s="932"/>
      <c r="AJ17" s="932"/>
      <c r="AK17" s="932"/>
    </row>
    <row r="18" spans="1:37" s="917" customFormat="1" ht="21" customHeight="1" x14ac:dyDescent="0.45">
      <c r="I18" s="946"/>
      <c r="AF18" s="946"/>
    </row>
    <row r="19" spans="1:37" s="917" customFormat="1" ht="26.25" customHeight="1" x14ac:dyDescent="0.45">
      <c r="B19" s="947" t="s">
        <v>564</v>
      </c>
      <c r="C19" s="937" t="s">
        <v>565</v>
      </c>
      <c r="D19" s="937"/>
      <c r="E19" s="937"/>
      <c r="F19" s="937"/>
      <c r="G19" s="937"/>
      <c r="H19" s="937"/>
      <c r="I19" s="937"/>
      <c r="J19" s="937"/>
      <c r="K19" s="937"/>
      <c r="L19" s="937"/>
      <c r="M19" s="937"/>
      <c r="N19" s="937"/>
      <c r="O19" s="937"/>
      <c r="P19" s="946"/>
      <c r="Q19" s="948"/>
      <c r="R19" s="937"/>
      <c r="S19" s="937"/>
      <c r="T19" s="937"/>
      <c r="U19" s="937"/>
      <c r="V19" s="937"/>
      <c r="W19" s="937"/>
      <c r="X19" s="937"/>
      <c r="Y19" s="946"/>
      <c r="Z19" s="946"/>
      <c r="AA19" s="946"/>
      <c r="AB19" s="937"/>
      <c r="AC19" s="937"/>
      <c r="AD19" s="937"/>
      <c r="AE19" s="937"/>
      <c r="AF19" s="949"/>
    </row>
    <row r="20" spans="1:37" s="917" customFormat="1" ht="11.25" customHeight="1" x14ac:dyDescent="0.45">
      <c r="B20" s="950"/>
      <c r="C20" s="947"/>
      <c r="D20" s="937"/>
      <c r="E20" s="937"/>
      <c r="F20" s="937"/>
      <c r="G20" s="937"/>
      <c r="H20" s="949"/>
      <c r="I20" s="937"/>
      <c r="J20" s="937"/>
      <c r="K20" s="937"/>
      <c r="L20" s="937"/>
      <c r="M20" s="937"/>
      <c r="N20" s="937"/>
      <c r="O20" s="937"/>
      <c r="P20" s="937"/>
      <c r="Q20" s="937"/>
      <c r="R20" s="937"/>
      <c r="S20" s="937"/>
      <c r="T20" s="937"/>
      <c r="U20" s="937"/>
      <c r="V20" s="937"/>
      <c r="W20" s="937"/>
      <c r="X20" s="937"/>
      <c r="Y20" s="937"/>
      <c r="Z20" s="937"/>
      <c r="AA20" s="937"/>
      <c r="AB20" s="937"/>
      <c r="AC20" s="947"/>
      <c r="AD20" s="937"/>
      <c r="AE20" s="949"/>
      <c r="AF20" s="951"/>
    </row>
    <row r="21" spans="1:37" s="917" customFormat="1" ht="27.75" customHeight="1" x14ac:dyDescent="0.2">
      <c r="B21" s="950"/>
      <c r="C21" s="952" t="s">
        <v>566</v>
      </c>
      <c r="D21" s="953"/>
      <c r="E21" s="953"/>
      <c r="F21" s="953"/>
      <c r="G21" s="953"/>
      <c r="H21" s="954"/>
      <c r="J21" s="932" t="s">
        <v>567</v>
      </c>
      <c r="K21" s="955" t="s">
        <v>568</v>
      </c>
      <c r="L21" s="956"/>
      <c r="M21" s="956"/>
      <c r="N21" s="956"/>
      <c r="O21" s="956"/>
      <c r="P21" s="956"/>
      <c r="Q21" s="956"/>
      <c r="R21" s="956"/>
      <c r="S21" s="956"/>
      <c r="T21" s="956"/>
      <c r="U21" s="957"/>
      <c r="V21" s="958"/>
      <c r="W21" s="959"/>
      <c r="X21" s="960" t="s">
        <v>83</v>
      </c>
      <c r="Y21" s="919"/>
      <c r="Z21" s="919"/>
      <c r="AA21" s="919"/>
      <c r="AC21" s="961"/>
      <c r="AD21" s="940"/>
      <c r="AE21" s="962"/>
      <c r="AF21" s="951"/>
    </row>
    <row r="22" spans="1:37" s="917" customFormat="1" ht="27.75" customHeight="1" x14ac:dyDescent="0.2">
      <c r="B22" s="950"/>
      <c r="C22" s="952"/>
      <c r="D22" s="953"/>
      <c r="E22" s="953"/>
      <c r="F22" s="953"/>
      <c r="G22" s="953"/>
      <c r="H22" s="953"/>
      <c r="I22" s="950"/>
      <c r="J22" s="932" t="s">
        <v>569</v>
      </c>
      <c r="K22" s="955" t="s">
        <v>570</v>
      </c>
      <c r="L22" s="956"/>
      <c r="M22" s="956"/>
      <c r="N22" s="956"/>
      <c r="O22" s="956"/>
      <c r="P22" s="956"/>
      <c r="Q22" s="956"/>
      <c r="R22" s="956"/>
      <c r="S22" s="956"/>
      <c r="T22" s="956"/>
      <c r="U22" s="957"/>
      <c r="V22" s="958"/>
      <c r="W22" s="959"/>
      <c r="X22" s="960" t="s">
        <v>83</v>
      </c>
      <c r="Z22" s="963"/>
      <c r="AA22" s="963"/>
      <c r="AB22" s="951"/>
      <c r="AC22" s="940"/>
      <c r="AD22" s="940"/>
      <c r="AE22" s="962"/>
      <c r="AF22" s="951"/>
    </row>
    <row r="23" spans="1:37" s="917" customFormat="1" ht="27.75" customHeight="1" x14ac:dyDescent="0.2">
      <c r="B23" s="950"/>
      <c r="C23" s="964"/>
      <c r="D23" s="965"/>
      <c r="E23" s="965"/>
      <c r="F23" s="965"/>
      <c r="G23" s="965"/>
      <c r="H23" s="932"/>
      <c r="I23" s="950"/>
      <c r="J23" s="932" t="s">
        <v>571</v>
      </c>
      <c r="K23" s="955" t="s">
        <v>572</v>
      </c>
      <c r="L23" s="956"/>
      <c r="M23" s="956"/>
      <c r="N23" s="956"/>
      <c r="O23" s="956"/>
      <c r="P23" s="956"/>
      <c r="Q23" s="956"/>
      <c r="R23" s="956"/>
      <c r="S23" s="956"/>
      <c r="T23" s="956"/>
      <c r="U23" s="957"/>
      <c r="V23" s="958"/>
      <c r="W23" s="959"/>
      <c r="X23" s="960" t="s">
        <v>83</v>
      </c>
      <c r="Z23" s="932"/>
      <c r="AA23" s="932"/>
      <c r="AB23" s="951"/>
      <c r="AC23" s="932"/>
      <c r="AD23" s="919"/>
      <c r="AE23" s="966"/>
      <c r="AF23" s="951"/>
    </row>
    <row r="24" spans="1:37" s="917" customFormat="1" ht="27.75" customHeight="1" x14ac:dyDescent="0.2">
      <c r="B24" s="950"/>
      <c r="C24" s="964"/>
      <c r="D24" s="965"/>
      <c r="E24" s="965"/>
      <c r="F24" s="965"/>
      <c r="G24" s="965"/>
      <c r="H24" s="932"/>
      <c r="I24" s="950"/>
      <c r="J24" s="932" t="s">
        <v>573</v>
      </c>
      <c r="K24" s="955" t="s">
        <v>574</v>
      </c>
      <c r="L24" s="956"/>
      <c r="M24" s="956"/>
      <c r="N24" s="956"/>
      <c r="O24" s="956"/>
      <c r="P24" s="956"/>
      <c r="Q24" s="956"/>
      <c r="R24" s="956"/>
      <c r="S24" s="956"/>
      <c r="T24" s="956"/>
      <c r="U24" s="957"/>
      <c r="V24" s="958"/>
      <c r="W24" s="959"/>
      <c r="X24" s="960" t="s">
        <v>83</v>
      </c>
      <c r="Z24" s="932"/>
      <c r="AA24" s="932"/>
      <c r="AB24" s="951"/>
      <c r="AC24" s="931" t="s">
        <v>329</v>
      </c>
      <c r="AD24" s="931" t="s">
        <v>575</v>
      </c>
      <c r="AE24" s="967" t="s">
        <v>331</v>
      </c>
      <c r="AF24" s="951"/>
    </row>
    <row r="25" spans="1:37" s="917" customFormat="1" ht="27.75" customHeight="1" x14ac:dyDescent="0.2">
      <c r="B25" s="950"/>
      <c r="C25" s="952"/>
      <c r="D25" s="953"/>
      <c r="E25" s="953"/>
      <c r="F25" s="953"/>
      <c r="G25" s="953"/>
      <c r="H25" s="953"/>
      <c r="I25" s="950"/>
      <c r="J25" s="932" t="s">
        <v>576</v>
      </c>
      <c r="K25" s="955" t="s">
        <v>577</v>
      </c>
      <c r="L25" s="956"/>
      <c r="M25" s="956"/>
      <c r="N25" s="956"/>
      <c r="O25" s="956"/>
      <c r="P25" s="956"/>
      <c r="Q25" s="956"/>
      <c r="R25" s="956"/>
      <c r="S25" s="956"/>
      <c r="T25" s="956"/>
      <c r="U25" s="957"/>
      <c r="V25" s="958"/>
      <c r="W25" s="959"/>
      <c r="X25" s="960" t="s">
        <v>578</v>
      </c>
      <c r="Y25" s="917" t="s">
        <v>579</v>
      </c>
      <c r="Z25" s="963" t="s">
        <v>580</v>
      </c>
      <c r="AA25" s="963"/>
      <c r="AB25" s="951"/>
      <c r="AC25" s="931" t="s">
        <v>322</v>
      </c>
      <c r="AD25" s="931" t="s">
        <v>575</v>
      </c>
      <c r="AE25" s="967" t="s">
        <v>322</v>
      </c>
      <c r="AF25" s="951"/>
    </row>
    <row r="26" spans="1:37" s="917" customFormat="1" ht="27.75" customHeight="1" x14ac:dyDescent="0.2">
      <c r="B26" s="950"/>
      <c r="C26" s="964"/>
      <c r="D26" s="965"/>
      <c r="E26" s="965"/>
      <c r="F26" s="965"/>
      <c r="G26" s="965"/>
      <c r="H26" s="932"/>
      <c r="I26" s="950"/>
      <c r="J26" s="932"/>
      <c r="K26" s="968"/>
      <c r="L26" s="968"/>
      <c r="M26" s="968"/>
      <c r="N26" s="968"/>
      <c r="O26" s="968"/>
      <c r="P26" s="968"/>
      <c r="Q26" s="968"/>
      <c r="R26" s="968"/>
      <c r="S26" s="968"/>
      <c r="T26" s="968"/>
      <c r="U26" s="968"/>
      <c r="X26" s="919"/>
      <c r="Y26" s="917" t="s">
        <v>579</v>
      </c>
      <c r="Z26" s="963" t="s">
        <v>581</v>
      </c>
      <c r="AA26" s="963"/>
      <c r="AB26" s="951"/>
      <c r="AC26" s="931" t="s">
        <v>322</v>
      </c>
      <c r="AD26" s="931" t="s">
        <v>575</v>
      </c>
      <c r="AE26" s="967" t="s">
        <v>322</v>
      </c>
      <c r="AF26" s="951"/>
    </row>
    <row r="27" spans="1:37" s="917" customFormat="1" x14ac:dyDescent="0.2">
      <c r="B27" s="950"/>
      <c r="C27" s="964"/>
      <c r="D27" s="965"/>
      <c r="E27" s="965"/>
      <c r="F27" s="965"/>
      <c r="G27" s="965"/>
      <c r="H27" s="932"/>
      <c r="I27" s="950"/>
      <c r="J27" s="932"/>
      <c r="K27" s="968"/>
      <c r="L27" s="968"/>
      <c r="M27" s="968"/>
      <c r="N27" s="968"/>
      <c r="O27" s="968"/>
      <c r="P27" s="968"/>
      <c r="Q27" s="968"/>
      <c r="R27" s="968"/>
      <c r="S27" s="968"/>
      <c r="T27" s="968"/>
      <c r="U27" s="968"/>
      <c r="X27" s="940"/>
      <c r="Z27" s="932"/>
      <c r="AA27" s="932"/>
      <c r="AB27" s="969" t="s">
        <v>582</v>
      </c>
      <c r="AC27" s="919"/>
      <c r="AD27" s="919"/>
      <c r="AE27" s="966"/>
      <c r="AF27" s="951"/>
    </row>
    <row r="28" spans="1:37" s="917" customFormat="1" ht="11.25" customHeight="1" x14ac:dyDescent="0.45">
      <c r="B28" s="950"/>
      <c r="C28" s="970"/>
      <c r="D28" s="971"/>
      <c r="E28" s="971"/>
      <c r="F28" s="971"/>
      <c r="G28" s="971"/>
      <c r="H28" s="972"/>
      <c r="I28" s="971"/>
      <c r="J28" s="971"/>
      <c r="K28" s="971"/>
      <c r="L28" s="971"/>
      <c r="M28" s="971"/>
      <c r="N28" s="971"/>
      <c r="O28" s="971"/>
      <c r="P28" s="971"/>
      <c r="Q28" s="971"/>
      <c r="R28" s="971"/>
      <c r="S28" s="971"/>
      <c r="T28" s="971"/>
      <c r="U28" s="971"/>
      <c r="V28" s="971"/>
      <c r="W28" s="971"/>
      <c r="X28" s="971"/>
      <c r="Y28" s="971"/>
      <c r="Z28" s="971"/>
      <c r="AA28" s="971"/>
      <c r="AB28" s="971"/>
      <c r="AC28" s="973"/>
      <c r="AD28" s="974"/>
      <c r="AE28" s="975"/>
      <c r="AF28" s="951"/>
    </row>
    <row r="29" spans="1:37" s="917" customFormat="1" ht="11.25" customHeight="1" x14ac:dyDescent="0.45">
      <c r="B29" s="950"/>
      <c r="C29" s="947"/>
      <c r="D29" s="937"/>
      <c r="E29" s="937"/>
      <c r="F29" s="937"/>
      <c r="G29" s="937"/>
      <c r="H29" s="949"/>
      <c r="I29" s="937"/>
      <c r="J29" s="937"/>
      <c r="K29" s="937"/>
      <c r="L29" s="937"/>
      <c r="M29" s="937"/>
      <c r="N29" s="937"/>
      <c r="O29" s="937"/>
      <c r="P29" s="937"/>
      <c r="Q29" s="937"/>
      <c r="R29" s="937"/>
      <c r="S29" s="937"/>
      <c r="T29" s="937"/>
      <c r="U29" s="937"/>
      <c r="V29" s="937"/>
      <c r="W29" s="937"/>
      <c r="X29" s="937"/>
      <c r="Y29" s="937"/>
      <c r="Z29" s="937"/>
      <c r="AA29" s="937"/>
      <c r="AB29" s="937"/>
      <c r="AC29" s="976"/>
      <c r="AD29" s="977"/>
      <c r="AE29" s="978"/>
      <c r="AF29" s="951"/>
    </row>
    <row r="30" spans="1:37" s="917" customFormat="1" ht="26.25" customHeight="1" x14ac:dyDescent="0.2">
      <c r="B30" s="950"/>
      <c r="C30" s="952" t="s">
        <v>583</v>
      </c>
      <c r="D30" s="953"/>
      <c r="E30" s="953"/>
      <c r="F30" s="953"/>
      <c r="G30" s="953"/>
      <c r="H30" s="954"/>
      <c r="J30" s="932" t="s">
        <v>567</v>
      </c>
      <c r="K30" s="955" t="s">
        <v>568</v>
      </c>
      <c r="L30" s="956"/>
      <c r="M30" s="956"/>
      <c r="N30" s="956"/>
      <c r="O30" s="956"/>
      <c r="P30" s="956"/>
      <c r="Q30" s="956"/>
      <c r="R30" s="956"/>
      <c r="S30" s="956"/>
      <c r="T30" s="956"/>
      <c r="U30" s="957"/>
      <c r="V30" s="958"/>
      <c r="W30" s="959"/>
      <c r="X30" s="960" t="s">
        <v>83</v>
      </c>
      <c r="Y30" s="919"/>
      <c r="Z30" s="919"/>
      <c r="AA30" s="919"/>
      <c r="AC30" s="979"/>
      <c r="AD30" s="919"/>
      <c r="AE30" s="966"/>
      <c r="AF30" s="951"/>
    </row>
    <row r="31" spans="1:37" s="917" customFormat="1" ht="26.25" customHeight="1" x14ac:dyDescent="0.2">
      <c r="B31" s="950"/>
      <c r="C31" s="952"/>
      <c r="D31" s="953"/>
      <c r="E31" s="953"/>
      <c r="F31" s="953"/>
      <c r="G31" s="953"/>
      <c r="H31" s="954"/>
      <c r="J31" s="932" t="s">
        <v>569</v>
      </c>
      <c r="K31" s="955" t="s">
        <v>584</v>
      </c>
      <c r="L31" s="956"/>
      <c r="M31" s="956"/>
      <c r="N31" s="956"/>
      <c r="O31" s="956"/>
      <c r="P31" s="956"/>
      <c r="Q31" s="956"/>
      <c r="R31" s="956"/>
      <c r="S31" s="956"/>
      <c r="T31" s="956"/>
      <c r="U31" s="957"/>
      <c r="V31" s="958"/>
      <c r="W31" s="959"/>
      <c r="X31" s="960" t="s">
        <v>83</v>
      </c>
      <c r="Z31" s="932"/>
      <c r="AA31" s="932"/>
      <c r="AB31" s="951"/>
      <c r="AC31" s="931"/>
      <c r="AD31" s="919"/>
      <c r="AE31" s="966"/>
      <c r="AF31" s="951"/>
    </row>
    <row r="32" spans="1:37" s="917" customFormat="1" ht="26.25" customHeight="1" x14ac:dyDescent="0.2">
      <c r="B32" s="950"/>
      <c r="C32" s="964"/>
      <c r="D32" s="965"/>
      <c r="E32" s="965"/>
      <c r="F32" s="965"/>
      <c r="G32" s="965"/>
      <c r="H32" s="941"/>
      <c r="J32" s="932" t="s">
        <v>571</v>
      </c>
      <c r="K32" s="955" t="s">
        <v>585</v>
      </c>
      <c r="L32" s="956"/>
      <c r="M32" s="956"/>
      <c r="N32" s="956"/>
      <c r="O32" s="956"/>
      <c r="P32" s="956"/>
      <c r="Q32" s="956"/>
      <c r="R32" s="956"/>
      <c r="S32" s="956"/>
      <c r="T32" s="956"/>
      <c r="U32" s="957"/>
      <c r="V32" s="958"/>
      <c r="W32" s="959"/>
      <c r="X32" s="960" t="s">
        <v>83</v>
      </c>
      <c r="Z32" s="932"/>
      <c r="AA32" s="932"/>
      <c r="AB32" s="951"/>
      <c r="AC32" s="931"/>
      <c r="AD32" s="919"/>
      <c r="AE32" s="966"/>
      <c r="AF32" s="951"/>
    </row>
    <row r="33" spans="2:32" s="917" customFormat="1" ht="26.25" customHeight="1" x14ac:dyDescent="0.2">
      <c r="B33" s="950"/>
      <c r="C33" s="964"/>
      <c r="D33" s="965"/>
      <c r="E33" s="965"/>
      <c r="F33" s="965"/>
      <c r="G33" s="965"/>
      <c r="H33" s="941"/>
      <c r="J33" s="932" t="s">
        <v>573</v>
      </c>
      <c r="K33" s="980" t="s">
        <v>586</v>
      </c>
      <c r="L33" s="956"/>
      <c r="M33" s="956"/>
      <c r="N33" s="956"/>
      <c r="O33" s="956"/>
      <c r="P33" s="956"/>
      <c r="Q33" s="956"/>
      <c r="R33" s="956"/>
      <c r="S33" s="956"/>
      <c r="T33" s="956"/>
      <c r="U33" s="957"/>
      <c r="V33" s="958"/>
      <c r="W33" s="959"/>
      <c r="X33" s="960" t="s">
        <v>83</v>
      </c>
      <c r="Z33" s="932"/>
      <c r="AA33" s="932"/>
      <c r="AB33" s="951"/>
      <c r="AC33" s="931"/>
      <c r="AD33" s="919"/>
      <c r="AE33" s="966"/>
      <c r="AF33" s="951"/>
    </row>
    <row r="34" spans="2:32" s="917" customFormat="1" ht="26.25" customHeight="1" x14ac:dyDescent="0.2">
      <c r="B34" s="950"/>
      <c r="C34" s="964"/>
      <c r="D34" s="965"/>
      <c r="E34" s="965"/>
      <c r="F34" s="965"/>
      <c r="G34" s="965"/>
      <c r="H34" s="941"/>
      <c r="J34" s="932" t="s">
        <v>576</v>
      </c>
      <c r="K34" s="955" t="s">
        <v>587</v>
      </c>
      <c r="L34" s="956"/>
      <c r="M34" s="956"/>
      <c r="N34" s="956"/>
      <c r="O34" s="956"/>
      <c r="P34" s="956"/>
      <c r="Q34" s="956"/>
      <c r="R34" s="956"/>
      <c r="S34" s="956"/>
      <c r="T34" s="956"/>
      <c r="U34" s="957"/>
      <c r="V34" s="958"/>
      <c r="W34" s="959"/>
      <c r="X34" s="960" t="s">
        <v>83</v>
      </c>
      <c r="Z34" s="932"/>
      <c r="AA34" s="932"/>
      <c r="AB34" s="951"/>
      <c r="AC34" s="931" t="s">
        <v>329</v>
      </c>
      <c r="AD34" s="931" t="s">
        <v>575</v>
      </c>
      <c r="AE34" s="967" t="s">
        <v>331</v>
      </c>
      <c r="AF34" s="951"/>
    </row>
    <row r="35" spans="2:32" s="917" customFormat="1" ht="26.25" customHeight="1" x14ac:dyDescent="0.2">
      <c r="B35" s="950"/>
      <c r="C35" s="950"/>
      <c r="H35" s="951"/>
      <c r="J35" s="932" t="s">
        <v>588</v>
      </c>
      <c r="K35" s="955" t="s">
        <v>589</v>
      </c>
      <c r="L35" s="956"/>
      <c r="M35" s="956"/>
      <c r="N35" s="956"/>
      <c r="O35" s="956"/>
      <c r="P35" s="956"/>
      <c r="Q35" s="956"/>
      <c r="R35" s="956"/>
      <c r="S35" s="956"/>
      <c r="T35" s="956"/>
      <c r="U35" s="957"/>
      <c r="V35" s="958"/>
      <c r="W35" s="959"/>
      <c r="X35" s="960" t="s">
        <v>578</v>
      </c>
      <c r="Y35" s="917" t="s">
        <v>579</v>
      </c>
      <c r="Z35" s="963" t="s">
        <v>580</v>
      </c>
      <c r="AA35" s="963"/>
      <c r="AB35" s="951"/>
      <c r="AC35" s="931" t="s">
        <v>322</v>
      </c>
      <c r="AD35" s="931" t="s">
        <v>575</v>
      </c>
      <c r="AE35" s="967" t="s">
        <v>322</v>
      </c>
      <c r="AF35" s="951"/>
    </row>
    <row r="36" spans="2:32" s="917" customFormat="1" ht="27.75" customHeight="1" x14ac:dyDescent="0.2">
      <c r="B36" s="950"/>
      <c r="C36" s="964"/>
      <c r="D36" s="965"/>
      <c r="E36" s="965"/>
      <c r="F36" s="965"/>
      <c r="G36" s="965"/>
      <c r="H36" s="941"/>
      <c r="J36" s="932"/>
      <c r="K36" s="968"/>
      <c r="L36" s="968"/>
      <c r="M36" s="968"/>
      <c r="N36" s="968"/>
      <c r="O36" s="968"/>
      <c r="P36" s="968"/>
      <c r="Q36" s="968"/>
      <c r="R36" s="968"/>
      <c r="S36" s="968"/>
      <c r="T36" s="968"/>
      <c r="U36" s="968"/>
      <c r="X36" s="919"/>
      <c r="Y36" s="917" t="s">
        <v>579</v>
      </c>
      <c r="Z36" s="963" t="s">
        <v>590</v>
      </c>
      <c r="AA36" s="963"/>
      <c r="AB36" s="951"/>
      <c r="AC36" s="931" t="s">
        <v>322</v>
      </c>
      <c r="AD36" s="931" t="s">
        <v>575</v>
      </c>
      <c r="AE36" s="967" t="s">
        <v>322</v>
      </c>
      <c r="AF36" s="951"/>
    </row>
    <row r="37" spans="2:32" s="917" customFormat="1" x14ac:dyDescent="0.2">
      <c r="B37" s="950"/>
      <c r="C37" s="964"/>
      <c r="D37" s="965"/>
      <c r="E37" s="965"/>
      <c r="F37" s="965"/>
      <c r="G37" s="965"/>
      <c r="H37" s="941"/>
      <c r="J37" s="932"/>
      <c r="K37" s="968"/>
      <c r="L37" s="968"/>
      <c r="M37" s="968"/>
      <c r="N37" s="968"/>
      <c r="O37" s="968"/>
      <c r="P37" s="968"/>
      <c r="Q37" s="968"/>
      <c r="R37" s="968"/>
      <c r="S37" s="968"/>
      <c r="T37" s="968"/>
      <c r="U37" s="968"/>
      <c r="X37" s="940"/>
      <c r="Z37" s="932"/>
      <c r="AA37" s="932"/>
      <c r="AB37" s="969" t="s">
        <v>591</v>
      </c>
      <c r="AC37" s="919"/>
      <c r="AD37" s="919"/>
      <c r="AE37" s="966"/>
      <c r="AF37" s="951"/>
    </row>
    <row r="38" spans="2:32" s="917" customFormat="1" ht="27.75" customHeight="1" x14ac:dyDescent="0.2">
      <c r="B38" s="950"/>
      <c r="C38" s="964"/>
      <c r="D38" s="965"/>
      <c r="E38" s="965"/>
      <c r="F38" s="965"/>
      <c r="G38" s="965"/>
      <c r="H38" s="941"/>
      <c r="J38" s="932"/>
      <c r="K38" s="968"/>
      <c r="L38" s="968"/>
      <c r="M38" s="968"/>
      <c r="N38" s="968"/>
      <c r="O38" s="968"/>
      <c r="P38" s="968"/>
      <c r="Q38" s="968"/>
      <c r="R38" s="968"/>
      <c r="S38" s="968"/>
      <c r="T38" s="968"/>
      <c r="U38" s="968"/>
      <c r="X38" s="919"/>
      <c r="Y38" s="917" t="s">
        <v>579</v>
      </c>
      <c r="Z38" s="963" t="s">
        <v>592</v>
      </c>
      <c r="AA38" s="963"/>
      <c r="AB38" s="951"/>
      <c r="AC38" s="931" t="s">
        <v>322</v>
      </c>
      <c r="AD38" s="931" t="s">
        <v>575</v>
      </c>
      <c r="AE38" s="967" t="s">
        <v>322</v>
      </c>
      <c r="AF38" s="951"/>
    </row>
    <row r="39" spans="2:32" s="917" customFormat="1" x14ac:dyDescent="0.2">
      <c r="B39" s="950"/>
      <c r="C39" s="964"/>
      <c r="D39" s="965"/>
      <c r="E39" s="965"/>
      <c r="F39" s="965"/>
      <c r="G39" s="965"/>
      <c r="H39" s="941"/>
      <c r="J39" s="932"/>
      <c r="K39" s="968"/>
      <c r="L39" s="968"/>
      <c r="M39" s="968"/>
      <c r="N39" s="968"/>
      <c r="O39" s="968"/>
      <c r="P39" s="968"/>
      <c r="Q39" s="968"/>
      <c r="R39" s="968"/>
      <c r="S39" s="968"/>
      <c r="T39" s="968"/>
      <c r="U39" s="968"/>
      <c r="X39" s="940"/>
      <c r="Z39" s="932"/>
      <c r="AA39" s="932"/>
      <c r="AB39" s="981" t="s">
        <v>582</v>
      </c>
      <c r="AC39" s="979"/>
      <c r="AD39" s="919"/>
      <c r="AE39" s="966"/>
      <c r="AF39" s="951"/>
    </row>
    <row r="40" spans="2:32" s="917" customFormat="1" ht="12" customHeight="1" x14ac:dyDescent="0.45">
      <c r="B40" s="950"/>
      <c r="C40" s="970"/>
      <c r="D40" s="971"/>
      <c r="E40" s="971"/>
      <c r="F40" s="971"/>
      <c r="G40" s="971"/>
      <c r="H40" s="972"/>
      <c r="I40" s="971"/>
      <c r="J40" s="971"/>
      <c r="K40" s="971"/>
      <c r="L40" s="971"/>
      <c r="M40" s="971"/>
      <c r="N40" s="971"/>
      <c r="O40" s="971"/>
      <c r="P40" s="971"/>
      <c r="Q40" s="971"/>
      <c r="R40" s="971"/>
      <c r="S40" s="971"/>
      <c r="T40" s="971"/>
      <c r="U40" s="971"/>
      <c r="V40" s="971"/>
      <c r="W40" s="971"/>
      <c r="X40" s="971"/>
      <c r="Y40" s="971"/>
      <c r="Z40" s="971"/>
      <c r="AA40" s="971"/>
      <c r="AB40" s="971"/>
      <c r="AC40" s="973"/>
      <c r="AD40" s="974"/>
      <c r="AE40" s="975"/>
      <c r="AF40" s="951"/>
    </row>
    <row r="41" spans="2:32" s="917" customFormat="1" ht="10.5" customHeight="1" x14ac:dyDescent="0.45">
      <c r="B41" s="950"/>
      <c r="C41" s="947"/>
      <c r="D41" s="937"/>
      <c r="E41" s="937"/>
      <c r="F41" s="937"/>
      <c r="G41" s="937"/>
      <c r="H41" s="949"/>
      <c r="I41" s="937"/>
      <c r="J41" s="937"/>
      <c r="K41" s="937"/>
      <c r="L41" s="937"/>
      <c r="M41" s="937"/>
      <c r="N41" s="937"/>
      <c r="O41" s="937"/>
      <c r="P41" s="937"/>
      <c r="Q41" s="937"/>
      <c r="R41" s="937"/>
      <c r="S41" s="937"/>
      <c r="T41" s="937"/>
      <c r="U41" s="937"/>
      <c r="V41" s="937"/>
      <c r="W41" s="937"/>
      <c r="X41" s="937"/>
      <c r="Y41" s="937"/>
      <c r="Z41" s="937"/>
      <c r="AA41" s="937"/>
      <c r="AB41" s="937"/>
      <c r="AC41" s="976"/>
      <c r="AD41" s="977"/>
      <c r="AE41" s="978"/>
      <c r="AF41" s="951"/>
    </row>
    <row r="42" spans="2:32" s="917" customFormat="1" ht="27.75" customHeight="1" x14ac:dyDescent="0.2">
      <c r="B42" s="950"/>
      <c r="C42" s="952" t="s">
        <v>593</v>
      </c>
      <c r="D42" s="953"/>
      <c r="E42" s="953"/>
      <c r="F42" s="953"/>
      <c r="G42" s="953"/>
      <c r="H42" s="954"/>
      <c r="J42" s="932" t="s">
        <v>567</v>
      </c>
      <c r="K42" s="955" t="s">
        <v>594</v>
      </c>
      <c r="L42" s="956"/>
      <c r="M42" s="956"/>
      <c r="N42" s="956"/>
      <c r="O42" s="956"/>
      <c r="P42" s="956"/>
      <c r="Q42" s="956"/>
      <c r="R42" s="956"/>
      <c r="S42" s="956"/>
      <c r="T42" s="956"/>
      <c r="U42" s="957"/>
      <c r="V42" s="958"/>
      <c r="W42" s="959"/>
      <c r="X42" s="960" t="s">
        <v>317</v>
      </c>
      <c r="Y42" s="919"/>
      <c r="Z42" s="919"/>
      <c r="AA42" s="919"/>
      <c r="AC42" s="979"/>
      <c r="AD42" s="919"/>
      <c r="AE42" s="966"/>
      <c r="AF42" s="951"/>
    </row>
    <row r="43" spans="2:32" s="917" customFormat="1" ht="27.75" customHeight="1" x14ac:dyDescent="0.2">
      <c r="B43" s="950"/>
      <c r="C43" s="952"/>
      <c r="D43" s="953"/>
      <c r="E43" s="953"/>
      <c r="F43" s="953"/>
      <c r="G43" s="953"/>
      <c r="H43" s="954"/>
      <c r="J43" s="932" t="s">
        <v>569</v>
      </c>
      <c r="K43" s="955" t="s">
        <v>595</v>
      </c>
      <c r="L43" s="956"/>
      <c r="M43" s="956"/>
      <c r="N43" s="956"/>
      <c r="O43" s="956"/>
      <c r="P43" s="956"/>
      <c r="Q43" s="956"/>
      <c r="R43" s="956"/>
      <c r="S43" s="956"/>
      <c r="T43" s="956"/>
      <c r="U43" s="957"/>
      <c r="V43" s="958"/>
      <c r="W43" s="959"/>
      <c r="X43" s="960" t="s">
        <v>317</v>
      </c>
      <c r="Y43" s="919"/>
      <c r="Z43" s="919"/>
      <c r="AA43" s="919"/>
      <c r="AB43" s="951"/>
      <c r="AC43" s="931" t="s">
        <v>329</v>
      </c>
      <c r="AD43" s="931" t="s">
        <v>575</v>
      </c>
      <c r="AE43" s="967" t="s">
        <v>331</v>
      </c>
      <c r="AF43" s="951"/>
    </row>
    <row r="44" spans="2:32" s="917" customFormat="1" ht="27.75" customHeight="1" x14ac:dyDescent="0.2">
      <c r="B44" s="950"/>
      <c r="C44" s="964"/>
      <c r="D44" s="965"/>
      <c r="E44" s="965"/>
      <c r="F44" s="965"/>
      <c r="G44" s="965"/>
      <c r="H44" s="941"/>
      <c r="J44" s="932" t="s">
        <v>571</v>
      </c>
      <c r="K44" s="955" t="s">
        <v>596</v>
      </c>
      <c r="L44" s="956"/>
      <c r="M44" s="956"/>
      <c r="N44" s="956"/>
      <c r="O44" s="956"/>
      <c r="P44" s="956"/>
      <c r="Q44" s="956"/>
      <c r="R44" s="956"/>
      <c r="S44" s="956"/>
      <c r="T44" s="956"/>
      <c r="U44" s="957"/>
      <c r="V44" s="958"/>
      <c r="W44" s="959"/>
      <c r="X44" s="960" t="s">
        <v>578</v>
      </c>
      <c r="Y44" s="917" t="s">
        <v>579</v>
      </c>
      <c r="Z44" s="963" t="s">
        <v>597</v>
      </c>
      <c r="AA44" s="963"/>
      <c r="AB44" s="951"/>
      <c r="AC44" s="931" t="s">
        <v>322</v>
      </c>
      <c r="AD44" s="931" t="s">
        <v>575</v>
      </c>
      <c r="AE44" s="967" t="s">
        <v>322</v>
      </c>
      <c r="AF44" s="951"/>
    </row>
    <row r="45" spans="2:32" s="917" customFormat="1" ht="27.75" customHeight="1" x14ac:dyDescent="0.2">
      <c r="B45" s="950"/>
      <c r="C45" s="964"/>
      <c r="D45" s="965"/>
      <c r="E45" s="965"/>
      <c r="F45" s="965"/>
      <c r="G45" s="965"/>
      <c r="H45" s="941"/>
      <c r="J45" s="932"/>
      <c r="K45" s="968"/>
      <c r="L45" s="968"/>
      <c r="M45" s="968"/>
      <c r="N45" s="968"/>
      <c r="O45" s="968"/>
      <c r="P45" s="968"/>
      <c r="Q45" s="968"/>
      <c r="R45" s="968"/>
      <c r="S45" s="968"/>
      <c r="T45" s="968"/>
      <c r="U45" s="968"/>
      <c r="X45" s="919"/>
      <c r="Y45" s="917" t="s">
        <v>579</v>
      </c>
      <c r="Z45" s="963" t="s">
        <v>598</v>
      </c>
      <c r="AA45" s="963"/>
      <c r="AB45" s="951"/>
      <c r="AC45" s="931" t="s">
        <v>322</v>
      </c>
      <c r="AD45" s="931" t="s">
        <v>575</v>
      </c>
      <c r="AE45" s="967" t="s">
        <v>322</v>
      </c>
      <c r="AF45" s="951"/>
    </row>
    <row r="46" spans="2:32" s="917" customFormat="1" x14ac:dyDescent="0.2">
      <c r="B46" s="950"/>
      <c r="C46" s="964"/>
      <c r="D46" s="965"/>
      <c r="E46" s="965"/>
      <c r="F46" s="965"/>
      <c r="G46" s="965"/>
      <c r="H46" s="941"/>
      <c r="J46" s="932"/>
      <c r="K46" s="968"/>
      <c r="L46" s="968"/>
      <c r="M46" s="968"/>
      <c r="N46" s="968"/>
      <c r="O46" s="968"/>
      <c r="P46" s="968"/>
      <c r="Q46" s="968"/>
      <c r="R46" s="968"/>
      <c r="S46" s="968"/>
      <c r="T46" s="968"/>
      <c r="U46" s="968"/>
      <c r="X46" s="932"/>
      <c r="Z46" s="932"/>
      <c r="AA46" s="981"/>
      <c r="AB46" s="981" t="s">
        <v>599</v>
      </c>
      <c r="AC46" s="979"/>
      <c r="AD46" s="919"/>
      <c r="AE46" s="966"/>
      <c r="AF46" s="951"/>
    </row>
    <row r="47" spans="2:32" s="917" customFormat="1" ht="12" customHeight="1" x14ac:dyDescent="0.45">
      <c r="B47" s="950"/>
      <c r="C47" s="970"/>
      <c r="D47" s="971"/>
      <c r="E47" s="971"/>
      <c r="F47" s="971"/>
      <c r="G47" s="971"/>
      <c r="H47" s="972"/>
      <c r="I47" s="971"/>
      <c r="J47" s="971"/>
      <c r="K47" s="971"/>
      <c r="L47" s="971"/>
      <c r="M47" s="971"/>
      <c r="N47" s="971"/>
      <c r="O47" s="971"/>
      <c r="P47" s="971"/>
      <c r="Q47" s="971"/>
      <c r="R47" s="971"/>
      <c r="S47" s="971"/>
      <c r="T47" s="971"/>
      <c r="U47" s="971"/>
      <c r="V47" s="971"/>
      <c r="W47" s="971"/>
      <c r="X47" s="971"/>
      <c r="Y47" s="971"/>
      <c r="Z47" s="971"/>
      <c r="AA47" s="971"/>
      <c r="AB47" s="971"/>
      <c r="AC47" s="973"/>
      <c r="AD47" s="974"/>
      <c r="AE47" s="975"/>
      <c r="AF47" s="951"/>
    </row>
    <row r="48" spans="2:32" s="917" customFormat="1" ht="27.75" customHeight="1" x14ac:dyDescent="0.45">
      <c r="B48" s="950"/>
      <c r="C48" s="947"/>
      <c r="D48" s="937"/>
      <c r="E48" s="937"/>
      <c r="F48" s="937"/>
      <c r="G48" s="937"/>
      <c r="H48" s="937"/>
      <c r="I48" s="937"/>
      <c r="J48" s="937"/>
      <c r="K48" s="937"/>
      <c r="L48" s="937"/>
      <c r="M48" s="937"/>
      <c r="N48" s="937"/>
      <c r="O48" s="937"/>
      <c r="P48" s="937"/>
      <c r="Q48" s="937"/>
      <c r="R48" s="937"/>
      <c r="S48" s="937"/>
      <c r="T48" s="937"/>
      <c r="U48" s="937"/>
      <c r="V48" s="937"/>
      <c r="W48" s="937"/>
      <c r="X48" s="937"/>
      <c r="Y48" s="937"/>
      <c r="Z48" s="937"/>
      <c r="AA48" s="937"/>
      <c r="AB48" s="949"/>
      <c r="AC48" s="931" t="s">
        <v>329</v>
      </c>
      <c r="AD48" s="931" t="s">
        <v>575</v>
      </c>
      <c r="AE48" s="982" t="s">
        <v>331</v>
      </c>
      <c r="AF48" s="951"/>
    </row>
    <row r="49" spans="2:32" s="917" customFormat="1" ht="26.25" customHeight="1" x14ac:dyDescent="0.45">
      <c r="B49" s="950"/>
      <c r="C49" s="952" t="s">
        <v>600</v>
      </c>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1"/>
      <c r="AC49" s="931" t="s">
        <v>322</v>
      </c>
      <c r="AD49" s="931" t="s">
        <v>575</v>
      </c>
      <c r="AE49" s="967" t="s">
        <v>322</v>
      </c>
      <c r="AF49" s="951"/>
    </row>
    <row r="50" spans="2:32" s="917" customFormat="1" ht="11.25" customHeight="1" x14ac:dyDescent="0.45">
      <c r="B50" s="950"/>
      <c r="C50" s="970"/>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2"/>
      <c r="AC50" s="974"/>
      <c r="AD50" s="974"/>
      <c r="AE50" s="975"/>
      <c r="AF50" s="951"/>
    </row>
    <row r="51" spans="2:32" s="917" customFormat="1" ht="27.75" customHeight="1" x14ac:dyDescent="0.45">
      <c r="B51" s="950"/>
      <c r="C51" s="94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49"/>
      <c r="AC51" s="931" t="s">
        <v>329</v>
      </c>
      <c r="AD51" s="931" t="s">
        <v>575</v>
      </c>
      <c r="AE51" s="967" t="s">
        <v>331</v>
      </c>
      <c r="AF51" s="951"/>
    </row>
    <row r="52" spans="2:32" s="917" customFormat="1" ht="26.25" customHeight="1" x14ac:dyDescent="0.45">
      <c r="B52" s="950"/>
      <c r="C52" s="952" t="s">
        <v>601</v>
      </c>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1"/>
      <c r="AC52" s="931" t="s">
        <v>322</v>
      </c>
      <c r="AD52" s="931" t="s">
        <v>575</v>
      </c>
      <c r="AE52" s="967" t="s">
        <v>322</v>
      </c>
      <c r="AF52" s="951"/>
    </row>
    <row r="53" spans="2:32" s="917" customFormat="1" ht="11.25" customHeight="1" x14ac:dyDescent="0.45">
      <c r="B53" s="950"/>
      <c r="C53" s="970"/>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3"/>
      <c r="AD53" s="974"/>
      <c r="AE53" s="975"/>
      <c r="AF53" s="951"/>
    </row>
    <row r="54" spans="2:32" s="917" customFormat="1" ht="10.5" customHeight="1" x14ac:dyDescent="0.45">
      <c r="B54" s="970"/>
      <c r="C54" s="971"/>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72"/>
    </row>
    <row r="55" spans="2:32" s="983" customFormat="1" ht="90.75" customHeight="1" x14ac:dyDescent="0.2">
      <c r="B55" s="932"/>
      <c r="C55" s="953" t="s">
        <v>602</v>
      </c>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32"/>
    </row>
    <row r="56" spans="2:32" s="917" customFormat="1" ht="18" customHeight="1" x14ac:dyDescent="0.45">
      <c r="C56" s="917" t="s">
        <v>603</v>
      </c>
    </row>
    <row r="57" spans="2:32" s="984" customFormat="1" ht="18" customHeight="1" x14ac:dyDescent="0.2">
      <c r="C57" s="917" t="s">
        <v>604</v>
      </c>
      <c r="D57" s="932"/>
      <c r="E57" s="932"/>
      <c r="F57" s="932"/>
      <c r="G57" s="932"/>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row>
    <row r="58" spans="2:32" s="983" customFormat="1" ht="63" customHeight="1" x14ac:dyDescent="0.2">
      <c r="B58" s="932"/>
      <c r="C58" s="953" t="s">
        <v>605</v>
      </c>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32"/>
    </row>
    <row r="59" spans="2:32" s="983" customFormat="1" ht="42.75" customHeight="1" x14ac:dyDescent="0.2">
      <c r="B59" s="932"/>
      <c r="C59" s="953" t="s">
        <v>606</v>
      </c>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32"/>
    </row>
    <row r="60" spans="2:32" s="983" customFormat="1" ht="18" customHeight="1" x14ac:dyDescent="0.2">
      <c r="B60" s="932"/>
      <c r="C60" s="917" t="s">
        <v>607</v>
      </c>
      <c r="D60" s="985"/>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32"/>
    </row>
    <row r="61" spans="2:32" s="983" customFormat="1" ht="29.25" customHeight="1" x14ac:dyDescent="0.2">
      <c r="B61" s="932"/>
      <c r="C61" s="953" t="s">
        <v>608</v>
      </c>
      <c r="D61" s="953"/>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32"/>
    </row>
    <row r="62" spans="2:32" s="986" customFormat="1" ht="15.75" customHeight="1" x14ac:dyDescent="0.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1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48" orientation="portrait" r:id="rId1"/>
  <rowBreaks count="1" manualBreakCount="1">
    <brk id="1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view="pageBreakPreview" zoomScaleNormal="100" zoomScaleSheetLayoutView="100" workbookViewId="0">
      <selection activeCell="A2" sqref="A2:AG2"/>
    </sheetView>
  </sheetViews>
  <sheetFormatPr defaultColWidth="9" defaultRowHeight="18" x14ac:dyDescent="0.45"/>
  <cols>
    <col min="1" max="32" width="2.5" style="12" customWidth="1"/>
    <col min="33" max="16384" width="9" style="12"/>
  </cols>
  <sheetData>
    <row r="1" spans="1:34" s="1" customFormat="1" ht="21" customHeight="1" x14ac:dyDescent="0.45">
      <c r="A1" s="1" t="s">
        <v>759</v>
      </c>
    </row>
    <row r="2" spans="1:34" s="1" customFormat="1" ht="21" customHeight="1" x14ac:dyDescent="0.45">
      <c r="A2" s="709" t="s">
        <v>0</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row>
    <row r="3" spans="1:34" s="1" customFormat="1" ht="21" customHeigh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s="1" customFormat="1" ht="21" customHeight="1" thickBot="1" x14ac:dyDescent="0.5">
      <c r="A4" s="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1" customFormat="1" ht="21" customHeight="1" x14ac:dyDescent="0.45">
      <c r="A5" s="2"/>
      <c r="B5" s="4" t="s">
        <v>1</v>
      </c>
      <c r="C5" s="5"/>
      <c r="D5" s="5"/>
      <c r="E5" s="5"/>
      <c r="F5" s="5"/>
      <c r="G5" s="5"/>
      <c r="H5" s="5"/>
      <c r="I5" s="5"/>
      <c r="J5" s="5"/>
      <c r="K5" s="5"/>
      <c r="L5" s="5"/>
      <c r="M5" s="5"/>
      <c r="N5" s="5"/>
      <c r="O5" s="5"/>
      <c r="P5" s="5"/>
      <c r="Q5" s="5"/>
      <c r="R5" s="5"/>
      <c r="S5" s="5"/>
      <c r="T5" s="5"/>
      <c r="U5" s="5"/>
      <c r="V5" s="5"/>
      <c r="W5" s="5"/>
      <c r="X5" s="5"/>
      <c r="Y5" s="5"/>
      <c r="Z5" s="5"/>
      <c r="AA5" s="5"/>
      <c r="AB5" s="5"/>
      <c r="AC5" s="5"/>
      <c r="AD5" s="5"/>
      <c r="AE5" s="6"/>
      <c r="AF5" s="2"/>
      <c r="AG5" s="2"/>
    </row>
    <row r="6" spans="1:34" s="1" customFormat="1" ht="21" customHeight="1" x14ac:dyDescent="0.45">
      <c r="A6" s="2"/>
      <c r="B6" s="7"/>
      <c r="C6" s="2"/>
      <c r="D6" s="2"/>
      <c r="E6" s="2"/>
      <c r="F6" s="2"/>
      <c r="G6" s="2"/>
      <c r="H6" s="2"/>
      <c r="I6" s="2"/>
      <c r="J6" s="2"/>
      <c r="K6" s="2"/>
      <c r="L6" s="2"/>
      <c r="M6" s="2"/>
      <c r="N6" s="2"/>
      <c r="O6" s="2"/>
      <c r="P6" s="2"/>
      <c r="Q6" s="2"/>
      <c r="R6" s="2"/>
      <c r="S6" s="2"/>
      <c r="T6" s="2"/>
      <c r="U6" s="2"/>
      <c r="V6" s="2"/>
      <c r="W6" s="2"/>
      <c r="X6" s="2"/>
      <c r="Y6" s="2"/>
      <c r="Z6" s="2"/>
      <c r="AA6" s="2"/>
      <c r="AB6" s="2"/>
      <c r="AC6" s="2"/>
      <c r="AD6" s="2"/>
      <c r="AE6" s="8"/>
      <c r="AF6" s="2"/>
      <c r="AG6" s="2"/>
    </row>
    <row r="7" spans="1:34" s="1" customFormat="1" ht="21" customHeight="1" thickBot="1" x14ac:dyDescent="0.5">
      <c r="A7" s="2"/>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1"/>
      <c r="AF7" s="2"/>
      <c r="AG7" s="2"/>
    </row>
    <row r="8" spans="1:34" s="1" customFormat="1" ht="21" customHeight="1" x14ac:dyDescent="0.45">
      <c r="A8" s="2"/>
      <c r="B8" s="4" t="s">
        <v>2</v>
      </c>
      <c r="C8" s="5"/>
      <c r="D8" s="5"/>
      <c r="E8" s="5"/>
      <c r="F8" s="5"/>
      <c r="G8" s="5"/>
      <c r="H8" s="5"/>
      <c r="I8" s="5"/>
      <c r="J8" s="5"/>
      <c r="K8" s="5"/>
      <c r="L8" s="5"/>
      <c r="M8" s="5"/>
      <c r="N8" s="5"/>
      <c r="O8" s="5"/>
      <c r="P8" s="5"/>
      <c r="Q8" s="5"/>
      <c r="R8" s="5"/>
      <c r="S8" s="5"/>
      <c r="T8" s="5"/>
      <c r="U8" s="5"/>
      <c r="V8" s="5"/>
      <c r="W8" s="5"/>
      <c r="X8" s="5"/>
      <c r="Y8" s="5"/>
      <c r="Z8" s="5"/>
      <c r="AA8" s="5"/>
      <c r="AB8" s="5"/>
      <c r="AC8" s="5"/>
      <c r="AD8" s="5"/>
      <c r="AE8" s="6"/>
      <c r="AF8" s="2"/>
      <c r="AG8" s="2"/>
    </row>
    <row r="9" spans="1:34" s="1" customFormat="1" ht="21" customHeight="1" x14ac:dyDescent="0.45">
      <c r="A9" s="2"/>
      <c r="B9" s="7"/>
      <c r="C9" s="2"/>
      <c r="D9" s="2"/>
      <c r="E9" s="2"/>
      <c r="F9" s="2"/>
      <c r="G9" s="2"/>
      <c r="H9" s="2"/>
      <c r="I9" s="2"/>
      <c r="J9" s="2"/>
      <c r="K9" s="2"/>
      <c r="L9" s="2"/>
      <c r="M9" s="2"/>
      <c r="N9" s="2"/>
      <c r="O9" s="2"/>
      <c r="P9" s="2"/>
      <c r="Q9" s="2"/>
      <c r="R9" s="2"/>
      <c r="S9" s="2"/>
      <c r="T9" s="2"/>
      <c r="U9" s="2"/>
      <c r="V9" s="2"/>
      <c r="W9" s="2"/>
      <c r="X9" s="2"/>
      <c r="Y9" s="2"/>
      <c r="Z9" s="2"/>
      <c r="AA9" s="2"/>
      <c r="AB9" s="2"/>
      <c r="AC9" s="2"/>
      <c r="AD9" s="2"/>
      <c r="AE9" s="8"/>
      <c r="AF9" s="2"/>
      <c r="AG9" s="2"/>
    </row>
    <row r="10" spans="1:34" s="1" customFormat="1" ht="21" customHeight="1" x14ac:dyDescent="0.45">
      <c r="A10" s="2"/>
      <c r="B10" s="7"/>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8"/>
      <c r="AF10" s="2"/>
      <c r="AG10" s="2"/>
    </row>
    <row r="11" spans="1:34" s="1" customFormat="1" ht="21" customHeight="1" thickBot="1" x14ac:dyDescent="0.5">
      <c r="A11" s="2"/>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1"/>
      <c r="AF11" s="2"/>
      <c r="AG11" s="2"/>
    </row>
    <row r="12" spans="1:34" s="1" customFormat="1" ht="21" customHeight="1" x14ac:dyDescent="0.45">
      <c r="A12" s="2"/>
      <c r="B12" s="2" t="s">
        <v>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1" customFormat="1" ht="21" customHeight="1" x14ac:dyDescent="0.45">
      <c r="A13" s="2"/>
      <c r="B13" s="2" t="s">
        <v>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s="1" customFormat="1" ht="21" customHeight="1" x14ac:dyDescent="0.4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sheetData>
  <mergeCells count="1">
    <mergeCell ref="A2:AG2"/>
  </mergeCells>
  <phoneticPr fontId="11"/>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9"/>
  <sheetViews>
    <sheetView view="pageBreakPreview" zoomScaleNormal="100" zoomScaleSheetLayoutView="100" workbookViewId="0">
      <selection activeCell="AA11" sqref="AA11"/>
    </sheetView>
  </sheetViews>
  <sheetFormatPr defaultColWidth="9" defaultRowHeight="18" x14ac:dyDescent="0.45"/>
  <cols>
    <col min="1" max="1" width="3.8984375" style="1" customWidth="1"/>
    <col min="2" max="34" width="2.5" style="1" customWidth="1"/>
    <col min="35" max="35" width="2.59765625" style="1" customWidth="1"/>
    <col min="36" max="16384" width="9" style="22"/>
  </cols>
  <sheetData>
    <row r="1" spans="1:34" s="1" customFormat="1" ht="21" customHeight="1" x14ac:dyDescent="0.45">
      <c r="A1" s="1" t="s">
        <v>760</v>
      </c>
    </row>
    <row r="2" spans="1:34" s="1" customFormat="1" ht="21" customHeight="1" x14ac:dyDescent="0.45">
      <c r="A2" s="709" t="s">
        <v>5</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row>
    <row r="3" spans="1:34" s="1" customFormat="1" ht="21" customHeigh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s="1" customFormat="1" ht="21" customHeight="1" thickBot="1" x14ac:dyDescent="0.5">
      <c r="A4" s="2" t="s">
        <v>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1" customFormat="1" ht="26.25" customHeight="1" x14ac:dyDescent="0.45">
      <c r="A5" s="719" t="s">
        <v>7</v>
      </c>
      <c r="B5" s="717"/>
      <c r="C5" s="717"/>
      <c r="D5" s="717"/>
      <c r="E5" s="717"/>
      <c r="F5" s="717"/>
      <c r="G5" s="720"/>
      <c r="H5" s="13"/>
      <c r="I5" s="14"/>
      <c r="J5" s="717" t="s">
        <v>8</v>
      </c>
      <c r="K5" s="717"/>
      <c r="L5" s="717"/>
      <c r="M5" s="717"/>
      <c r="N5" s="717"/>
      <c r="O5" s="717"/>
      <c r="P5" s="14"/>
      <c r="Q5" s="15"/>
      <c r="R5" s="716" t="s">
        <v>9</v>
      </c>
      <c r="S5" s="717"/>
      <c r="T5" s="717"/>
      <c r="U5" s="717"/>
      <c r="V5" s="717"/>
      <c r="W5" s="717"/>
      <c r="X5" s="717"/>
      <c r="Y5" s="717"/>
      <c r="Z5" s="717"/>
      <c r="AA5" s="720"/>
      <c r="AB5" s="716" t="s">
        <v>10</v>
      </c>
      <c r="AC5" s="717"/>
      <c r="AD5" s="717"/>
      <c r="AE5" s="717"/>
      <c r="AF5" s="717"/>
      <c r="AG5" s="717"/>
      <c r="AH5" s="718"/>
    </row>
    <row r="6" spans="1:34" s="1" customFormat="1" ht="21" customHeight="1" x14ac:dyDescent="0.45">
      <c r="A6" s="7"/>
      <c r="B6" s="2"/>
      <c r="C6" s="2"/>
      <c r="D6" s="2"/>
      <c r="E6" s="2"/>
      <c r="F6" s="2"/>
      <c r="G6" s="2"/>
      <c r="H6" s="16"/>
      <c r="I6" s="2"/>
      <c r="J6" s="2"/>
      <c r="K6" s="2"/>
      <c r="L6" s="2"/>
      <c r="M6" s="2"/>
      <c r="N6" s="2"/>
      <c r="O6" s="2"/>
      <c r="P6" s="2"/>
      <c r="Q6" s="17"/>
      <c r="R6" s="2"/>
      <c r="S6" s="2"/>
      <c r="T6" s="2"/>
      <c r="U6" s="2"/>
      <c r="V6" s="2"/>
      <c r="W6" s="2"/>
      <c r="X6" s="2"/>
      <c r="Y6" s="2"/>
      <c r="Z6" s="2"/>
      <c r="AA6" s="17"/>
      <c r="AB6" s="2"/>
      <c r="AC6" s="2"/>
      <c r="AD6" s="2"/>
      <c r="AE6" s="2"/>
      <c r="AF6" s="2"/>
      <c r="AG6" s="2"/>
      <c r="AH6" s="8"/>
    </row>
    <row r="7" spans="1:34" s="1" customFormat="1" ht="21" customHeight="1" x14ac:dyDescent="0.45">
      <c r="A7" s="7"/>
      <c r="B7" s="2"/>
      <c r="C7" s="2"/>
      <c r="D7" s="2"/>
      <c r="E7" s="2"/>
      <c r="F7" s="2"/>
      <c r="G7" s="2"/>
      <c r="H7" s="16"/>
      <c r="I7" s="2"/>
      <c r="J7" s="2"/>
      <c r="K7" s="2"/>
      <c r="L7" s="2"/>
      <c r="M7" s="2"/>
      <c r="N7" s="2"/>
      <c r="O7" s="2"/>
      <c r="P7" s="2"/>
      <c r="Q7" s="17"/>
      <c r="R7" s="2"/>
      <c r="S7" s="2"/>
      <c r="T7" s="2"/>
      <c r="U7" s="2"/>
      <c r="V7" s="2"/>
      <c r="W7" s="2" t="s">
        <v>11</v>
      </c>
      <c r="Y7" s="2"/>
      <c r="Z7" s="2"/>
      <c r="AA7" s="17"/>
      <c r="AB7" s="2"/>
      <c r="AC7" s="2"/>
      <c r="AD7" s="2"/>
      <c r="AE7" s="2"/>
      <c r="AF7" s="2"/>
      <c r="AG7" s="2" t="s">
        <v>12</v>
      </c>
      <c r="AH7" s="18"/>
    </row>
    <row r="8" spans="1:34" s="1" customFormat="1" ht="21" customHeight="1" thickBot="1" x14ac:dyDescent="0.5">
      <c r="A8" s="9"/>
      <c r="B8" s="10"/>
      <c r="C8" s="10"/>
      <c r="D8" s="10"/>
      <c r="E8" s="10"/>
      <c r="F8" s="10"/>
      <c r="G8" s="10"/>
      <c r="H8" s="19"/>
      <c r="I8" s="10"/>
      <c r="J8" s="10"/>
      <c r="K8" s="10"/>
      <c r="L8" s="10"/>
      <c r="M8" s="10"/>
      <c r="N8" s="10"/>
      <c r="O8" s="10"/>
      <c r="P8" s="10"/>
      <c r="Q8" s="20"/>
      <c r="R8" s="10"/>
      <c r="S8" s="10"/>
      <c r="T8" s="10"/>
      <c r="U8" s="10"/>
      <c r="V8" s="10"/>
      <c r="W8" s="10"/>
      <c r="X8" s="10"/>
      <c r="Y8" s="10"/>
      <c r="Z8" s="10"/>
      <c r="AA8" s="20"/>
      <c r="AB8" s="10"/>
      <c r="AC8" s="10"/>
      <c r="AD8" s="10"/>
      <c r="AE8" s="10"/>
      <c r="AF8" s="10"/>
      <c r="AG8" s="10"/>
      <c r="AH8" s="11"/>
    </row>
    <row r="9" spans="1:34" s="1" customFormat="1" ht="26.25" customHeight="1" x14ac:dyDescent="0.45">
      <c r="A9" s="710" t="s">
        <v>13</v>
      </c>
      <c r="B9" s="713" t="s">
        <v>14</v>
      </c>
      <c r="C9" s="714"/>
      <c r="D9" s="714"/>
      <c r="E9" s="714"/>
      <c r="F9" s="714"/>
      <c r="G9" s="714"/>
      <c r="H9" s="714"/>
      <c r="I9" s="714"/>
      <c r="J9" s="714"/>
      <c r="K9" s="714"/>
      <c r="L9" s="714"/>
      <c r="M9" s="714"/>
      <c r="N9" s="714"/>
      <c r="O9" s="714"/>
      <c r="P9" s="714"/>
      <c r="Q9" s="715"/>
      <c r="R9" s="716" t="s">
        <v>15</v>
      </c>
      <c r="S9" s="717"/>
      <c r="T9" s="717"/>
      <c r="U9" s="717"/>
      <c r="V9" s="717"/>
      <c r="W9" s="717"/>
      <c r="X9" s="717"/>
      <c r="Y9" s="717"/>
      <c r="Z9" s="717"/>
      <c r="AA9" s="717"/>
      <c r="AB9" s="717"/>
      <c r="AC9" s="717"/>
      <c r="AD9" s="717"/>
      <c r="AE9" s="717"/>
      <c r="AF9" s="717"/>
      <c r="AG9" s="717"/>
      <c r="AH9" s="718"/>
    </row>
    <row r="10" spans="1:34" s="1" customFormat="1" ht="21" customHeight="1" x14ac:dyDescent="0.45">
      <c r="A10" s="711"/>
      <c r="B10" s="2"/>
      <c r="C10" s="2"/>
      <c r="D10" s="2"/>
      <c r="E10" s="2"/>
      <c r="F10" s="2"/>
      <c r="G10" s="2"/>
      <c r="H10" s="2"/>
      <c r="I10" s="2"/>
      <c r="J10" s="2"/>
      <c r="K10" s="2"/>
      <c r="L10" s="2"/>
      <c r="M10" s="2"/>
      <c r="N10" s="2"/>
      <c r="O10" s="2"/>
      <c r="P10" s="2"/>
      <c r="Q10" s="17"/>
      <c r="R10" s="2"/>
      <c r="S10" s="2"/>
      <c r="T10" s="2"/>
      <c r="U10" s="2"/>
      <c r="V10" s="2"/>
      <c r="W10" s="2"/>
      <c r="X10" s="2"/>
      <c r="Y10" s="2"/>
      <c r="Z10" s="2"/>
      <c r="AA10" s="2"/>
      <c r="AB10" s="2"/>
      <c r="AC10" s="2"/>
      <c r="AD10" s="2"/>
      <c r="AE10" s="2"/>
      <c r="AF10" s="2"/>
      <c r="AG10" s="2"/>
      <c r="AH10" s="8"/>
    </row>
    <row r="11" spans="1:34" s="1" customFormat="1" ht="21" customHeight="1" x14ac:dyDescent="0.45">
      <c r="A11" s="711"/>
      <c r="B11" s="2"/>
      <c r="C11" s="2"/>
      <c r="D11" s="2"/>
      <c r="E11" s="2"/>
      <c r="F11" s="2"/>
      <c r="G11" s="2"/>
      <c r="H11" s="2"/>
      <c r="I11" s="2"/>
      <c r="J11" s="2"/>
      <c r="K11" s="2"/>
      <c r="L11" s="2"/>
      <c r="M11" s="2"/>
      <c r="N11" s="2"/>
      <c r="O11" s="2"/>
      <c r="P11" s="2"/>
      <c r="Q11" s="17"/>
      <c r="R11" s="2"/>
      <c r="S11" s="2"/>
      <c r="T11" s="2"/>
      <c r="U11" s="2"/>
      <c r="V11" s="2"/>
      <c r="W11" s="2"/>
      <c r="X11" s="2"/>
      <c r="Y11" s="2"/>
      <c r="Z11" s="2"/>
      <c r="AA11" s="2"/>
      <c r="AB11" s="2"/>
      <c r="AC11" s="2"/>
      <c r="AD11" s="2"/>
      <c r="AE11" s="2"/>
      <c r="AF11" s="2"/>
      <c r="AG11" s="2"/>
      <c r="AH11" s="8"/>
    </row>
    <row r="12" spans="1:34" s="1" customFormat="1" ht="21" customHeight="1" x14ac:dyDescent="0.45">
      <c r="A12" s="711"/>
      <c r="B12" s="2"/>
      <c r="C12" s="2"/>
      <c r="D12" s="2"/>
      <c r="E12" s="2"/>
      <c r="F12" s="2"/>
      <c r="G12" s="2"/>
      <c r="H12" s="2"/>
      <c r="I12" s="2"/>
      <c r="J12" s="2"/>
      <c r="K12" s="2"/>
      <c r="L12" s="2"/>
      <c r="M12" s="2"/>
      <c r="N12" s="2"/>
      <c r="O12" s="2"/>
      <c r="P12" s="2"/>
      <c r="Q12" s="17"/>
      <c r="R12" s="2"/>
      <c r="S12" s="2"/>
      <c r="T12" s="2"/>
      <c r="U12" s="2"/>
      <c r="V12" s="2"/>
      <c r="W12" s="2"/>
      <c r="X12" s="2"/>
      <c r="Y12" s="2"/>
      <c r="Z12" s="2"/>
      <c r="AA12" s="2"/>
      <c r="AB12" s="2"/>
      <c r="AC12" s="2"/>
      <c r="AD12" s="2"/>
      <c r="AE12" s="2"/>
      <c r="AF12" s="2"/>
      <c r="AG12" s="2"/>
      <c r="AH12" s="8"/>
    </row>
    <row r="13" spans="1:34" s="1" customFormat="1" ht="21" customHeight="1" x14ac:dyDescent="0.45">
      <c r="A13" s="711"/>
      <c r="B13" s="2"/>
      <c r="C13" s="2"/>
      <c r="D13" s="2"/>
      <c r="E13" s="2"/>
      <c r="F13" s="2"/>
      <c r="G13" s="2"/>
      <c r="H13" s="2"/>
      <c r="I13" s="2"/>
      <c r="J13" s="2"/>
      <c r="K13" s="2"/>
      <c r="L13" s="2"/>
      <c r="M13" s="2"/>
      <c r="N13" s="2"/>
      <c r="O13" s="2"/>
      <c r="P13" s="2"/>
      <c r="Q13" s="17"/>
      <c r="R13" s="2"/>
      <c r="S13" s="2"/>
      <c r="T13" s="2"/>
      <c r="U13" s="2"/>
      <c r="V13" s="2"/>
      <c r="W13" s="2"/>
      <c r="X13" s="2"/>
      <c r="Y13" s="2"/>
      <c r="Z13" s="2"/>
      <c r="AA13" s="2"/>
      <c r="AB13" s="2"/>
      <c r="AC13" s="2"/>
      <c r="AD13" s="2"/>
      <c r="AE13" s="2"/>
      <c r="AF13" s="2"/>
      <c r="AG13" s="2"/>
      <c r="AH13" s="8"/>
    </row>
    <row r="14" spans="1:34" s="1" customFormat="1" ht="21" customHeight="1" thickBot="1" x14ac:dyDescent="0.5">
      <c r="A14" s="712"/>
      <c r="B14" s="10"/>
      <c r="C14" s="10"/>
      <c r="D14" s="10"/>
      <c r="E14" s="10"/>
      <c r="F14" s="10"/>
      <c r="G14" s="10"/>
      <c r="H14" s="10"/>
      <c r="I14" s="10"/>
      <c r="J14" s="10"/>
      <c r="K14" s="10"/>
      <c r="L14" s="10"/>
      <c r="M14" s="10"/>
      <c r="N14" s="10"/>
      <c r="O14" s="10"/>
      <c r="P14" s="10"/>
      <c r="Q14" s="20"/>
      <c r="R14" s="10"/>
      <c r="S14" s="10"/>
      <c r="T14" s="10"/>
      <c r="U14" s="10"/>
      <c r="V14" s="10"/>
      <c r="W14" s="10"/>
      <c r="X14" s="10"/>
      <c r="Y14" s="10"/>
      <c r="Z14" s="10"/>
      <c r="AA14" s="10"/>
      <c r="AB14" s="10"/>
      <c r="AC14" s="10"/>
      <c r="AD14" s="10"/>
      <c r="AE14" s="10"/>
      <c r="AF14" s="10"/>
      <c r="AG14" s="10"/>
      <c r="AH14" s="11"/>
    </row>
    <row r="15" spans="1:34" s="1" customFormat="1" ht="21" customHeight="1" x14ac:dyDescent="0.4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s="1" customFormat="1" ht="21" customHeight="1" thickBot="1" x14ac:dyDescent="0.5">
      <c r="A16" s="2" t="s">
        <v>16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s="1" customFormat="1" ht="26.25" customHeight="1" x14ac:dyDescent="0.45">
      <c r="A17" s="719" t="s">
        <v>17</v>
      </c>
      <c r="B17" s="717"/>
      <c r="C17" s="717"/>
      <c r="D17" s="717"/>
      <c r="E17" s="717"/>
      <c r="F17" s="717"/>
      <c r="G17" s="717"/>
      <c r="H17" s="720"/>
      <c r="I17" s="716" t="s">
        <v>18</v>
      </c>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8"/>
    </row>
    <row r="18" spans="1:34" s="1" customFormat="1" ht="21" customHeight="1" x14ac:dyDescent="0.45">
      <c r="A18" s="7"/>
      <c r="B18" s="2"/>
      <c r="C18" s="2"/>
      <c r="D18" s="2"/>
      <c r="E18" s="2"/>
      <c r="F18" s="2"/>
      <c r="G18" s="2"/>
      <c r="H18" s="17"/>
      <c r="I18" s="2"/>
      <c r="J18" s="2"/>
      <c r="K18" s="2"/>
      <c r="L18" s="2"/>
      <c r="M18" s="2"/>
      <c r="N18" s="2"/>
      <c r="O18" s="2"/>
      <c r="P18" s="2"/>
      <c r="Q18" s="2"/>
      <c r="R18" s="2"/>
      <c r="S18" s="2"/>
      <c r="T18" s="2"/>
      <c r="U18" s="2"/>
      <c r="V18" s="2"/>
      <c r="W18" s="2"/>
      <c r="X18" s="2"/>
      <c r="Y18" s="2"/>
      <c r="Z18" s="2"/>
      <c r="AA18" s="2"/>
      <c r="AB18" s="2"/>
      <c r="AC18" s="2"/>
      <c r="AD18" s="2"/>
      <c r="AE18" s="2"/>
      <c r="AF18" s="2"/>
      <c r="AG18" s="2"/>
      <c r="AH18" s="8"/>
    </row>
    <row r="19" spans="1:34" s="1" customFormat="1" ht="21" customHeight="1" x14ac:dyDescent="0.45">
      <c r="A19" s="7"/>
      <c r="B19" s="2"/>
      <c r="C19" s="2"/>
      <c r="D19" s="2"/>
      <c r="E19" s="2"/>
      <c r="F19" s="2"/>
      <c r="G19" s="2"/>
      <c r="H19" s="17"/>
      <c r="I19" s="2"/>
      <c r="J19" s="2"/>
      <c r="K19" s="2"/>
      <c r="L19" s="2"/>
      <c r="M19" s="2"/>
      <c r="N19" s="2"/>
      <c r="O19" s="2"/>
      <c r="P19" s="2"/>
      <c r="Q19" s="2"/>
      <c r="R19" s="2"/>
      <c r="S19" s="2"/>
      <c r="T19" s="2"/>
      <c r="U19" s="2"/>
      <c r="V19" s="2"/>
      <c r="W19" s="2"/>
      <c r="X19" s="2"/>
      <c r="Y19" s="2"/>
      <c r="Z19" s="2"/>
      <c r="AA19" s="2"/>
      <c r="AB19" s="2"/>
      <c r="AC19" s="2"/>
      <c r="AD19" s="2"/>
      <c r="AE19" s="2"/>
      <c r="AF19" s="2"/>
      <c r="AG19" s="2"/>
      <c r="AH19" s="8"/>
    </row>
    <row r="20" spans="1:34" s="1" customFormat="1" ht="21" customHeight="1" x14ac:dyDescent="0.45">
      <c r="A20" s="7"/>
      <c r="B20" s="2"/>
      <c r="C20" s="2"/>
      <c r="D20" s="2"/>
      <c r="E20" s="2"/>
      <c r="F20" s="2"/>
      <c r="G20" s="2"/>
      <c r="H20" s="17"/>
      <c r="I20" s="2"/>
      <c r="J20" s="2"/>
      <c r="K20" s="2"/>
      <c r="L20" s="2"/>
      <c r="M20" s="2"/>
      <c r="N20" s="2"/>
      <c r="O20" s="2"/>
      <c r="P20" s="2"/>
      <c r="Q20" s="2"/>
      <c r="R20" s="2"/>
      <c r="S20" s="2"/>
      <c r="T20" s="2"/>
      <c r="U20" s="2"/>
      <c r="V20" s="2"/>
      <c r="W20" s="2"/>
      <c r="X20" s="2"/>
      <c r="Y20" s="2"/>
      <c r="Z20" s="2"/>
      <c r="AA20" s="2"/>
      <c r="AB20" s="2"/>
      <c r="AC20" s="2"/>
      <c r="AD20" s="2"/>
      <c r="AE20" s="2"/>
      <c r="AF20" s="2"/>
      <c r="AG20" s="2"/>
      <c r="AH20" s="8"/>
    </row>
    <row r="21" spans="1:34" s="1" customFormat="1" ht="21" customHeight="1" thickBot="1" x14ac:dyDescent="0.5">
      <c r="A21" s="9"/>
      <c r="B21" s="10"/>
      <c r="C21" s="10"/>
      <c r="D21" s="10"/>
      <c r="E21" s="10"/>
      <c r="F21" s="10"/>
      <c r="G21" s="10"/>
      <c r="H21" s="2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1"/>
    </row>
    <row r="22" spans="1:34" s="1" customFormat="1" ht="21" customHeight="1" x14ac:dyDescent="0.4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s="1" customFormat="1" ht="21" customHeight="1" thickBot="1" x14ac:dyDescent="0.5">
      <c r="A23" s="2" t="s">
        <v>19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s="1" customFormat="1" ht="21" customHeight="1" x14ac:dyDescent="0.4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6"/>
    </row>
    <row r="25" spans="1:34" s="1" customFormat="1" ht="21" customHeight="1" x14ac:dyDescent="0.45">
      <c r="A25" s="7"/>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8"/>
    </row>
    <row r="26" spans="1:34" s="1" customFormat="1" ht="21" customHeight="1" thickBot="1" x14ac:dyDescent="0.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1"/>
    </row>
    <row r="27" spans="1:34" s="1" customFormat="1" ht="21" customHeight="1" x14ac:dyDescent="0.4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s="1" customFormat="1" ht="21" customHeight="1" thickBot="1" x14ac:dyDescent="0.5">
      <c r="A28" s="2" t="s">
        <v>20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1" customFormat="1" ht="26.25" customHeight="1" x14ac:dyDescent="0.45">
      <c r="A29" s="4"/>
      <c r="B29" s="5"/>
      <c r="C29" s="5"/>
      <c r="D29" s="5"/>
      <c r="E29" s="21"/>
      <c r="F29" s="13"/>
      <c r="G29" s="14" t="s">
        <v>21</v>
      </c>
      <c r="H29" s="14"/>
      <c r="I29" s="14"/>
      <c r="J29" s="14"/>
      <c r="K29" s="14"/>
      <c r="L29" s="14"/>
      <c r="M29" s="14"/>
      <c r="N29" s="14"/>
      <c r="O29" s="14"/>
      <c r="P29" s="14"/>
      <c r="Q29" s="14"/>
      <c r="R29" s="14"/>
      <c r="S29" s="14"/>
      <c r="T29" s="14"/>
      <c r="U29" s="14"/>
      <c r="V29" s="14"/>
      <c r="W29" s="14"/>
      <c r="X29" s="14"/>
      <c r="Y29" s="15"/>
      <c r="Z29" s="717" t="s">
        <v>22</v>
      </c>
      <c r="AA29" s="717"/>
      <c r="AB29" s="717"/>
      <c r="AC29" s="717"/>
      <c r="AD29" s="717"/>
      <c r="AE29" s="717"/>
      <c r="AF29" s="717"/>
      <c r="AG29" s="717"/>
      <c r="AH29" s="718"/>
    </row>
    <row r="30" spans="1:34" s="1" customFormat="1" ht="21" customHeight="1" x14ac:dyDescent="0.45">
      <c r="A30" s="721" t="s">
        <v>23</v>
      </c>
      <c r="B30" s="722"/>
      <c r="C30" s="722"/>
      <c r="D30" s="722"/>
      <c r="E30" s="723"/>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8"/>
    </row>
    <row r="31" spans="1:34" s="1" customFormat="1" ht="21" customHeight="1" x14ac:dyDescent="0.45">
      <c r="A31" s="7"/>
      <c r="B31" s="2"/>
      <c r="C31" s="2"/>
      <c r="D31" s="2"/>
      <c r="E31" s="17"/>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8"/>
    </row>
    <row r="32" spans="1:34" s="1" customFormat="1" ht="21" customHeight="1" thickBot="1" x14ac:dyDescent="0.5">
      <c r="A32" s="9"/>
      <c r="B32" s="10"/>
      <c r="C32" s="10"/>
      <c r="D32" s="10"/>
      <c r="E32" s="2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1"/>
    </row>
    <row r="33" spans="1:34" s="1" customFormat="1" ht="21" customHeight="1" x14ac:dyDescent="0.45">
      <c r="A33" s="2"/>
      <c r="B33" s="2" t="s">
        <v>24</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s="1" customFormat="1" ht="42" customHeight="1" x14ac:dyDescent="0.45">
      <c r="A34" s="2"/>
      <c r="B34" s="2"/>
      <c r="C34" s="724" t="s">
        <v>25</v>
      </c>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row>
    <row r="35" spans="1:34" x14ac:dyDescent="0.4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x14ac:dyDescent="0.45">
      <c r="A36" s="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x14ac:dyDescent="0.45">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x14ac:dyDescent="0.45">
      <c r="A38" s="3"/>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x14ac:dyDescent="0.4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x14ac:dyDescent="0.4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x14ac:dyDescent="0.4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x14ac:dyDescent="0.4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x14ac:dyDescent="0.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x14ac:dyDescent="0.4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x14ac:dyDescent="0.4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4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4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4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4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4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4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x14ac:dyDescent="0.4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x14ac:dyDescent="0.4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x14ac:dyDescent="0.4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x14ac:dyDescent="0.4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x14ac:dyDescent="0.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x14ac:dyDescent="0.4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4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4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4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4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4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4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4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4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4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4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4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4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4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4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x14ac:dyDescent="0.4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x14ac:dyDescent="0.4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x14ac:dyDescent="0.4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x14ac:dyDescent="0.4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x14ac:dyDescent="0.4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x14ac:dyDescent="0.4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x14ac:dyDescent="0.4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x14ac:dyDescent="0.4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x14ac:dyDescent="0.4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x14ac:dyDescent="0.4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x14ac:dyDescent="0.4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x14ac:dyDescent="0.4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x14ac:dyDescent="0.4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x14ac:dyDescent="0.4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x14ac:dyDescent="0.4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x14ac:dyDescent="0.4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x14ac:dyDescent="0.4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sheetData>
  <mergeCells count="13">
    <mergeCell ref="A17:H17"/>
    <mergeCell ref="I17:AH17"/>
    <mergeCell ref="Z29:AH29"/>
    <mergeCell ref="A30:E30"/>
    <mergeCell ref="C34:AH34"/>
    <mergeCell ref="A9:A14"/>
    <mergeCell ref="B9:Q9"/>
    <mergeCell ref="R9:AH9"/>
    <mergeCell ref="A2:AH2"/>
    <mergeCell ref="A5:G5"/>
    <mergeCell ref="J5:O5"/>
    <mergeCell ref="R5:AA5"/>
    <mergeCell ref="AB5:AH5"/>
  </mergeCells>
  <phoneticPr fontId="11"/>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Normal="100" zoomScaleSheetLayoutView="100" workbookViewId="0"/>
  </sheetViews>
  <sheetFormatPr defaultColWidth="9" defaultRowHeight="18" x14ac:dyDescent="0.45"/>
  <cols>
    <col min="1" max="1" width="4.09765625" style="2" customWidth="1"/>
    <col min="2" max="2" width="9.09765625" style="2" customWidth="1"/>
    <col min="3" max="3" width="16.09765625" style="2" customWidth="1"/>
    <col min="4" max="5" width="11.59765625" style="2" customWidth="1"/>
    <col min="6" max="6" width="17.3984375" style="2" customWidth="1"/>
    <col min="7" max="7" width="14" style="2" customWidth="1"/>
    <col min="8" max="16384" width="9" style="22"/>
  </cols>
  <sheetData>
    <row r="1" spans="1:34" s="2" customFormat="1" ht="21" customHeight="1" x14ac:dyDescent="0.45">
      <c r="A1" s="1" t="s">
        <v>758</v>
      </c>
    </row>
    <row r="2" spans="1:34" s="2" customFormat="1" ht="21" customHeight="1" x14ac:dyDescent="0.45">
      <c r="A2" s="725" t="s">
        <v>26</v>
      </c>
      <c r="B2" s="725"/>
      <c r="C2" s="725"/>
      <c r="D2" s="725"/>
      <c r="E2" s="725"/>
      <c r="F2" s="725"/>
      <c r="G2" s="725"/>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4" s="2" customFormat="1" ht="34.5" customHeight="1" x14ac:dyDescent="0.45">
      <c r="A3" s="24" t="s">
        <v>27</v>
      </c>
      <c r="B3" s="24" t="s">
        <v>28</v>
      </c>
      <c r="C3" s="24" t="s">
        <v>29</v>
      </c>
      <c r="D3" s="726" t="s">
        <v>30</v>
      </c>
      <c r="E3" s="726"/>
      <c r="F3" s="24" t="s">
        <v>31</v>
      </c>
      <c r="G3" s="24" t="s">
        <v>32</v>
      </c>
    </row>
    <row r="4" spans="1:34" s="2" customFormat="1" ht="34.5" customHeight="1" x14ac:dyDescent="0.45">
      <c r="A4" s="25"/>
      <c r="B4" s="26"/>
      <c r="C4" s="26"/>
      <c r="D4" s="27" t="s">
        <v>33</v>
      </c>
      <c r="E4" s="28" t="s">
        <v>34</v>
      </c>
      <c r="F4" s="26"/>
      <c r="G4" s="26"/>
    </row>
    <row r="5" spans="1:34" s="2" customFormat="1" ht="34.5" customHeight="1" x14ac:dyDescent="0.45">
      <c r="A5" s="26"/>
      <c r="B5" s="26"/>
      <c r="C5" s="26"/>
      <c r="D5" s="27" t="s">
        <v>33</v>
      </c>
      <c r="E5" s="28" t="s">
        <v>34</v>
      </c>
      <c r="F5" s="26"/>
      <c r="G5" s="26"/>
    </row>
    <row r="6" spans="1:34" s="2" customFormat="1" ht="34.5" customHeight="1" x14ac:dyDescent="0.45">
      <c r="A6" s="26"/>
      <c r="B6" s="26"/>
      <c r="C6" s="26"/>
      <c r="D6" s="27" t="s">
        <v>33</v>
      </c>
      <c r="E6" s="28" t="s">
        <v>34</v>
      </c>
      <c r="F6" s="26"/>
      <c r="G6" s="26"/>
    </row>
    <row r="7" spans="1:34" s="2" customFormat="1" ht="34.5" customHeight="1" x14ac:dyDescent="0.45">
      <c r="A7" s="26"/>
      <c r="B7" s="26"/>
      <c r="C7" s="26"/>
      <c r="D7" s="27" t="s">
        <v>33</v>
      </c>
      <c r="E7" s="28" t="s">
        <v>34</v>
      </c>
      <c r="F7" s="26"/>
      <c r="G7" s="26"/>
    </row>
    <row r="8" spans="1:34" s="2" customFormat="1" ht="34.5" customHeight="1" x14ac:dyDescent="0.45">
      <c r="A8" s="26"/>
      <c r="B8" s="26"/>
      <c r="C8" s="26"/>
      <c r="D8" s="27" t="s">
        <v>33</v>
      </c>
      <c r="E8" s="28" t="s">
        <v>34</v>
      </c>
      <c r="F8" s="26"/>
      <c r="G8" s="26"/>
    </row>
    <row r="9" spans="1:34" s="2" customFormat="1" ht="34.5" customHeight="1" x14ac:dyDescent="0.45">
      <c r="A9" s="29"/>
      <c r="B9" s="30"/>
      <c r="C9" s="30"/>
      <c r="D9" s="27" t="s">
        <v>33</v>
      </c>
      <c r="E9" s="28" t="s">
        <v>34</v>
      </c>
      <c r="F9" s="30"/>
      <c r="G9" s="30"/>
      <c r="H9" s="31"/>
      <c r="I9" s="31"/>
      <c r="J9" s="31"/>
      <c r="K9" s="31"/>
      <c r="L9" s="31"/>
      <c r="M9" s="31"/>
      <c r="N9" s="31"/>
      <c r="O9" s="31"/>
      <c r="P9" s="31"/>
      <c r="Q9" s="31"/>
    </row>
    <row r="10" spans="1:34" s="2" customFormat="1" ht="34.5" customHeight="1" x14ac:dyDescent="0.45">
      <c r="A10" s="29"/>
      <c r="B10" s="26"/>
      <c r="C10" s="26"/>
      <c r="D10" s="27" t="s">
        <v>33</v>
      </c>
      <c r="E10" s="28" t="s">
        <v>34</v>
      </c>
      <c r="F10" s="26"/>
      <c r="G10" s="26"/>
    </row>
    <row r="11" spans="1:34" s="2" customFormat="1" ht="34.5" customHeight="1" x14ac:dyDescent="0.45">
      <c r="A11" s="29"/>
      <c r="B11" s="26"/>
      <c r="C11" s="26"/>
      <c r="D11" s="27" t="s">
        <v>33</v>
      </c>
      <c r="E11" s="28" t="s">
        <v>34</v>
      </c>
      <c r="F11" s="26"/>
      <c r="G11" s="26"/>
    </row>
    <row r="12" spans="1:34" s="2" customFormat="1" ht="34.5" customHeight="1" x14ac:dyDescent="0.45">
      <c r="A12" s="29"/>
      <c r="B12" s="26"/>
      <c r="C12" s="26"/>
      <c r="D12" s="27" t="s">
        <v>33</v>
      </c>
      <c r="E12" s="28" t="s">
        <v>34</v>
      </c>
      <c r="F12" s="26"/>
      <c r="G12" s="26"/>
    </row>
    <row r="13" spans="1:34" s="2" customFormat="1" ht="34.5" customHeight="1" x14ac:dyDescent="0.45">
      <c r="A13" s="29"/>
      <c r="B13" s="26"/>
      <c r="C13" s="26"/>
      <c r="D13" s="27" t="s">
        <v>33</v>
      </c>
      <c r="E13" s="28" t="s">
        <v>34</v>
      </c>
      <c r="F13" s="26"/>
      <c r="G13" s="26"/>
    </row>
    <row r="14" spans="1:34" s="2" customFormat="1" ht="34.5" customHeight="1" x14ac:dyDescent="0.45">
      <c r="A14" s="29"/>
      <c r="B14" s="26"/>
      <c r="C14" s="26"/>
      <c r="D14" s="27" t="s">
        <v>33</v>
      </c>
      <c r="E14" s="28" t="s">
        <v>34</v>
      </c>
      <c r="F14" s="26"/>
      <c r="G14" s="26"/>
    </row>
    <row r="15" spans="1:34" s="2" customFormat="1" ht="34.5" customHeight="1" x14ac:dyDescent="0.45">
      <c r="A15" s="26"/>
      <c r="B15" s="26"/>
      <c r="C15" s="26"/>
      <c r="D15" s="27" t="s">
        <v>33</v>
      </c>
      <c r="E15" s="28" t="s">
        <v>34</v>
      </c>
      <c r="F15" s="26"/>
      <c r="G15" s="26"/>
    </row>
    <row r="16" spans="1:34" s="2" customFormat="1" ht="34.5" customHeight="1" x14ac:dyDescent="0.45">
      <c r="A16" s="26"/>
      <c r="B16" s="26"/>
      <c r="C16" s="26"/>
      <c r="D16" s="27" t="s">
        <v>33</v>
      </c>
      <c r="E16" s="28" t="s">
        <v>34</v>
      </c>
      <c r="F16" s="26"/>
      <c r="G16" s="26"/>
    </row>
    <row r="17" spans="1:7" s="2" customFormat="1" ht="34.5" customHeight="1" x14ac:dyDescent="0.45">
      <c r="A17" s="26"/>
      <c r="B17" s="26"/>
      <c r="C17" s="26"/>
      <c r="D17" s="27" t="s">
        <v>33</v>
      </c>
      <c r="E17" s="28" t="s">
        <v>34</v>
      </c>
      <c r="F17" s="26"/>
      <c r="G17" s="26"/>
    </row>
    <row r="18" spans="1:7" s="2" customFormat="1" ht="34.5" customHeight="1" x14ac:dyDescent="0.45">
      <c r="A18" s="26"/>
      <c r="B18" s="26"/>
      <c r="C18" s="26"/>
      <c r="D18" s="27" t="s">
        <v>33</v>
      </c>
      <c r="E18" s="28" t="s">
        <v>34</v>
      </c>
      <c r="F18" s="26"/>
      <c r="G18" s="26"/>
    </row>
    <row r="19" spans="1:7" s="2" customFormat="1" ht="34.5" customHeight="1" x14ac:dyDescent="0.45">
      <c r="A19" s="26"/>
      <c r="B19" s="26"/>
      <c r="C19" s="26"/>
      <c r="D19" s="27" t="s">
        <v>33</v>
      </c>
      <c r="E19" s="28" t="s">
        <v>34</v>
      </c>
      <c r="F19" s="26"/>
      <c r="G19" s="26"/>
    </row>
    <row r="20" spans="1:7" s="2" customFormat="1" ht="21" customHeight="1" x14ac:dyDescent="0.45">
      <c r="B20" s="2" t="s">
        <v>24</v>
      </c>
    </row>
    <row r="21" spans="1:7" s="2" customFormat="1" ht="21" customHeight="1" x14ac:dyDescent="0.45">
      <c r="B21" s="2" t="s">
        <v>35</v>
      </c>
    </row>
    <row r="22" spans="1:7" s="2" customFormat="1" ht="21" customHeight="1" x14ac:dyDescent="0.45">
      <c r="B22" s="2" t="s">
        <v>36</v>
      </c>
    </row>
    <row r="23" spans="1:7" s="2" customFormat="1" ht="21" customHeight="1" x14ac:dyDescent="0.45">
      <c r="B23" s="2" t="s">
        <v>37</v>
      </c>
    </row>
    <row r="34" spans="1:7" x14ac:dyDescent="0.45">
      <c r="C34" s="31"/>
      <c r="D34" s="31"/>
      <c r="E34" s="31"/>
      <c r="F34" s="31"/>
      <c r="G34" s="31"/>
    </row>
    <row r="36" spans="1:7" x14ac:dyDescent="0.45">
      <c r="A36" s="3"/>
    </row>
    <row r="37" spans="1:7" x14ac:dyDescent="0.45">
      <c r="A37" s="3"/>
    </row>
    <row r="38" spans="1:7" x14ac:dyDescent="0.45">
      <c r="A38" s="3"/>
    </row>
  </sheetData>
  <mergeCells count="2">
    <mergeCell ref="A2:G2"/>
    <mergeCell ref="D3:E3"/>
  </mergeCells>
  <phoneticPr fontId="11"/>
  <pageMargins left="0.7" right="0.7" top="0.75" bottom="0.75" header="0.3" footer="0.3"/>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3"/>
  <sheetViews>
    <sheetView view="pageBreakPreview" zoomScaleNormal="100" zoomScaleSheetLayoutView="100" workbookViewId="0"/>
  </sheetViews>
  <sheetFormatPr defaultColWidth="9" defaultRowHeight="18" x14ac:dyDescent="0.45"/>
  <cols>
    <col min="1" max="1" width="3.59765625" style="32" customWidth="1"/>
    <col min="2" max="6" width="2.59765625" style="32" customWidth="1"/>
    <col min="7" max="7" width="3.59765625" style="32" customWidth="1"/>
    <col min="8" max="17" width="2.59765625" style="32" customWidth="1"/>
    <col min="18" max="18" width="3.5" style="32" customWidth="1"/>
    <col min="19" max="19" width="3.59765625" style="32" customWidth="1"/>
    <col min="20" max="29" width="2.59765625" style="32" customWidth="1"/>
    <col min="30" max="30" width="3.5" style="32" customWidth="1"/>
    <col min="31" max="16384" width="9" style="22"/>
  </cols>
  <sheetData>
    <row r="1" spans="1:31" s="1" customFormat="1" ht="21" customHeight="1" x14ac:dyDescent="0.45">
      <c r="A1" s="1" t="s">
        <v>757</v>
      </c>
    </row>
    <row r="2" spans="1:31" s="32" customFormat="1" ht="21" customHeight="1" x14ac:dyDescent="0.45">
      <c r="A2" s="727" t="s">
        <v>38</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row>
    <row r="3" spans="1:31" s="32" customFormat="1" ht="11.25" customHeight="1" thickBot="1" x14ac:dyDescent="0.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1" s="32" customFormat="1" ht="21" customHeight="1" x14ac:dyDescent="0.45">
      <c r="A4" s="34"/>
      <c r="B4" s="35"/>
      <c r="C4" s="35"/>
      <c r="D4" s="35"/>
      <c r="E4" s="35"/>
      <c r="F4" s="35"/>
      <c r="G4" s="35"/>
      <c r="H4" s="35"/>
      <c r="I4" s="35"/>
      <c r="J4" s="36"/>
      <c r="K4" s="35"/>
      <c r="L4" s="35"/>
      <c r="M4" s="35"/>
      <c r="N4" s="35"/>
      <c r="O4" s="35"/>
      <c r="P4" s="35"/>
      <c r="Q4" s="35"/>
      <c r="R4" s="35"/>
      <c r="S4" s="35"/>
      <c r="T4" s="35"/>
      <c r="U4" s="35"/>
      <c r="V4" s="35"/>
      <c r="W4" s="35"/>
      <c r="X4" s="35"/>
      <c r="Y4" s="35"/>
      <c r="Z4" s="35"/>
      <c r="AA4" s="35"/>
      <c r="AB4" s="35"/>
      <c r="AC4" s="35"/>
      <c r="AD4" s="37"/>
      <c r="AE4" s="38"/>
    </row>
    <row r="5" spans="1:31" s="38" customFormat="1" ht="21" customHeight="1" x14ac:dyDescent="0.45">
      <c r="A5" s="39"/>
      <c r="J5" s="40"/>
      <c r="L5" s="38" t="s">
        <v>39</v>
      </c>
      <c r="AD5" s="41"/>
    </row>
    <row r="6" spans="1:31" s="38" customFormat="1" ht="21" customHeight="1" x14ac:dyDescent="0.45">
      <c r="A6" s="728" t="s">
        <v>40</v>
      </c>
      <c r="B6" s="729"/>
      <c r="C6" s="729"/>
      <c r="D6" s="729"/>
      <c r="E6" s="729"/>
      <c r="F6" s="729"/>
      <c r="G6" s="729"/>
      <c r="H6" s="729"/>
      <c r="I6" s="729"/>
      <c r="J6" s="730"/>
      <c r="L6" s="38" t="s">
        <v>41</v>
      </c>
      <c r="AD6" s="41"/>
    </row>
    <row r="7" spans="1:31" s="38" customFormat="1" ht="21" customHeight="1" x14ac:dyDescent="0.45">
      <c r="A7" s="728" t="s">
        <v>42</v>
      </c>
      <c r="B7" s="729"/>
      <c r="C7" s="729"/>
      <c r="D7" s="729"/>
      <c r="E7" s="729"/>
      <c r="F7" s="729"/>
      <c r="G7" s="729"/>
      <c r="H7" s="729"/>
      <c r="I7" s="729"/>
      <c r="J7" s="730"/>
      <c r="L7" s="38" t="s">
        <v>43</v>
      </c>
      <c r="AD7" s="41"/>
    </row>
    <row r="8" spans="1:31" s="38" customFormat="1" ht="21" customHeight="1" x14ac:dyDescent="0.45">
      <c r="A8" s="42"/>
      <c r="J8" s="40"/>
      <c r="L8" s="38" t="s">
        <v>44</v>
      </c>
      <c r="AD8" s="41"/>
    </row>
    <row r="9" spans="1:31" s="38" customFormat="1" ht="21" customHeight="1" thickBot="1" x14ac:dyDescent="0.5">
      <c r="A9" s="43"/>
      <c r="B9" s="44"/>
      <c r="C9" s="44"/>
      <c r="D9" s="44"/>
      <c r="E9" s="44"/>
      <c r="F9" s="44"/>
      <c r="G9" s="44"/>
      <c r="H9" s="44"/>
      <c r="I9" s="44"/>
      <c r="J9" s="45"/>
      <c r="K9" s="44"/>
      <c r="L9" s="44"/>
      <c r="M9" s="44"/>
      <c r="N9" s="44"/>
      <c r="O9" s="44"/>
      <c r="P9" s="44"/>
      <c r="Q9" s="44"/>
      <c r="R9" s="44"/>
      <c r="S9" s="44"/>
      <c r="T9" s="44"/>
      <c r="U9" s="44"/>
      <c r="V9" s="44"/>
      <c r="W9" s="44"/>
      <c r="X9" s="44"/>
      <c r="Y9" s="44"/>
      <c r="Z9" s="44"/>
      <c r="AA9" s="44"/>
      <c r="AB9" s="44"/>
      <c r="AC9" s="44"/>
      <c r="AD9" s="46"/>
    </row>
    <row r="10" spans="1:31" s="38" customFormat="1" ht="28.5" customHeight="1" x14ac:dyDescent="0.45">
      <c r="A10" s="731" t="s">
        <v>45</v>
      </c>
      <c r="B10" s="734" t="s">
        <v>46</v>
      </c>
      <c r="C10" s="735"/>
      <c r="D10" s="735"/>
      <c r="E10" s="735"/>
      <c r="F10" s="736"/>
      <c r="G10" s="740" t="s">
        <v>47</v>
      </c>
      <c r="H10" s="742" t="s">
        <v>48</v>
      </c>
      <c r="I10" s="743"/>
      <c r="J10" s="744"/>
      <c r="K10" s="47"/>
      <c r="L10" s="48"/>
      <c r="M10" s="48"/>
      <c r="N10" s="48"/>
      <c r="O10" s="48"/>
      <c r="P10" s="48"/>
      <c r="Q10" s="48"/>
      <c r="R10" s="49" t="s">
        <v>49</v>
      </c>
      <c r="S10" s="740" t="s">
        <v>50</v>
      </c>
      <c r="T10" s="742" t="s">
        <v>48</v>
      </c>
      <c r="U10" s="743"/>
      <c r="V10" s="744"/>
      <c r="W10" s="47"/>
      <c r="X10" s="48"/>
      <c r="Y10" s="48"/>
      <c r="Z10" s="48"/>
      <c r="AA10" s="48"/>
      <c r="AB10" s="48"/>
      <c r="AC10" s="48"/>
      <c r="AD10" s="50" t="s">
        <v>49</v>
      </c>
    </row>
    <row r="11" spans="1:31" s="38" customFormat="1" ht="28.5" customHeight="1" x14ac:dyDescent="0.45">
      <c r="A11" s="732"/>
      <c r="B11" s="737"/>
      <c r="C11" s="738"/>
      <c r="D11" s="738"/>
      <c r="E11" s="738"/>
      <c r="F11" s="739"/>
      <c r="G11" s="741"/>
      <c r="H11" s="745" t="s">
        <v>51</v>
      </c>
      <c r="I11" s="746"/>
      <c r="J11" s="747"/>
      <c r="K11" s="51"/>
      <c r="L11" s="52"/>
      <c r="M11" s="52"/>
      <c r="N11" s="52"/>
      <c r="O11" s="52"/>
      <c r="P11" s="52"/>
      <c r="Q11" s="52"/>
      <c r="R11" s="53" t="s">
        <v>49</v>
      </c>
      <c r="S11" s="741"/>
      <c r="T11" s="745" t="s">
        <v>51</v>
      </c>
      <c r="U11" s="746"/>
      <c r="V11" s="747"/>
      <c r="W11" s="51"/>
      <c r="X11" s="52"/>
      <c r="Y11" s="52"/>
      <c r="Z11" s="52"/>
      <c r="AA11" s="52"/>
      <c r="AB11" s="52"/>
      <c r="AC11" s="52"/>
      <c r="AD11" s="54" t="s">
        <v>49</v>
      </c>
    </row>
    <row r="12" spans="1:31" s="38" customFormat="1" ht="28.5" customHeight="1" x14ac:dyDescent="0.45">
      <c r="A12" s="732"/>
      <c r="B12" s="748" t="s">
        <v>52</v>
      </c>
      <c r="C12" s="749"/>
      <c r="D12" s="749"/>
      <c r="E12" s="749"/>
      <c r="F12" s="750"/>
      <c r="G12" s="751" t="s">
        <v>47</v>
      </c>
      <c r="H12" s="745" t="s">
        <v>53</v>
      </c>
      <c r="I12" s="746"/>
      <c r="J12" s="747"/>
      <c r="K12" s="55"/>
      <c r="L12" s="56"/>
      <c r="M12" s="56"/>
      <c r="N12" s="56"/>
      <c r="O12" s="56"/>
      <c r="P12" s="56"/>
      <c r="Q12" s="56"/>
      <c r="R12" s="57" t="s">
        <v>49</v>
      </c>
      <c r="S12" s="751" t="s">
        <v>50</v>
      </c>
      <c r="T12" s="745" t="s">
        <v>53</v>
      </c>
      <c r="U12" s="746"/>
      <c r="V12" s="747"/>
      <c r="W12" s="55"/>
      <c r="X12" s="56"/>
      <c r="Y12" s="56"/>
      <c r="Z12" s="56"/>
      <c r="AA12" s="56"/>
      <c r="AB12" s="56"/>
      <c r="AC12" s="56"/>
      <c r="AD12" s="54" t="s">
        <v>49</v>
      </c>
    </row>
    <row r="13" spans="1:31" s="38" customFormat="1" ht="28.5" customHeight="1" x14ac:dyDescent="0.45">
      <c r="A13" s="732"/>
      <c r="B13" s="737"/>
      <c r="C13" s="738"/>
      <c r="D13" s="738"/>
      <c r="E13" s="738"/>
      <c r="F13" s="739"/>
      <c r="G13" s="741"/>
      <c r="H13" s="745" t="s">
        <v>54</v>
      </c>
      <c r="I13" s="746"/>
      <c r="J13" s="747"/>
      <c r="K13" s="55"/>
      <c r="L13" s="56"/>
      <c r="M13" s="56"/>
      <c r="N13" s="56"/>
      <c r="O13" s="56"/>
      <c r="P13" s="56"/>
      <c r="Q13" s="56"/>
      <c r="R13" s="53" t="s">
        <v>49</v>
      </c>
      <c r="S13" s="741"/>
      <c r="T13" s="745" t="s">
        <v>54</v>
      </c>
      <c r="U13" s="746"/>
      <c r="V13" s="747"/>
      <c r="W13" s="55"/>
      <c r="X13" s="56"/>
      <c r="Y13" s="56"/>
      <c r="Z13" s="56"/>
      <c r="AA13" s="56"/>
      <c r="AB13" s="56"/>
      <c r="AC13" s="56"/>
      <c r="AD13" s="54" t="s">
        <v>49</v>
      </c>
    </row>
    <row r="14" spans="1:31" s="38" customFormat="1" ht="28.5" customHeight="1" x14ac:dyDescent="0.45">
      <c r="A14" s="732"/>
      <c r="B14" s="752" t="s">
        <v>55</v>
      </c>
      <c r="C14" s="729"/>
      <c r="D14" s="729"/>
      <c r="E14" s="729"/>
      <c r="F14" s="730"/>
      <c r="G14" s="751" t="s">
        <v>47</v>
      </c>
      <c r="H14" s="745" t="s">
        <v>53</v>
      </c>
      <c r="I14" s="746"/>
      <c r="J14" s="747"/>
      <c r="K14" s="55"/>
      <c r="L14" s="56"/>
      <c r="M14" s="56"/>
      <c r="N14" s="56"/>
      <c r="O14" s="56"/>
      <c r="P14" s="56"/>
      <c r="Q14" s="56"/>
      <c r="R14" s="57" t="s">
        <v>49</v>
      </c>
      <c r="S14" s="751" t="s">
        <v>50</v>
      </c>
      <c r="T14" s="737" t="s">
        <v>53</v>
      </c>
      <c r="U14" s="738"/>
      <c r="V14" s="739"/>
      <c r="W14" s="55"/>
      <c r="X14" s="56"/>
      <c r="Y14" s="56"/>
      <c r="Z14" s="56"/>
      <c r="AA14" s="56"/>
      <c r="AB14" s="56"/>
      <c r="AC14" s="56"/>
      <c r="AD14" s="54" t="s">
        <v>49</v>
      </c>
    </row>
    <row r="15" spans="1:31" s="38" customFormat="1" ht="28.5" customHeight="1" x14ac:dyDescent="0.45">
      <c r="A15" s="732"/>
      <c r="B15" s="737"/>
      <c r="C15" s="738"/>
      <c r="D15" s="738"/>
      <c r="E15" s="738"/>
      <c r="F15" s="739"/>
      <c r="G15" s="741"/>
      <c r="H15" s="745" t="s">
        <v>54</v>
      </c>
      <c r="I15" s="746"/>
      <c r="J15" s="747"/>
      <c r="K15" s="55"/>
      <c r="L15" s="56"/>
      <c r="M15" s="56"/>
      <c r="N15" s="56"/>
      <c r="O15" s="56"/>
      <c r="P15" s="56"/>
      <c r="Q15" s="56"/>
      <c r="R15" s="53" t="s">
        <v>49</v>
      </c>
      <c r="S15" s="741"/>
      <c r="T15" s="745" t="s">
        <v>54</v>
      </c>
      <c r="U15" s="746"/>
      <c r="V15" s="747"/>
      <c r="W15" s="55"/>
      <c r="X15" s="56"/>
      <c r="Y15" s="56"/>
      <c r="Z15" s="56"/>
      <c r="AA15" s="56"/>
      <c r="AB15" s="56"/>
      <c r="AC15" s="56"/>
      <c r="AD15" s="54" t="s">
        <v>49</v>
      </c>
    </row>
    <row r="16" spans="1:31" s="38" customFormat="1" ht="28.5" customHeight="1" x14ac:dyDescent="0.45">
      <c r="A16" s="732"/>
      <c r="B16" s="748" t="s">
        <v>56</v>
      </c>
      <c r="C16" s="749"/>
      <c r="D16" s="749"/>
      <c r="E16" s="749"/>
      <c r="F16" s="750"/>
      <c r="G16" s="751" t="s">
        <v>47</v>
      </c>
      <c r="H16" s="745" t="s">
        <v>53</v>
      </c>
      <c r="I16" s="746"/>
      <c r="J16" s="747"/>
      <c r="K16" s="55"/>
      <c r="L16" s="56"/>
      <c r="M16" s="56"/>
      <c r="N16" s="56"/>
      <c r="O16" s="56"/>
      <c r="P16" s="56"/>
      <c r="Q16" s="56"/>
      <c r="R16" s="57" t="s">
        <v>49</v>
      </c>
      <c r="S16" s="751" t="s">
        <v>50</v>
      </c>
      <c r="T16" s="737" t="s">
        <v>53</v>
      </c>
      <c r="U16" s="738"/>
      <c r="V16" s="739"/>
      <c r="W16" s="55"/>
      <c r="X16" s="56"/>
      <c r="Y16" s="56"/>
      <c r="Z16" s="56"/>
      <c r="AA16" s="56"/>
      <c r="AB16" s="56"/>
      <c r="AC16" s="56"/>
      <c r="AD16" s="54" t="s">
        <v>49</v>
      </c>
    </row>
    <row r="17" spans="1:31" s="38" customFormat="1" ht="28.5" customHeight="1" x14ac:dyDescent="0.45">
      <c r="A17" s="732"/>
      <c r="B17" s="737"/>
      <c r="C17" s="738"/>
      <c r="D17" s="738"/>
      <c r="E17" s="738"/>
      <c r="F17" s="739"/>
      <c r="G17" s="741"/>
      <c r="H17" s="745" t="s">
        <v>54</v>
      </c>
      <c r="I17" s="746"/>
      <c r="J17" s="747"/>
      <c r="K17" s="55"/>
      <c r="L17" s="56"/>
      <c r="M17" s="56"/>
      <c r="N17" s="56"/>
      <c r="O17" s="56"/>
      <c r="P17" s="56"/>
      <c r="Q17" s="56"/>
      <c r="R17" s="53" t="s">
        <v>49</v>
      </c>
      <c r="S17" s="741"/>
      <c r="T17" s="745" t="s">
        <v>54</v>
      </c>
      <c r="U17" s="746"/>
      <c r="V17" s="747"/>
      <c r="W17" s="55"/>
      <c r="X17" s="56"/>
      <c r="Y17" s="56"/>
      <c r="Z17" s="56"/>
      <c r="AA17" s="56"/>
      <c r="AB17" s="56"/>
      <c r="AC17" s="56"/>
      <c r="AD17" s="54" t="s">
        <v>49</v>
      </c>
    </row>
    <row r="18" spans="1:31" s="32" customFormat="1" ht="28.5" customHeight="1" x14ac:dyDescent="0.45">
      <c r="A18" s="732"/>
      <c r="B18" s="755" t="s">
        <v>57</v>
      </c>
      <c r="C18" s="749"/>
      <c r="D18" s="749"/>
      <c r="E18" s="749"/>
      <c r="F18" s="750"/>
      <c r="G18" s="759" t="s">
        <v>47</v>
      </c>
      <c r="H18" s="737" t="s">
        <v>53</v>
      </c>
      <c r="I18" s="738"/>
      <c r="J18" s="739"/>
      <c r="K18" s="51"/>
      <c r="L18" s="52"/>
      <c r="M18" s="52"/>
      <c r="N18" s="52"/>
      <c r="O18" s="52"/>
      <c r="P18" s="52"/>
      <c r="Q18" s="52"/>
      <c r="R18" s="53" t="s">
        <v>49</v>
      </c>
      <c r="S18" s="759" t="s">
        <v>50</v>
      </c>
      <c r="T18" s="745" t="s">
        <v>53</v>
      </c>
      <c r="U18" s="746"/>
      <c r="V18" s="747"/>
      <c r="W18" s="55"/>
      <c r="X18" s="56"/>
      <c r="Y18" s="56"/>
      <c r="Z18" s="56"/>
      <c r="AA18" s="56"/>
      <c r="AB18" s="56"/>
      <c r="AC18" s="56"/>
      <c r="AD18" s="54" t="s">
        <v>49</v>
      </c>
      <c r="AE18" s="38"/>
    </row>
    <row r="19" spans="1:31" s="32" customFormat="1" ht="28.5" customHeight="1" thickBot="1" x14ac:dyDescent="0.5">
      <c r="A19" s="733"/>
      <c r="B19" s="756"/>
      <c r="C19" s="757"/>
      <c r="D19" s="757"/>
      <c r="E19" s="757"/>
      <c r="F19" s="758"/>
      <c r="G19" s="741"/>
      <c r="H19" s="745" t="s">
        <v>54</v>
      </c>
      <c r="I19" s="746"/>
      <c r="J19" s="747"/>
      <c r="K19" s="58"/>
      <c r="L19" s="59"/>
      <c r="M19" s="59"/>
      <c r="N19" s="59"/>
      <c r="O19" s="59"/>
      <c r="P19" s="59"/>
      <c r="Q19" s="59"/>
      <c r="R19" s="53" t="s">
        <v>49</v>
      </c>
      <c r="S19" s="741"/>
      <c r="T19" s="745" t="s">
        <v>54</v>
      </c>
      <c r="U19" s="746"/>
      <c r="V19" s="747"/>
      <c r="W19" s="58"/>
      <c r="X19" s="59"/>
      <c r="Y19" s="59"/>
      <c r="Z19" s="59"/>
      <c r="AA19" s="59"/>
      <c r="AB19" s="59"/>
      <c r="AC19" s="59"/>
      <c r="AD19" s="54" t="s">
        <v>49</v>
      </c>
      <c r="AE19" s="38"/>
    </row>
    <row r="20" spans="1:31" s="32" customFormat="1" ht="28.5" customHeight="1" x14ac:dyDescent="0.45">
      <c r="A20" s="34"/>
      <c r="B20" s="35"/>
      <c r="C20" s="35"/>
      <c r="D20" s="35"/>
      <c r="E20" s="35"/>
      <c r="F20" s="36"/>
      <c r="G20" s="760" t="s">
        <v>58</v>
      </c>
      <c r="H20" s="761"/>
      <c r="I20" s="761"/>
      <c r="J20" s="761"/>
      <c r="K20" s="761"/>
      <c r="L20" s="761"/>
      <c r="M20" s="762"/>
      <c r="N20" s="35"/>
      <c r="O20" s="35"/>
      <c r="P20" s="35"/>
      <c r="Q20" s="35"/>
      <c r="R20" s="35"/>
      <c r="S20" s="35"/>
      <c r="T20" s="35"/>
      <c r="U20" s="35"/>
      <c r="V20" s="35"/>
      <c r="W20" s="35"/>
      <c r="X20" s="35"/>
      <c r="Y20" s="35"/>
      <c r="Z20" s="35"/>
      <c r="AA20" s="35" t="s">
        <v>11</v>
      </c>
      <c r="AB20" s="35"/>
      <c r="AC20" s="35"/>
      <c r="AD20" s="37"/>
      <c r="AE20" s="38"/>
    </row>
    <row r="21" spans="1:31" s="32" customFormat="1" ht="28.5" customHeight="1" x14ac:dyDescent="0.45">
      <c r="A21" s="728" t="s">
        <v>59</v>
      </c>
      <c r="B21" s="729"/>
      <c r="C21" s="729"/>
      <c r="D21" s="729"/>
      <c r="E21" s="729"/>
      <c r="F21" s="730"/>
      <c r="G21" s="763" t="s">
        <v>60</v>
      </c>
      <c r="H21" s="764"/>
      <c r="I21" s="764"/>
      <c r="J21" s="764"/>
      <c r="K21" s="764"/>
      <c r="L21" s="764"/>
      <c r="M21" s="765"/>
      <c r="N21" s="56"/>
      <c r="O21" s="56"/>
      <c r="P21" s="56"/>
      <c r="Q21" s="56"/>
      <c r="R21" s="56"/>
      <c r="S21" s="56"/>
      <c r="T21" s="56"/>
      <c r="U21" s="56"/>
      <c r="V21" s="56"/>
      <c r="W21" s="56"/>
      <c r="X21" s="56"/>
      <c r="Y21" s="56"/>
      <c r="Z21" s="56"/>
      <c r="AA21" s="56" t="s">
        <v>11</v>
      </c>
      <c r="AB21" s="56"/>
      <c r="AC21" s="56"/>
      <c r="AD21" s="60"/>
      <c r="AE21" s="38"/>
    </row>
    <row r="22" spans="1:31" s="32" customFormat="1" ht="28.5" customHeight="1" x14ac:dyDescent="0.45">
      <c r="A22" s="728"/>
      <c r="B22" s="729"/>
      <c r="C22" s="729"/>
      <c r="D22" s="729"/>
      <c r="E22" s="729"/>
      <c r="F22" s="730"/>
      <c r="G22" s="766" t="s">
        <v>61</v>
      </c>
      <c r="H22" s="767"/>
      <c r="I22" s="767"/>
      <c r="J22" s="767"/>
      <c r="K22" s="767"/>
      <c r="L22" s="767"/>
      <c r="M22" s="768"/>
      <c r="N22" s="61"/>
      <c r="O22" s="61"/>
      <c r="P22" s="61"/>
      <c r="Q22" s="61"/>
      <c r="R22" s="61"/>
      <c r="S22" s="61"/>
      <c r="T22" s="61"/>
      <c r="U22" s="61"/>
      <c r="V22" s="61"/>
      <c r="W22" s="61"/>
      <c r="X22" s="61"/>
      <c r="Y22" s="61"/>
      <c r="Z22" s="61"/>
      <c r="AA22" s="56" t="s">
        <v>11</v>
      </c>
      <c r="AB22" s="56"/>
      <c r="AC22" s="61"/>
      <c r="AD22" s="62"/>
      <c r="AE22" s="38"/>
    </row>
    <row r="23" spans="1:31" s="32" customFormat="1" ht="28.5" customHeight="1" thickBot="1" x14ac:dyDescent="0.5">
      <c r="A23" s="43"/>
      <c r="B23" s="44"/>
      <c r="C23" s="44"/>
      <c r="D23" s="44"/>
      <c r="E23" s="44"/>
      <c r="F23" s="45"/>
      <c r="G23" s="769" t="s">
        <v>62</v>
      </c>
      <c r="H23" s="770"/>
      <c r="I23" s="770"/>
      <c r="J23" s="770"/>
      <c r="K23" s="770"/>
      <c r="L23" s="770"/>
      <c r="M23" s="771"/>
      <c r="N23" s="59"/>
      <c r="O23" s="59"/>
      <c r="P23" s="59"/>
      <c r="Q23" s="59"/>
      <c r="R23" s="59"/>
      <c r="S23" s="59"/>
      <c r="T23" s="59"/>
      <c r="U23" s="59"/>
      <c r="V23" s="59"/>
      <c r="W23" s="59"/>
      <c r="X23" s="59"/>
      <c r="Y23" s="59"/>
      <c r="Z23" s="59"/>
      <c r="AA23" s="56" t="s">
        <v>11</v>
      </c>
      <c r="AB23" s="56"/>
      <c r="AC23" s="59"/>
      <c r="AD23" s="63"/>
      <c r="AE23" s="38"/>
    </row>
    <row r="24" spans="1:31" s="32" customFormat="1" ht="28.5" customHeight="1" x14ac:dyDescent="0.45">
      <c r="A24" s="753" t="s">
        <v>63</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54"/>
      <c r="AE24" s="38"/>
    </row>
    <row r="25" spans="1:31" s="32" customFormat="1" ht="21" customHeight="1" x14ac:dyDescent="0.45">
      <c r="A25" s="4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41"/>
      <c r="AE25" s="38"/>
    </row>
    <row r="26" spans="1:31" s="32" customFormat="1" ht="21" customHeight="1" x14ac:dyDescent="0.45">
      <c r="A26" s="4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41"/>
      <c r="AE26" s="38"/>
    </row>
    <row r="27" spans="1:31" s="32" customFormat="1" ht="21" customHeight="1" x14ac:dyDescent="0.45">
      <c r="A27" s="4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41"/>
      <c r="AE27" s="38"/>
    </row>
    <row r="28" spans="1:31" s="32" customFormat="1" ht="21" customHeight="1" x14ac:dyDescent="0.45">
      <c r="A28" s="4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41"/>
      <c r="AE28" s="38"/>
    </row>
    <row r="29" spans="1:31" s="32" customFormat="1" ht="21" customHeight="1" x14ac:dyDescent="0.45">
      <c r="A29" s="4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41"/>
      <c r="AE29" s="38"/>
    </row>
    <row r="30" spans="1:31" s="32" customFormat="1" ht="21" customHeight="1" x14ac:dyDescent="0.45">
      <c r="A30" s="4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41"/>
      <c r="AE30" s="38"/>
    </row>
    <row r="31" spans="1:31" s="32" customFormat="1" ht="21" customHeight="1" thickBot="1" x14ac:dyDescent="0.5">
      <c r="A31" s="4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6"/>
      <c r="AE31" s="38"/>
    </row>
    <row r="32" spans="1:31" s="32" customFormat="1" ht="17.25" customHeight="1" x14ac:dyDescent="0.45">
      <c r="A32" s="38" t="s">
        <v>64</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s="32" customFormat="1" ht="17.25" customHeight="1" x14ac:dyDescent="0.45">
      <c r="A33" s="38" t="s">
        <v>65</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38"/>
    </row>
    <row r="34" spans="1:31" x14ac:dyDescent="0.4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1:31" x14ac:dyDescent="0.4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row>
    <row r="36" spans="1:31" x14ac:dyDescent="0.4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1" x14ac:dyDescent="0.4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1" x14ac:dyDescent="0.4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1" x14ac:dyDescent="0.4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1:31" x14ac:dyDescent="0.45">
      <c r="A40" s="65"/>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1:31" x14ac:dyDescent="0.45">
      <c r="A41" s="6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31" x14ac:dyDescent="0.45">
      <c r="A42" s="6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row r="43" spans="1:31" x14ac:dyDescent="0.4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1" x14ac:dyDescent="0.4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row>
    <row r="45" spans="1:31" x14ac:dyDescent="0.4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row>
    <row r="46" spans="1:31" x14ac:dyDescent="0.4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1:31" x14ac:dyDescent="0.4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row>
    <row r="48" spans="1:31" x14ac:dyDescent="0.4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1:30" x14ac:dyDescent="0.4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row>
    <row r="50" spans="1:30" x14ac:dyDescent="0.4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0" x14ac:dyDescent="0.4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spans="1:30" x14ac:dyDescent="0.4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row>
    <row r="53" spans="1:30" x14ac:dyDescent="0.4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1:30" x14ac:dyDescent="0.4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1:30" x14ac:dyDescent="0.4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row>
    <row r="56" spans="1:30" x14ac:dyDescent="0.4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spans="1:30" x14ac:dyDescent="0.4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row>
    <row r="58" spans="1:30" x14ac:dyDescent="0.4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1:30" x14ac:dyDescent="0.4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x14ac:dyDescent="0.4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1:30" x14ac:dyDescent="0.4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spans="1:30" x14ac:dyDescent="0.4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x14ac:dyDescent="0.4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row>
    <row r="64" spans="1:30" x14ac:dyDescent="0.4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1:30" x14ac:dyDescent="0.4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1:30" x14ac:dyDescent="0.4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1:30" x14ac:dyDescent="0.4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x14ac:dyDescent="0.4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x14ac:dyDescent="0.4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1:30" x14ac:dyDescent="0.4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1:30" x14ac:dyDescent="0.4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1:30" x14ac:dyDescent="0.4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spans="1:30" x14ac:dyDescent="0.4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1:30" x14ac:dyDescent="0.4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1:30" x14ac:dyDescent="0.4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row>
    <row r="76" spans="1:30" x14ac:dyDescent="0.4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1:30" x14ac:dyDescent="0.4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row>
    <row r="78" spans="1:30" x14ac:dyDescent="0.4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row>
    <row r="79" spans="1:30" x14ac:dyDescent="0.4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row>
    <row r="80" spans="1:30" x14ac:dyDescent="0.4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spans="1:30" x14ac:dyDescent="0.4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row>
    <row r="82" spans="1:30" x14ac:dyDescent="0.4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4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spans="1:30" x14ac:dyDescent="0.4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row>
    <row r="85" spans="1:30" x14ac:dyDescent="0.4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30" x14ac:dyDescent="0.4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x14ac:dyDescent="0.4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x14ac:dyDescent="0.4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row>
    <row r="89" spans="1:30" x14ac:dyDescent="0.4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row>
    <row r="90" spans="1:30" x14ac:dyDescent="0.4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row>
    <row r="91" spans="1:30" x14ac:dyDescent="0.4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row>
    <row r="92" spans="1:30" x14ac:dyDescent="0.4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0" x14ac:dyDescent="0.4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row>
    <row r="94" spans="1:30" x14ac:dyDescent="0.4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spans="1:30" x14ac:dyDescent="0.4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row>
    <row r="96" spans="1:30" x14ac:dyDescent="0.4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row>
    <row r="97" spans="1:30" x14ac:dyDescent="0.4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row>
    <row r="98" spans="1:30" x14ac:dyDescent="0.4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x14ac:dyDescent="0.4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spans="1:30" x14ac:dyDescent="0.4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spans="1:30" x14ac:dyDescent="0.4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x14ac:dyDescent="0.4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row>
    <row r="103" spans="1:30" x14ac:dyDescent="0.4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row>
    <row r="104" spans="1:30" x14ac:dyDescent="0.4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row>
    <row r="105" spans="1:30" x14ac:dyDescent="0.4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row>
    <row r="106" spans="1:30" x14ac:dyDescent="0.4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row>
    <row r="107" spans="1:30" x14ac:dyDescent="0.4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spans="1:30" x14ac:dyDescent="0.4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row>
    <row r="109" spans="1:30" x14ac:dyDescent="0.4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x14ac:dyDescent="0.4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spans="1:30" x14ac:dyDescent="0.4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row>
    <row r="112" spans="1:30" x14ac:dyDescent="0.4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row>
    <row r="113" spans="1:30" x14ac:dyDescent="0.4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row>
    <row r="114" spans="1:30" x14ac:dyDescent="0.4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row>
    <row r="115" spans="1:30" x14ac:dyDescent="0.4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row>
    <row r="116" spans="1:30" x14ac:dyDescent="0.4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row>
    <row r="117" spans="1:30" x14ac:dyDescent="0.4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row>
    <row r="118" spans="1:30" x14ac:dyDescent="0.4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row>
    <row r="119" spans="1:30" x14ac:dyDescent="0.4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row>
    <row r="120" spans="1:30" x14ac:dyDescent="0.4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row>
    <row r="121" spans="1:30" x14ac:dyDescent="0.4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row>
    <row r="122" spans="1:30" x14ac:dyDescent="0.4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x14ac:dyDescent="0.4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row>
    <row r="124" spans="1:30" x14ac:dyDescent="0.4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row>
    <row r="125" spans="1:30" x14ac:dyDescent="0.4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row>
    <row r="126" spans="1:30" x14ac:dyDescent="0.4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x14ac:dyDescent="0.4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row>
    <row r="128" spans="1:30" x14ac:dyDescent="0.4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x14ac:dyDescent="0.4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row>
    <row r="130" spans="1:30" x14ac:dyDescent="0.4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x14ac:dyDescent="0.4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row>
    <row r="132" spans="1:30" x14ac:dyDescent="0.4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x14ac:dyDescent="0.4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row>
    <row r="134" spans="1:30" x14ac:dyDescent="0.4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spans="1:30" x14ac:dyDescent="0.4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row>
    <row r="136" spans="1:30" x14ac:dyDescent="0.4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row>
    <row r="137" spans="1:30" x14ac:dyDescent="0.4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8" spans="1:30" x14ac:dyDescent="0.4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spans="1:30" x14ac:dyDescent="0.4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row>
    <row r="140" spans="1:30" x14ac:dyDescent="0.4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row>
    <row r="141" spans="1:30" x14ac:dyDescent="0.4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row>
    <row r="142" spans="1:30" x14ac:dyDescent="0.4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row>
    <row r="143" spans="1:30" x14ac:dyDescent="0.4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x14ac:dyDescent="0.4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row>
    <row r="145" spans="1:30" x14ac:dyDescent="0.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row>
    <row r="146" spans="1:30" x14ac:dyDescent="0.4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row>
    <row r="147" spans="1:30" x14ac:dyDescent="0.4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row>
    <row r="148" spans="1:30" x14ac:dyDescent="0.4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4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4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row>
    <row r="151" spans="1:30" x14ac:dyDescent="0.4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row>
    <row r="152" spans="1:30" x14ac:dyDescent="0.4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row>
    <row r="153" spans="1:30" x14ac:dyDescent="0.4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row>
    <row r="154" spans="1:30" x14ac:dyDescent="0.4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row>
    <row r="155" spans="1:30" x14ac:dyDescent="0.4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row>
    <row r="156" spans="1:30" x14ac:dyDescent="0.4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row>
    <row r="157" spans="1:30" x14ac:dyDescent="0.4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row>
    <row r="158" spans="1:30" x14ac:dyDescent="0.4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row>
    <row r="159" spans="1:30" x14ac:dyDescent="0.4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row>
    <row r="160" spans="1:30" x14ac:dyDescent="0.4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row>
    <row r="161" spans="1:30" x14ac:dyDescent="0.4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4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4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row>
    <row r="164" spans="1:30" x14ac:dyDescent="0.4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row>
    <row r="165" spans="1:30" x14ac:dyDescent="0.4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row>
    <row r="166" spans="1:30" x14ac:dyDescent="0.4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row>
    <row r="167" spans="1:30" x14ac:dyDescent="0.4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row>
    <row r="168" spans="1:30" x14ac:dyDescent="0.4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row>
    <row r="169" spans="1:30" x14ac:dyDescent="0.4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row>
    <row r="170" spans="1:30" x14ac:dyDescent="0.4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row>
    <row r="171" spans="1:30" x14ac:dyDescent="0.4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row>
    <row r="172" spans="1:30" x14ac:dyDescent="0.4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row>
    <row r="173" spans="1:30" x14ac:dyDescent="0.4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row>
    <row r="174" spans="1:30" x14ac:dyDescent="0.4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row>
    <row r="175" spans="1:30" x14ac:dyDescent="0.4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row>
    <row r="176" spans="1:30" x14ac:dyDescent="0.4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row>
    <row r="177" spans="1:30" x14ac:dyDescent="0.4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row>
    <row r="178" spans="1:30" x14ac:dyDescent="0.4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row>
    <row r="179" spans="1:30" x14ac:dyDescent="0.4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row>
    <row r="180" spans="1:30" x14ac:dyDescent="0.4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row>
    <row r="181" spans="1:30" x14ac:dyDescent="0.4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row>
    <row r="182" spans="1:30" x14ac:dyDescent="0.4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row>
    <row r="183" spans="1:30" x14ac:dyDescent="0.4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row>
    <row r="184" spans="1:30" x14ac:dyDescent="0.4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row>
    <row r="185" spans="1:30" x14ac:dyDescent="0.4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row>
    <row r="186" spans="1:30" x14ac:dyDescent="0.4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row>
    <row r="187" spans="1:30" x14ac:dyDescent="0.4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row>
    <row r="188" spans="1:30" x14ac:dyDescent="0.4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row>
    <row r="189" spans="1:30" x14ac:dyDescent="0.4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row>
    <row r="190" spans="1:30" x14ac:dyDescent="0.4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row>
    <row r="191" spans="1:30" x14ac:dyDescent="0.4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row>
    <row r="192" spans="1:30" x14ac:dyDescent="0.4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row>
    <row r="193" spans="1:30" x14ac:dyDescent="0.4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row>
  </sheetData>
  <mergeCells count="45">
    <mergeCell ref="A24:AD24"/>
    <mergeCell ref="B18:F19"/>
    <mergeCell ref="G18:G19"/>
    <mergeCell ref="H18:J18"/>
    <mergeCell ref="S18:S19"/>
    <mergeCell ref="T18:V18"/>
    <mergeCell ref="H19:J19"/>
    <mergeCell ref="T19:V19"/>
    <mergeCell ref="G20:M20"/>
    <mergeCell ref="A21:F22"/>
    <mergeCell ref="G21:M21"/>
    <mergeCell ref="G22:M22"/>
    <mergeCell ref="G23:M23"/>
    <mergeCell ref="B16:F17"/>
    <mergeCell ref="G16:G17"/>
    <mergeCell ref="H16:J16"/>
    <mergeCell ref="S16:S17"/>
    <mergeCell ref="T16:V16"/>
    <mergeCell ref="H17:J17"/>
    <mergeCell ref="T17:V17"/>
    <mergeCell ref="H13:J13"/>
    <mergeCell ref="T13:V13"/>
    <mergeCell ref="B14:F15"/>
    <mergeCell ref="G14:G15"/>
    <mergeCell ref="H14:J14"/>
    <mergeCell ref="S14:S15"/>
    <mergeCell ref="T14:V14"/>
    <mergeCell ref="H15:J15"/>
    <mergeCell ref="T15:V1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s>
  <phoneticPr fontId="11"/>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8"/>
  <sheetViews>
    <sheetView view="pageBreakPreview" zoomScaleNormal="100" zoomScaleSheetLayoutView="100" workbookViewId="0">
      <selection activeCell="AO7" sqref="AO7"/>
    </sheetView>
  </sheetViews>
  <sheetFormatPr defaultRowHeight="13.2" x14ac:dyDescent="0.45"/>
  <cols>
    <col min="1" max="6" width="2.59765625" style="1" customWidth="1"/>
    <col min="7" max="7" width="4.3984375" style="1" customWidth="1"/>
    <col min="8" max="18" width="2.59765625" style="1" customWidth="1"/>
    <col min="19" max="19" width="4.3984375" style="1" customWidth="1"/>
    <col min="20" max="36" width="2.59765625" style="1" customWidth="1"/>
    <col min="37" max="256" width="9" style="1"/>
    <col min="257" max="262" width="2.59765625" style="1" customWidth="1"/>
    <col min="263" max="263" width="4.3984375" style="1" customWidth="1"/>
    <col min="264" max="274" width="2.59765625" style="1" customWidth="1"/>
    <col min="275" max="275" width="4.3984375" style="1" customWidth="1"/>
    <col min="276" max="292" width="2.59765625" style="1" customWidth="1"/>
    <col min="293" max="512" width="9" style="1"/>
    <col min="513" max="518" width="2.59765625" style="1" customWidth="1"/>
    <col min="519" max="519" width="4.3984375" style="1" customWidth="1"/>
    <col min="520" max="530" width="2.59765625" style="1" customWidth="1"/>
    <col min="531" max="531" width="4.3984375" style="1" customWidth="1"/>
    <col min="532" max="548" width="2.59765625" style="1" customWidth="1"/>
    <col min="549" max="768" width="9" style="1"/>
    <col min="769" max="774" width="2.59765625" style="1" customWidth="1"/>
    <col min="775" max="775" width="4.3984375" style="1" customWidth="1"/>
    <col min="776" max="786" width="2.59765625" style="1" customWidth="1"/>
    <col min="787" max="787" width="4.3984375" style="1" customWidth="1"/>
    <col min="788" max="804" width="2.59765625" style="1" customWidth="1"/>
    <col min="805" max="1024" width="9" style="1"/>
    <col min="1025" max="1030" width="2.59765625" style="1" customWidth="1"/>
    <col min="1031" max="1031" width="4.3984375" style="1" customWidth="1"/>
    <col min="1032" max="1042" width="2.59765625" style="1" customWidth="1"/>
    <col min="1043" max="1043" width="4.3984375" style="1" customWidth="1"/>
    <col min="1044" max="1060" width="2.59765625" style="1" customWidth="1"/>
    <col min="1061" max="1280" width="9" style="1"/>
    <col min="1281" max="1286" width="2.59765625" style="1" customWidth="1"/>
    <col min="1287" max="1287" width="4.3984375" style="1" customWidth="1"/>
    <col min="1288" max="1298" width="2.59765625" style="1" customWidth="1"/>
    <col min="1299" max="1299" width="4.3984375" style="1" customWidth="1"/>
    <col min="1300" max="1316" width="2.59765625" style="1" customWidth="1"/>
    <col min="1317" max="1536" width="9" style="1"/>
    <col min="1537" max="1542" width="2.59765625" style="1" customWidth="1"/>
    <col min="1543" max="1543" width="4.3984375" style="1" customWidth="1"/>
    <col min="1544" max="1554" width="2.59765625" style="1" customWidth="1"/>
    <col min="1555" max="1555" width="4.3984375" style="1" customWidth="1"/>
    <col min="1556" max="1572" width="2.59765625" style="1" customWidth="1"/>
    <col min="1573" max="1792" width="9" style="1"/>
    <col min="1793" max="1798" width="2.59765625" style="1" customWidth="1"/>
    <col min="1799" max="1799" width="4.3984375" style="1" customWidth="1"/>
    <col min="1800" max="1810" width="2.59765625" style="1" customWidth="1"/>
    <col min="1811" max="1811" width="4.3984375" style="1" customWidth="1"/>
    <col min="1812" max="1828" width="2.59765625" style="1" customWidth="1"/>
    <col min="1829" max="2048" width="9" style="1"/>
    <col min="2049" max="2054" width="2.59765625" style="1" customWidth="1"/>
    <col min="2055" max="2055" width="4.3984375" style="1" customWidth="1"/>
    <col min="2056" max="2066" width="2.59765625" style="1" customWidth="1"/>
    <col min="2067" max="2067" width="4.3984375" style="1" customWidth="1"/>
    <col min="2068" max="2084" width="2.59765625" style="1" customWidth="1"/>
    <col min="2085" max="2304" width="9" style="1"/>
    <col min="2305" max="2310" width="2.59765625" style="1" customWidth="1"/>
    <col min="2311" max="2311" width="4.3984375" style="1" customWidth="1"/>
    <col min="2312" max="2322" width="2.59765625" style="1" customWidth="1"/>
    <col min="2323" max="2323" width="4.3984375" style="1" customWidth="1"/>
    <col min="2324" max="2340" width="2.59765625" style="1" customWidth="1"/>
    <col min="2341" max="2560" width="9" style="1"/>
    <col min="2561" max="2566" width="2.59765625" style="1" customWidth="1"/>
    <col min="2567" max="2567" width="4.3984375" style="1" customWidth="1"/>
    <col min="2568" max="2578" width="2.59765625" style="1" customWidth="1"/>
    <col min="2579" max="2579" width="4.3984375" style="1" customWidth="1"/>
    <col min="2580" max="2596" width="2.59765625" style="1" customWidth="1"/>
    <col min="2597" max="2816" width="9" style="1"/>
    <col min="2817" max="2822" width="2.59765625" style="1" customWidth="1"/>
    <col min="2823" max="2823" width="4.3984375" style="1" customWidth="1"/>
    <col min="2824" max="2834" width="2.59765625" style="1" customWidth="1"/>
    <col min="2835" max="2835" width="4.3984375" style="1" customWidth="1"/>
    <col min="2836" max="2852" width="2.59765625" style="1" customWidth="1"/>
    <col min="2853" max="3072" width="9" style="1"/>
    <col min="3073" max="3078" width="2.59765625" style="1" customWidth="1"/>
    <col min="3079" max="3079" width="4.3984375" style="1" customWidth="1"/>
    <col min="3080" max="3090" width="2.59765625" style="1" customWidth="1"/>
    <col min="3091" max="3091" width="4.3984375" style="1" customWidth="1"/>
    <col min="3092" max="3108" width="2.59765625" style="1" customWidth="1"/>
    <col min="3109" max="3328" width="9" style="1"/>
    <col min="3329" max="3334" width="2.59765625" style="1" customWidth="1"/>
    <col min="3335" max="3335" width="4.3984375" style="1" customWidth="1"/>
    <col min="3336" max="3346" width="2.59765625" style="1" customWidth="1"/>
    <col min="3347" max="3347" width="4.3984375" style="1" customWidth="1"/>
    <col min="3348" max="3364" width="2.59765625" style="1" customWidth="1"/>
    <col min="3365" max="3584" width="9" style="1"/>
    <col min="3585" max="3590" width="2.59765625" style="1" customWidth="1"/>
    <col min="3591" max="3591" width="4.3984375" style="1" customWidth="1"/>
    <col min="3592" max="3602" width="2.59765625" style="1" customWidth="1"/>
    <col min="3603" max="3603" width="4.3984375" style="1" customWidth="1"/>
    <col min="3604" max="3620" width="2.59765625" style="1" customWidth="1"/>
    <col min="3621" max="3840" width="9" style="1"/>
    <col min="3841" max="3846" width="2.59765625" style="1" customWidth="1"/>
    <col min="3847" max="3847" width="4.3984375" style="1" customWidth="1"/>
    <col min="3848" max="3858" width="2.59765625" style="1" customWidth="1"/>
    <col min="3859" max="3859" width="4.3984375" style="1" customWidth="1"/>
    <col min="3860" max="3876" width="2.59765625" style="1" customWidth="1"/>
    <col min="3877" max="4096" width="9" style="1"/>
    <col min="4097" max="4102" width="2.59765625" style="1" customWidth="1"/>
    <col min="4103" max="4103" width="4.3984375" style="1" customWidth="1"/>
    <col min="4104" max="4114" width="2.59765625" style="1" customWidth="1"/>
    <col min="4115" max="4115" width="4.3984375" style="1" customWidth="1"/>
    <col min="4116" max="4132" width="2.59765625" style="1" customWidth="1"/>
    <col min="4133" max="4352" width="9" style="1"/>
    <col min="4353" max="4358" width="2.59765625" style="1" customWidth="1"/>
    <col min="4359" max="4359" width="4.3984375" style="1" customWidth="1"/>
    <col min="4360" max="4370" width="2.59765625" style="1" customWidth="1"/>
    <col min="4371" max="4371" width="4.3984375" style="1" customWidth="1"/>
    <col min="4372" max="4388" width="2.59765625" style="1" customWidth="1"/>
    <col min="4389" max="4608" width="9" style="1"/>
    <col min="4609" max="4614" width="2.59765625" style="1" customWidth="1"/>
    <col min="4615" max="4615" width="4.3984375" style="1" customWidth="1"/>
    <col min="4616" max="4626" width="2.59765625" style="1" customWidth="1"/>
    <col min="4627" max="4627" width="4.3984375" style="1" customWidth="1"/>
    <col min="4628" max="4644" width="2.59765625" style="1" customWidth="1"/>
    <col min="4645" max="4864" width="9" style="1"/>
    <col min="4865" max="4870" width="2.59765625" style="1" customWidth="1"/>
    <col min="4871" max="4871" width="4.3984375" style="1" customWidth="1"/>
    <col min="4872" max="4882" width="2.59765625" style="1" customWidth="1"/>
    <col min="4883" max="4883" width="4.3984375" style="1" customWidth="1"/>
    <col min="4884" max="4900" width="2.59765625" style="1" customWidth="1"/>
    <col min="4901" max="5120" width="9" style="1"/>
    <col min="5121" max="5126" width="2.59765625" style="1" customWidth="1"/>
    <col min="5127" max="5127" width="4.3984375" style="1" customWidth="1"/>
    <col min="5128" max="5138" width="2.59765625" style="1" customWidth="1"/>
    <col min="5139" max="5139" width="4.3984375" style="1" customWidth="1"/>
    <col min="5140" max="5156" width="2.59765625" style="1" customWidth="1"/>
    <col min="5157" max="5376" width="9" style="1"/>
    <col min="5377" max="5382" width="2.59765625" style="1" customWidth="1"/>
    <col min="5383" max="5383" width="4.3984375" style="1" customWidth="1"/>
    <col min="5384" max="5394" width="2.59765625" style="1" customWidth="1"/>
    <col min="5395" max="5395" width="4.3984375" style="1" customWidth="1"/>
    <col min="5396" max="5412" width="2.59765625" style="1" customWidth="1"/>
    <col min="5413" max="5632" width="9" style="1"/>
    <col min="5633" max="5638" width="2.59765625" style="1" customWidth="1"/>
    <col min="5639" max="5639" width="4.3984375" style="1" customWidth="1"/>
    <col min="5640" max="5650" width="2.59765625" style="1" customWidth="1"/>
    <col min="5651" max="5651" width="4.3984375" style="1" customWidth="1"/>
    <col min="5652" max="5668" width="2.59765625" style="1" customWidth="1"/>
    <col min="5669" max="5888" width="9" style="1"/>
    <col min="5889" max="5894" width="2.59765625" style="1" customWidth="1"/>
    <col min="5895" max="5895" width="4.3984375" style="1" customWidth="1"/>
    <col min="5896" max="5906" width="2.59765625" style="1" customWidth="1"/>
    <col min="5907" max="5907" width="4.3984375" style="1" customWidth="1"/>
    <col min="5908" max="5924" width="2.59765625" style="1" customWidth="1"/>
    <col min="5925" max="6144" width="9" style="1"/>
    <col min="6145" max="6150" width="2.59765625" style="1" customWidth="1"/>
    <col min="6151" max="6151" width="4.3984375" style="1" customWidth="1"/>
    <col min="6152" max="6162" width="2.59765625" style="1" customWidth="1"/>
    <col min="6163" max="6163" width="4.3984375" style="1" customWidth="1"/>
    <col min="6164" max="6180" width="2.59765625" style="1" customWidth="1"/>
    <col min="6181" max="6400" width="9" style="1"/>
    <col min="6401" max="6406" width="2.59765625" style="1" customWidth="1"/>
    <col min="6407" max="6407" width="4.3984375" style="1" customWidth="1"/>
    <col min="6408" max="6418" width="2.59765625" style="1" customWidth="1"/>
    <col min="6419" max="6419" width="4.3984375" style="1" customWidth="1"/>
    <col min="6420" max="6436" width="2.59765625" style="1" customWidth="1"/>
    <col min="6437" max="6656" width="9" style="1"/>
    <col min="6657" max="6662" width="2.59765625" style="1" customWidth="1"/>
    <col min="6663" max="6663" width="4.3984375" style="1" customWidth="1"/>
    <col min="6664" max="6674" width="2.59765625" style="1" customWidth="1"/>
    <col min="6675" max="6675" width="4.3984375" style="1" customWidth="1"/>
    <col min="6676" max="6692" width="2.59765625" style="1" customWidth="1"/>
    <col min="6693" max="6912" width="9" style="1"/>
    <col min="6913" max="6918" width="2.59765625" style="1" customWidth="1"/>
    <col min="6919" max="6919" width="4.3984375" style="1" customWidth="1"/>
    <col min="6920" max="6930" width="2.59765625" style="1" customWidth="1"/>
    <col min="6931" max="6931" width="4.3984375" style="1" customWidth="1"/>
    <col min="6932" max="6948" width="2.59765625" style="1" customWidth="1"/>
    <col min="6949" max="7168" width="9" style="1"/>
    <col min="7169" max="7174" width="2.59765625" style="1" customWidth="1"/>
    <col min="7175" max="7175" width="4.3984375" style="1" customWidth="1"/>
    <col min="7176" max="7186" width="2.59765625" style="1" customWidth="1"/>
    <col min="7187" max="7187" width="4.3984375" style="1" customWidth="1"/>
    <col min="7188" max="7204" width="2.59765625" style="1" customWidth="1"/>
    <col min="7205" max="7424" width="9" style="1"/>
    <col min="7425" max="7430" width="2.59765625" style="1" customWidth="1"/>
    <col min="7431" max="7431" width="4.3984375" style="1" customWidth="1"/>
    <col min="7432" max="7442" width="2.59765625" style="1" customWidth="1"/>
    <col min="7443" max="7443" width="4.3984375" style="1" customWidth="1"/>
    <col min="7444" max="7460" width="2.59765625" style="1" customWidth="1"/>
    <col min="7461" max="7680" width="9" style="1"/>
    <col min="7681" max="7686" width="2.59765625" style="1" customWidth="1"/>
    <col min="7687" max="7687" width="4.3984375" style="1" customWidth="1"/>
    <col min="7688" max="7698" width="2.59765625" style="1" customWidth="1"/>
    <col min="7699" max="7699" width="4.3984375" style="1" customWidth="1"/>
    <col min="7700" max="7716" width="2.59765625" style="1" customWidth="1"/>
    <col min="7717" max="7936" width="9" style="1"/>
    <col min="7937" max="7942" width="2.59765625" style="1" customWidth="1"/>
    <col min="7943" max="7943" width="4.3984375" style="1" customWidth="1"/>
    <col min="7944" max="7954" width="2.59765625" style="1" customWidth="1"/>
    <col min="7955" max="7955" width="4.3984375" style="1" customWidth="1"/>
    <col min="7956" max="7972" width="2.59765625" style="1" customWidth="1"/>
    <col min="7973" max="8192" width="9" style="1"/>
    <col min="8193" max="8198" width="2.59765625" style="1" customWidth="1"/>
    <col min="8199" max="8199" width="4.3984375" style="1" customWidth="1"/>
    <col min="8200" max="8210" width="2.59765625" style="1" customWidth="1"/>
    <col min="8211" max="8211" width="4.3984375" style="1" customWidth="1"/>
    <col min="8212" max="8228" width="2.59765625" style="1" customWidth="1"/>
    <col min="8229" max="8448" width="9" style="1"/>
    <col min="8449" max="8454" width="2.59765625" style="1" customWidth="1"/>
    <col min="8455" max="8455" width="4.3984375" style="1" customWidth="1"/>
    <col min="8456" max="8466" width="2.59765625" style="1" customWidth="1"/>
    <col min="8467" max="8467" width="4.3984375" style="1" customWidth="1"/>
    <col min="8468" max="8484" width="2.59765625" style="1" customWidth="1"/>
    <col min="8485" max="8704" width="9" style="1"/>
    <col min="8705" max="8710" width="2.59765625" style="1" customWidth="1"/>
    <col min="8711" max="8711" width="4.3984375" style="1" customWidth="1"/>
    <col min="8712" max="8722" width="2.59765625" style="1" customWidth="1"/>
    <col min="8723" max="8723" width="4.3984375" style="1" customWidth="1"/>
    <col min="8724" max="8740" width="2.59765625" style="1" customWidth="1"/>
    <col min="8741" max="8960" width="9" style="1"/>
    <col min="8961" max="8966" width="2.59765625" style="1" customWidth="1"/>
    <col min="8967" max="8967" width="4.3984375" style="1" customWidth="1"/>
    <col min="8968" max="8978" width="2.59765625" style="1" customWidth="1"/>
    <col min="8979" max="8979" width="4.3984375" style="1" customWidth="1"/>
    <col min="8980" max="8996" width="2.59765625" style="1" customWidth="1"/>
    <col min="8997" max="9216" width="9" style="1"/>
    <col min="9217" max="9222" width="2.59765625" style="1" customWidth="1"/>
    <col min="9223" max="9223" width="4.3984375" style="1" customWidth="1"/>
    <col min="9224" max="9234" width="2.59765625" style="1" customWidth="1"/>
    <col min="9235" max="9235" width="4.3984375" style="1" customWidth="1"/>
    <col min="9236" max="9252" width="2.59765625" style="1" customWidth="1"/>
    <col min="9253" max="9472" width="9" style="1"/>
    <col min="9473" max="9478" width="2.59765625" style="1" customWidth="1"/>
    <col min="9479" max="9479" width="4.3984375" style="1" customWidth="1"/>
    <col min="9480" max="9490" width="2.59765625" style="1" customWidth="1"/>
    <col min="9491" max="9491" width="4.3984375" style="1" customWidth="1"/>
    <col min="9492" max="9508" width="2.59765625" style="1" customWidth="1"/>
    <col min="9509" max="9728" width="9" style="1"/>
    <col min="9729" max="9734" width="2.59765625" style="1" customWidth="1"/>
    <col min="9735" max="9735" width="4.3984375" style="1" customWidth="1"/>
    <col min="9736" max="9746" width="2.59765625" style="1" customWidth="1"/>
    <col min="9747" max="9747" width="4.3984375" style="1" customWidth="1"/>
    <col min="9748" max="9764" width="2.59765625" style="1" customWidth="1"/>
    <col min="9765" max="9984" width="9" style="1"/>
    <col min="9985" max="9990" width="2.59765625" style="1" customWidth="1"/>
    <col min="9991" max="9991" width="4.3984375" style="1" customWidth="1"/>
    <col min="9992" max="10002" width="2.59765625" style="1" customWidth="1"/>
    <col min="10003" max="10003" width="4.3984375" style="1" customWidth="1"/>
    <col min="10004" max="10020" width="2.59765625" style="1" customWidth="1"/>
    <col min="10021" max="10240" width="9" style="1"/>
    <col min="10241" max="10246" width="2.59765625" style="1" customWidth="1"/>
    <col min="10247" max="10247" width="4.3984375" style="1" customWidth="1"/>
    <col min="10248" max="10258" width="2.59765625" style="1" customWidth="1"/>
    <col min="10259" max="10259" width="4.3984375" style="1" customWidth="1"/>
    <col min="10260" max="10276" width="2.59765625" style="1" customWidth="1"/>
    <col min="10277" max="10496" width="9" style="1"/>
    <col min="10497" max="10502" width="2.59765625" style="1" customWidth="1"/>
    <col min="10503" max="10503" width="4.3984375" style="1" customWidth="1"/>
    <col min="10504" max="10514" width="2.59765625" style="1" customWidth="1"/>
    <col min="10515" max="10515" width="4.3984375" style="1" customWidth="1"/>
    <col min="10516" max="10532" width="2.59765625" style="1" customWidth="1"/>
    <col min="10533" max="10752" width="9" style="1"/>
    <col min="10753" max="10758" width="2.59765625" style="1" customWidth="1"/>
    <col min="10759" max="10759" width="4.3984375" style="1" customWidth="1"/>
    <col min="10760" max="10770" width="2.59765625" style="1" customWidth="1"/>
    <col min="10771" max="10771" width="4.3984375" style="1" customWidth="1"/>
    <col min="10772" max="10788" width="2.59765625" style="1" customWidth="1"/>
    <col min="10789" max="11008" width="9" style="1"/>
    <col min="11009" max="11014" width="2.59765625" style="1" customWidth="1"/>
    <col min="11015" max="11015" width="4.3984375" style="1" customWidth="1"/>
    <col min="11016" max="11026" width="2.59765625" style="1" customWidth="1"/>
    <col min="11027" max="11027" width="4.3984375" style="1" customWidth="1"/>
    <col min="11028" max="11044" width="2.59765625" style="1" customWidth="1"/>
    <col min="11045" max="11264" width="9" style="1"/>
    <col min="11265" max="11270" width="2.59765625" style="1" customWidth="1"/>
    <col min="11271" max="11271" width="4.3984375" style="1" customWidth="1"/>
    <col min="11272" max="11282" width="2.59765625" style="1" customWidth="1"/>
    <col min="11283" max="11283" width="4.3984375" style="1" customWidth="1"/>
    <col min="11284" max="11300" width="2.59765625" style="1" customWidth="1"/>
    <col min="11301" max="11520" width="9" style="1"/>
    <col min="11521" max="11526" width="2.59765625" style="1" customWidth="1"/>
    <col min="11527" max="11527" width="4.3984375" style="1" customWidth="1"/>
    <col min="11528" max="11538" width="2.59765625" style="1" customWidth="1"/>
    <col min="11539" max="11539" width="4.3984375" style="1" customWidth="1"/>
    <col min="11540" max="11556" width="2.59765625" style="1" customWidth="1"/>
    <col min="11557" max="11776" width="9" style="1"/>
    <col min="11777" max="11782" width="2.59765625" style="1" customWidth="1"/>
    <col min="11783" max="11783" width="4.3984375" style="1" customWidth="1"/>
    <col min="11784" max="11794" width="2.59765625" style="1" customWidth="1"/>
    <col min="11795" max="11795" width="4.3984375" style="1" customWidth="1"/>
    <col min="11796" max="11812" width="2.59765625" style="1" customWidth="1"/>
    <col min="11813" max="12032" width="9" style="1"/>
    <col min="12033" max="12038" width="2.59765625" style="1" customWidth="1"/>
    <col min="12039" max="12039" width="4.3984375" style="1" customWidth="1"/>
    <col min="12040" max="12050" width="2.59765625" style="1" customWidth="1"/>
    <col min="12051" max="12051" width="4.3984375" style="1" customWidth="1"/>
    <col min="12052" max="12068" width="2.59765625" style="1" customWidth="1"/>
    <col min="12069" max="12288" width="9" style="1"/>
    <col min="12289" max="12294" width="2.59765625" style="1" customWidth="1"/>
    <col min="12295" max="12295" width="4.3984375" style="1" customWidth="1"/>
    <col min="12296" max="12306" width="2.59765625" style="1" customWidth="1"/>
    <col min="12307" max="12307" width="4.3984375" style="1" customWidth="1"/>
    <col min="12308" max="12324" width="2.59765625" style="1" customWidth="1"/>
    <col min="12325" max="12544" width="9" style="1"/>
    <col min="12545" max="12550" width="2.59765625" style="1" customWidth="1"/>
    <col min="12551" max="12551" width="4.3984375" style="1" customWidth="1"/>
    <col min="12552" max="12562" width="2.59765625" style="1" customWidth="1"/>
    <col min="12563" max="12563" width="4.3984375" style="1" customWidth="1"/>
    <col min="12564" max="12580" width="2.59765625" style="1" customWidth="1"/>
    <col min="12581" max="12800" width="9" style="1"/>
    <col min="12801" max="12806" width="2.59765625" style="1" customWidth="1"/>
    <col min="12807" max="12807" width="4.3984375" style="1" customWidth="1"/>
    <col min="12808" max="12818" width="2.59765625" style="1" customWidth="1"/>
    <col min="12819" max="12819" width="4.3984375" style="1" customWidth="1"/>
    <col min="12820" max="12836" width="2.59765625" style="1" customWidth="1"/>
    <col min="12837" max="13056" width="9" style="1"/>
    <col min="13057" max="13062" width="2.59765625" style="1" customWidth="1"/>
    <col min="13063" max="13063" width="4.3984375" style="1" customWidth="1"/>
    <col min="13064" max="13074" width="2.59765625" style="1" customWidth="1"/>
    <col min="13075" max="13075" width="4.3984375" style="1" customWidth="1"/>
    <col min="13076" max="13092" width="2.59765625" style="1" customWidth="1"/>
    <col min="13093" max="13312" width="9" style="1"/>
    <col min="13313" max="13318" width="2.59765625" style="1" customWidth="1"/>
    <col min="13319" max="13319" width="4.3984375" style="1" customWidth="1"/>
    <col min="13320" max="13330" width="2.59765625" style="1" customWidth="1"/>
    <col min="13331" max="13331" width="4.3984375" style="1" customWidth="1"/>
    <col min="13332" max="13348" width="2.59765625" style="1" customWidth="1"/>
    <col min="13349" max="13568" width="9" style="1"/>
    <col min="13569" max="13574" width="2.59765625" style="1" customWidth="1"/>
    <col min="13575" max="13575" width="4.3984375" style="1" customWidth="1"/>
    <col min="13576" max="13586" width="2.59765625" style="1" customWidth="1"/>
    <col min="13587" max="13587" width="4.3984375" style="1" customWidth="1"/>
    <col min="13588" max="13604" width="2.59765625" style="1" customWidth="1"/>
    <col min="13605" max="13824" width="9" style="1"/>
    <col min="13825" max="13830" width="2.59765625" style="1" customWidth="1"/>
    <col min="13831" max="13831" width="4.3984375" style="1" customWidth="1"/>
    <col min="13832" max="13842" width="2.59765625" style="1" customWidth="1"/>
    <col min="13843" max="13843" width="4.3984375" style="1" customWidth="1"/>
    <col min="13844" max="13860" width="2.59765625" style="1" customWidth="1"/>
    <col min="13861" max="14080" width="9" style="1"/>
    <col min="14081" max="14086" width="2.59765625" style="1" customWidth="1"/>
    <col min="14087" max="14087" width="4.3984375" style="1" customWidth="1"/>
    <col min="14088" max="14098" width="2.59765625" style="1" customWidth="1"/>
    <col min="14099" max="14099" width="4.3984375" style="1" customWidth="1"/>
    <col min="14100" max="14116" width="2.59765625" style="1" customWidth="1"/>
    <col min="14117" max="14336" width="9" style="1"/>
    <col min="14337" max="14342" width="2.59765625" style="1" customWidth="1"/>
    <col min="14343" max="14343" width="4.3984375" style="1" customWidth="1"/>
    <col min="14344" max="14354" width="2.59765625" style="1" customWidth="1"/>
    <col min="14355" max="14355" width="4.3984375" style="1" customWidth="1"/>
    <col min="14356" max="14372" width="2.59765625" style="1" customWidth="1"/>
    <col min="14373" max="14592" width="9" style="1"/>
    <col min="14593" max="14598" width="2.59765625" style="1" customWidth="1"/>
    <col min="14599" max="14599" width="4.3984375" style="1" customWidth="1"/>
    <col min="14600" max="14610" width="2.59765625" style="1" customWidth="1"/>
    <col min="14611" max="14611" width="4.3984375" style="1" customWidth="1"/>
    <col min="14612" max="14628" width="2.59765625" style="1" customWidth="1"/>
    <col min="14629" max="14848" width="9" style="1"/>
    <col min="14849" max="14854" width="2.59765625" style="1" customWidth="1"/>
    <col min="14855" max="14855" width="4.3984375" style="1" customWidth="1"/>
    <col min="14856" max="14866" width="2.59765625" style="1" customWidth="1"/>
    <col min="14867" max="14867" width="4.3984375" style="1" customWidth="1"/>
    <col min="14868" max="14884" width="2.59765625" style="1" customWidth="1"/>
    <col min="14885" max="15104" width="9" style="1"/>
    <col min="15105" max="15110" width="2.59765625" style="1" customWidth="1"/>
    <col min="15111" max="15111" width="4.3984375" style="1" customWidth="1"/>
    <col min="15112" max="15122" width="2.59765625" style="1" customWidth="1"/>
    <col min="15123" max="15123" width="4.3984375" style="1" customWidth="1"/>
    <col min="15124" max="15140" width="2.59765625" style="1" customWidth="1"/>
    <col min="15141" max="15360" width="9" style="1"/>
    <col min="15361" max="15366" width="2.59765625" style="1" customWidth="1"/>
    <col min="15367" max="15367" width="4.3984375" style="1" customWidth="1"/>
    <col min="15368" max="15378" width="2.59765625" style="1" customWidth="1"/>
    <col min="15379" max="15379" width="4.3984375" style="1" customWidth="1"/>
    <col min="15380" max="15396" width="2.59765625" style="1" customWidth="1"/>
    <col min="15397" max="15616" width="9" style="1"/>
    <col min="15617" max="15622" width="2.59765625" style="1" customWidth="1"/>
    <col min="15623" max="15623" width="4.3984375" style="1" customWidth="1"/>
    <col min="15624" max="15634" width="2.59765625" style="1" customWidth="1"/>
    <col min="15635" max="15635" width="4.3984375" style="1" customWidth="1"/>
    <col min="15636" max="15652" width="2.59765625" style="1" customWidth="1"/>
    <col min="15653" max="15872" width="9" style="1"/>
    <col min="15873" max="15878" width="2.59765625" style="1" customWidth="1"/>
    <col min="15879" max="15879" width="4.3984375" style="1" customWidth="1"/>
    <col min="15880" max="15890" width="2.59765625" style="1" customWidth="1"/>
    <col min="15891" max="15891" width="4.3984375" style="1" customWidth="1"/>
    <col min="15892" max="15908" width="2.59765625" style="1" customWidth="1"/>
    <col min="15909" max="16128" width="9" style="1"/>
    <col min="16129" max="16134" width="2.59765625" style="1" customWidth="1"/>
    <col min="16135" max="16135" width="4.3984375" style="1" customWidth="1"/>
    <col min="16136" max="16146" width="2.59765625" style="1" customWidth="1"/>
    <col min="16147" max="16147" width="4.3984375" style="1" customWidth="1"/>
    <col min="16148" max="16164" width="2.59765625" style="1" customWidth="1"/>
    <col min="16165" max="16384" width="9" style="1"/>
  </cols>
  <sheetData>
    <row r="1" spans="1:32" ht="21" customHeight="1" x14ac:dyDescent="0.45">
      <c r="A1" s="1" t="s">
        <v>756</v>
      </c>
    </row>
    <row r="2" spans="1:32" s="2" customFormat="1" ht="21" customHeight="1" x14ac:dyDescent="0.45">
      <c r="A2" s="709" t="s">
        <v>66</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23"/>
      <c r="AF2" s="23"/>
    </row>
    <row r="3" spans="1:32" s="2" customFormat="1" ht="11.25" customHeight="1" thickBot="1" x14ac:dyDescent="0.5"/>
    <row r="4" spans="1:32" s="2" customFormat="1" ht="30" customHeight="1" x14ac:dyDescent="0.45">
      <c r="A4" s="781" t="s">
        <v>67</v>
      </c>
      <c r="B4" s="782"/>
      <c r="C4" s="782"/>
      <c r="D4" s="782"/>
      <c r="E4" s="782"/>
      <c r="F4" s="783"/>
      <c r="G4" s="787" t="s">
        <v>47</v>
      </c>
      <c r="H4" s="716" t="s">
        <v>53</v>
      </c>
      <c r="I4" s="717"/>
      <c r="J4" s="720"/>
      <c r="K4" s="13"/>
      <c r="L4" s="14"/>
      <c r="M4" s="14"/>
      <c r="N4" s="14"/>
      <c r="O4" s="14"/>
      <c r="P4" s="14"/>
      <c r="Q4" s="14"/>
      <c r="R4" s="15" t="s">
        <v>49</v>
      </c>
      <c r="S4" s="787" t="s">
        <v>50</v>
      </c>
      <c r="T4" s="716" t="s">
        <v>53</v>
      </c>
      <c r="U4" s="717"/>
      <c r="V4" s="720"/>
      <c r="W4" s="13"/>
      <c r="X4" s="14"/>
      <c r="Y4" s="14"/>
      <c r="Z4" s="14"/>
      <c r="AA4" s="14"/>
      <c r="AB4" s="14"/>
      <c r="AC4" s="14"/>
      <c r="AD4" s="66" t="s">
        <v>49</v>
      </c>
    </row>
    <row r="5" spans="1:32" s="2" customFormat="1" ht="30" customHeight="1" x14ac:dyDescent="0.45">
      <c r="A5" s="784"/>
      <c r="B5" s="785"/>
      <c r="C5" s="785"/>
      <c r="D5" s="785"/>
      <c r="E5" s="785"/>
      <c r="F5" s="786"/>
      <c r="G5" s="788"/>
      <c r="H5" s="789" t="s">
        <v>54</v>
      </c>
      <c r="I5" s="790"/>
      <c r="J5" s="791"/>
      <c r="K5" s="67"/>
      <c r="L5" s="68"/>
      <c r="M5" s="68"/>
      <c r="N5" s="68"/>
      <c r="O5" s="68"/>
      <c r="P5" s="68"/>
      <c r="Q5" s="68"/>
      <c r="R5" s="69" t="s">
        <v>49</v>
      </c>
      <c r="S5" s="788"/>
      <c r="T5" s="789" t="s">
        <v>54</v>
      </c>
      <c r="U5" s="790"/>
      <c r="V5" s="791"/>
      <c r="W5" s="67"/>
      <c r="X5" s="68"/>
      <c r="Y5" s="68"/>
      <c r="Z5" s="68"/>
      <c r="AA5" s="68"/>
      <c r="AB5" s="68"/>
      <c r="AC5" s="68"/>
      <c r="AD5" s="70" t="s">
        <v>49</v>
      </c>
    </row>
    <row r="6" spans="1:32" ht="30" customHeight="1" x14ac:dyDescent="0.45">
      <c r="A6" s="772" t="s">
        <v>68</v>
      </c>
      <c r="B6" s="773"/>
      <c r="C6" s="773"/>
      <c r="D6" s="773"/>
      <c r="E6" s="773"/>
      <c r="F6" s="773"/>
      <c r="G6" s="773"/>
      <c r="H6" s="773"/>
      <c r="I6" s="773"/>
      <c r="J6" s="774"/>
      <c r="K6" s="71"/>
      <c r="L6" s="71"/>
      <c r="M6" s="71"/>
      <c r="N6" s="71"/>
      <c r="O6" s="71"/>
      <c r="P6" s="71"/>
      <c r="Q6" s="71"/>
      <c r="R6" s="71"/>
      <c r="S6" s="71"/>
      <c r="T6" s="71"/>
      <c r="U6" s="71"/>
      <c r="V6" s="71"/>
      <c r="W6" s="71"/>
      <c r="X6" s="71"/>
      <c r="Y6" s="71"/>
      <c r="Z6" s="71"/>
      <c r="AA6" s="71"/>
      <c r="AB6" s="71"/>
      <c r="AC6" s="71"/>
      <c r="AD6" s="72"/>
      <c r="AE6" s="2"/>
    </row>
    <row r="7" spans="1:32" ht="30" customHeight="1" thickBot="1" x14ac:dyDescent="0.5">
      <c r="A7" s="775"/>
      <c r="B7" s="776"/>
      <c r="C7" s="776"/>
      <c r="D7" s="776"/>
      <c r="E7" s="776"/>
      <c r="F7" s="776"/>
      <c r="G7" s="776"/>
      <c r="H7" s="776"/>
      <c r="I7" s="776"/>
      <c r="J7" s="777"/>
      <c r="K7" s="10"/>
      <c r="L7" s="10"/>
      <c r="M7" s="10"/>
      <c r="N7" s="10"/>
      <c r="O7" s="10"/>
      <c r="P7" s="10"/>
      <c r="Q7" s="10"/>
      <c r="R7" s="10"/>
      <c r="S7" s="10"/>
      <c r="T7" s="10"/>
      <c r="U7" s="10"/>
      <c r="V7" s="10"/>
      <c r="W7" s="10"/>
      <c r="X7" s="10"/>
      <c r="Y7" s="10"/>
      <c r="Z7" s="10" t="s">
        <v>11</v>
      </c>
      <c r="AA7" s="10"/>
      <c r="AB7" s="10"/>
      <c r="AC7" s="10"/>
      <c r="AD7" s="11"/>
      <c r="AE7" s="2"/>
    </row>
    <row r="8" spans="1:32" ht="30" customHeight="1" x14ac:dyDescent="0.45">
      <c r="A8" s="719" t="s">
        <v>69</v>
      </c>
      <c r="B8" s="717"/>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8"/>
      <c r="AE8" s="2"/>
    </row>
    <row r="9" spans="1:32" ht="30" customHeight="1" x14ac:dyDescent="0.45">
      <c r="A9" s="772" t="s">
        <v>70</v>
      </c>
      <c r="B9" s="773"/>
      <c r="C9" s="773"/>
      <c r="D9" s="773"/>
      <c r="E9" s="773"/>
      <c r="F9" s="774"/>
      <c r="G9" s="71"/>
      <c r="H9" s="71"/>
      <c r="I9" s="71"/>
      <c r="J9" s="71"/>
      <c r="K9" s="71"/>
      <c r="L9" s="71"/>
      <c r="M9" s="71"/>
      <c r="N9" s="71"/>
      <c r="O9" s="71"/>
      <c r="P9" s="71"/>
      <c r="Q9" s="71"/>
      <c r="R9" s="71"/>
      <c r="S9" s="71"/>
      <c r="T9" s="71"/>
      <c r="U9" s="71"/>
      <c r="V9" s="71"/>
      <c r="W9" s="71"/>
      <c r="X9" s="71"/>
      <c r="Y9" s="71"/>
      <c r="Z9" s="71"/>
      <c r="AA9" s="71"/>
      <c r="AB9" s="71"/>
      <c r="AC9" s="71"/>
      <c r="AD9" s="72"/>
      <c r="AE9" s="2"/>
    </row>
    <row r="10" spans="1:32" ht="30" customHeight="1" x14ac:dyDescent="0.45">
      <c r="A10" s="778"/>
      <c r="B10" s="779"/>
      <c r="C10" s="779"/>
      <c r="D10" s="779"/>
      <c r="E10" s="779"/>
      <c r="F10" s="780"/>
      <c r="G10" s="73"/>
      <c r="H10" s="73"/>
      <c r="I10" s="73"/>
      <c r="J10" s="73"/>
      <c r="K10" s="73"/>
      <c r="L10" s="73"/>
      <c r="M10" s="73"/>
      <c r="N10" s="73"/>
      <c r="O10" s="73"/>
      <c r="P10" s="73"/>
      <c r="Q10" s="73"/>
      <c r="R10" s="73"/>
      <c r="S10" s="73"/>
      <c r="T10" s="73"/>
      <c r="U10" s="73"/>
      <c r="V10" s="73"/>
      <c r="W10" s="73"/>
      <c r="X10" s="73"/>
      <c r="Y10" s="73"/>
      <c r="Z10" s="73"/>
      <c r="AA10" s="73"/>
      <c r="AB10" s="73"/>
      <c r="AC10" s="73"/>
      <c r="AD10" s="70"/>
      <c r="AE10" s="2"/>
    </row>
    <row r="11" spans="1:32" ht="30" customHeight="1" x14ac:dyDescent="0.45">
      <c r="A11" s="772" t="s">
        <v>71</v>
      </c>
      <c r="B11" s="773"/>
      <c r="C11" s="773"/>
      <c r="D11" s="773"/>
      <c r="E11" s="773"/>
      <c r="F11" s="774"/>
      <c r="G11" s="71"/>
      <c r="H11" s="71"/>
      <c r="I11" s="71"/>
      <c r="J11" s="71"/>
      <c r="K11" s="71"/>
      <c r="L11" s="71"/>
      <c r="M11" s="71"/>
      <c r="N11" s="71"/>
      <c r="O11" s="71"/>
      <c r="P11" s="71"/>
      <c r="Q11" s="71"/>
      <c r="R11" s="71"/>
      <c r="S11" s="71"/>
      <c r="T11" s="71"/>
      <c r="U11" s="71"/>
      <c r="V11" s="71"/>
      <c r="W11" s="71"/>
      <c r="X11" s="71"/>
      <c r="Y11" s="71"/>
      <c r="Z11" s="71"/>
      <c r="AA11" s="71"/>
      <c r="AB11" s="71"/>
      <c r="AC11" s="71"/>
      <c r="AD11" s="72"/>
      <c r="AE11" s="2"/>
    </row>
    <row r="12" spans="1:32" ht="30" customHeight="1" x14ac:dyDescent="0.45">
      <c r="A12" s="778"/>
      <c r="B12" s="779"/>
      <c r="C12" s="779"/>
      <c r="D12" s="779"/>
      <c r="E12" s="779"/>
      <c r="F12" s="780"/>
      <c r="G12" s="73"/>
      <c r="H12" s="73"/>
      <c r="I12" s="73"/>
      <c r="J12" s="73"/>
      <c r="K12" s="73"/>
      <c r="L12" s="73"/>
      <c r="M12" s="73"/>
      <c r="N12" s="73"/>
      <c r="O12" s="73"/>
      <c r="P12" s="73"/>
      <c r="Q12" s="73"/>
      <c r="R12" s="73"/>
      <c r="S12" s="73"/>
      <c r="T12" s="73"/>
      <c r="U12" s="73"/>
      <c r="V12" s="73"/>
      <c r="W12" s="73"/>
      <c r="X12" s="73"/>
      <c r="Y12" s="73"/>
      <c r="Z12" s="73"/>
      <c r="AA12" s="73"/>
      <c r="AB12" s="73"/>
      <c r="AC12" s="73"/>
      <c r="AD12" s="70"/>
      <c r="AE12" s="2"/>
    </row>
    <row r="13" spans="1:32" ht="30" customHeight="1" x14ac:dyDescent="0.45">
      <c r="A13" s="721" t="s">
        <v>72</v>
      </c>
      <c r="B13" s="722"/>
      <c r="C13" s="722"/>
      <c r="D13" s="722"/>
      <c r="E13" s="722"/>
      <c r="F13" s="723"/>
      <c r="G13" s="2"/>
      <c r="H13" s="2"/>
      <c r="I13" s="2"/>
      <c r="J13" s="2"/>
      <c r="K13" s="2"/>
      <c r="L13" s="2"/>
      <c r="M13" s="2"/>
      <c r="N13" s="2"/>
      <c r="O13" s="2"/>
      <c r="P13" s="2"/>
      <c r="Q13" s="2"/>
      <c r="R13" s="2"/>
      <c r="S13" s="2"/>
      <c r="T13" s="2"/>
      <c r="U13" s="2"/>
      <c r="V13" s="2"/>
      <c r="W13" s="2"/>
      <c r="X13" s="2"/>
      <c r="Y13" s="2"/>
      <c r="Z13" s="2"/>
      <c r="AA13" s="2"/>
      <c r="AB13" s="2"/>
      <c r="AC13" s="2"/>
      <c r="AD13" s="8"/>
      <c r="AE13" s="2"/>
    </row>
    <row r="14" spans="1:32" ht="30" customHeight="1" x14ac:dyDescent="0.45">
      <c r="A14" s="778"/>
      <c r="B14" s="779"/>
      <c r="C14" s="779"/>
      <c r="D14" s="779"/>
      <c r="E14" s="779"/>
      <c r="F14" s="780"/>
      <c r="G14" s="74"/>
      <c r="H14" s="73"/>
      <c r="I14" s="73"/>
      <c r="J14" s="73"/>
      <c r="K14" s="73"/>
      <c r="L14" s="73"/>
      <c r="M14" s="73"/>
      <c r="N14" s="73"/>
      <c r="O14" s="73"/>
      <c r="P14" s="73"/>
      <c r="Q14" s="73"/>
      <c r="R14" s="73"/>
      <c r="S14" s="73"/>
      <c r="T14" s="73"/>
      <c r="U14" s="73"/>
      <c r="V14" s="73"/>
      <c r="W14" s="73"/>
      <c r="X14" s="73"/>
      <c r="Y14" s="73"/>
      <c r="Z14" s="73"/>
      <c r="AA14" s="73"/>
      <c r="AB14" s="73"/>
      <c r="AC14" s="73"/>
      <c r="AD14" s="70"/>
      <c r="AE14" s="2"/>
    </row>
    <row r="15" spans="1:32" ht="30" customHeight="1" x14ac:dyDescent="0.45">
      <c r="A15" s="772" t="s">
        <v>73</v>
      </c>
      <c r="B15" s="773"/>
      <c r="C15" s="773"/>
      <c r="D15" s="773"/>
      <c r="E15" s="773"/>
      <c r="F15" s="774"/>
      <c r="G15" s="75"/>
      <c r="H15" s="71"/>
      <c r="I15" s="71"/>
      <c r="J15" s="71"/>
      <c r="K15" s="71"/>
      <c r="L15" s="71"/>
      <c r="M15" s="71"/>
      <c r="N15" s="71"/>
      <c r="O15" s="71"/>
      <c r="P15" s="71"/>
      <c r="Q15" s="71"/>
      <c r="R15" s="71"/>
      <c r="S15" s="71"/>
      <c r="T15" s="71"/>
      <c r="U15" s="71"/>
      <c r="V15" s="71"/>
      <c r="W15" s="71"/>
      <c r="X15" s="71"/>
      <c r="Y15" s="71"/>
      <c r="Z15" s="71"/>
      <c r="AA15" s="71"/>
      <c r="AB15" s="71"/>
      <c r="AC15" s="71"/>
      <c r="AD15" s="72"/>
      <c r="AE15" s="2"/>
    </row>
    <row r="16" spans="1:32" ht="30" customHeight="1" x14ac:dyDescent="0.45">
      <c r="A16" s="778"/>
      <c r="B16" s="779"/>
      <c r="C16" s="779"/>
      <c r="D16" s="779"/>
      <c r="E16" s="779"/>
      <c r="F16" s="780"/>
      <c r="G16" s="74"/>
      <c r="H16" s="73"/>
      <c r="I16" s="73"/>
      <c r="J16" s="73"/>
      <c r="K16" s="73"/>
      <c r="L16" s="73"/>
      <c r="M16" s="73"/>
      <c r="N16" s="73"/>
      <c r="O16" s="73"/>
      <c r="P16" s="73"/>
      <c r="Q16" s="73"/>
      <c r="R16" s="73"/>
      <c r="S16" s="73"/>
      <c r="T16" s="73"/>
      <c r="U16" s="73"/>
      <c r="V16" s="73"/>
      <c r="W16" s="73"/>
      <c r="X16" s="73"/>
      <c r="Y16" s="73"/>
      <c r="Z16" s="73"/>
      <c r="AA16" s="73"/>
      <c r="AB16" s="73"/>
      <c r="AC16" s="73"/>
      <c r="AD16" s="70"/>
      <c r="AE16" s="2"/>
    </row>
    <row r="17" spans="1:32" ht="30" customHeight="1" x14ac:dyDescent="0.45">
      <c r="A17" s="772" t="s">
        <v>74</v>
      </c>
      <c r="B17" s="773"/>
      <c r="C17" s="773"/>
      <c r="D17" s="773"/>
      <c r="E17" s="773"/>
      <c r="F17" s="774"/>
      <c r="G17" s="2"/>
      <c r="H17" s="2"/>
      <c r="I17" s="2"/>
      <c r="J17" s="2"/>
      <c r="K17" s="2"/>
      <c r="L17" s="2"/>
      <c r="M17" s="2"/>
      <c r="N17" s="2"/>
      <c r="O17" s="2"/>
      <c r="P17" s="2"/>
      <c r="Q17" s="2"/>
      <c r="R17" s="2"/>
      <c r="S17" s="2"/>
      <c r="T17" s="2"/>
      <c r="U17" s="2"/>
      <c r="V17" s="2"/>
      <c r="W17" s="2"/>
      <c r="X17" s="2"/>
      <c r="Y17" s="2"/>
      <c r="Z17" s="2"/>
      <c r="AA17" s="2"/>
      <c r="AB17" s="2"/>
      <c r="AC17" s="2"/>
      <c r="AD17" s="8"/>
      <c r="AE17" s="2"/>
    </row>
    <row r="18" spans="1:32" ht="30" customHeight="1" thickBot="1" x14ac:dyDescent="0.5">
      <c r="A18" s="775"/>
      <c r="B18" s="776"/>
      <c r="C18" s="776"/>
      <c r="D18" s="776"/>
      <c r="E18" s="776"/>
      <c r="F18" s="777"/>
      <c r="G18" s="10"/>
      <c r="H18" s="10"/>
      <c r="I18" s="10"/>
      <c r="J18" s="10"/>
      <c r="K18" s="10"/>
      <c r="L18" s="10"/>
      <c r="M18" s="10"/>
      <c r="N18" s="10"/>
      <c r="O18" s="10"/>
      <c r="P18" s="10"/>
      <c r="Q18" s="10"/>
      <c r="R18" s="10"/>
      <c r="S18" s="10"/>
      <c r="T18" s="10"/>
      <c r="U18" s="10"/>
      <c r="V18" s="10"/>
      <c r="W18" s="10"/>
      <c r="X18" s="10"/>
      <c r="Y18" s="10"/>
      <c r="Z18" s="10"/>
      <c r="AA18" s="10"/>
      <c r="AB18" s="10"/>
      <c r="AC18" s="10"/>
      <c r="AD18" s="11"/>
      <c r="AE18" s="2"/>
    </row>
    <row r="19" spans="1:32" ht="21"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21"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21" customHeight="1" x14ac:dyDescent="0.4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1" customHeight="1" x14ac:dyDescent="0.4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1" customHeight="1" x14ac:dyDescent="0.4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1"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8" customHeight="1" x14ac:dyDescent="0.45">
      <c r="A25" s="3"/>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8" customHeight="1" x14ac:dyDescent="0.45">
      <c r="A26" s="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21" customHeight="1" x14ac:dyDescent="0.45">
      <c r="A27" s="3"/>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21" customHeight="1" x14ac:dyDescent="0.4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x14ac:dyDescent="0.4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x14ac:dyDescent="0.4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x14ac:dyDescent="0.4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x14ac:dyDescent="0.4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x14ac:dyDescent="0.4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x14ac:dyDescent="0.4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x14ac:dyDescent="0.4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x14ac:dyDescent="0.4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x14ac:dyDescent="0.4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x14ac:dyDescent="0.4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x14ac:dyDescent="0.4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x14ac:dyDescent="0.4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x14ac:dyDescent="0.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x14ac:dyDescent="0.4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x14ac:dyDescent="0.4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x14ac:dyDescent="0.4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x14ac:dyDescent="0.4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x14ac:dyDescent="0.4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x14ac:dyDescent="0.4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x14ac:dyDescent="0.4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x14ac:dyDescent="0.4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x14ac:dyDescent="0.4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x14ac:dyDescent="0.4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x14ac:dyDescent="0.4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x14ac:dyDescent="0.4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x14ac:dyDescent="0.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x14ac:dyDescent="0.4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x14ac:dyDescent="0.4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x14ac:dyDescent="0.4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x14ac:dyDescent="0.4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x14ac:dyDescent="0.4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x14ac:dyDescent="0.4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x14ac:dyDescent="0.4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x14ac:dyDescent="0.4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x14ac:dyDescent="0.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x14ac:dyDescent="0.4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x14ac:dyDescent="0.4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x14ac:dyDescent="0.4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x14ac:dyDescent="0.4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x14ac:dyDescent="0.4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x14ac:dyDescent="0.4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x14ac:dyDescent="0.4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x14ac:dyDescent="0.4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x14ac:dyDescent="0.4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x14ac:dyDescent="0.4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x14ac:dyDescent="0.4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x14ac:dyDescent="0.4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x14ac:dyDescent="0.4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x14ac:dyDescent="0.4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x14ac:dyDescent="0.4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x14ac:dyDescent="0.4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x14ac:dyDescent="0.4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x14ac:dyDescent="0.4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x14ac:dyDescent="0.4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x14ac:dyDescent="0.4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x14ac:dyDescent="0.4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x14ac:dyDescent="0.4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x14ac:dyDescent="0.4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x14ac:dyDescent="0.4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sheetData>
  <mergeCells count="15">
    <mergeCell ref="A2:AD2"/>
    <mergeCell ref="A4:F5"/>
    <mergeCell ref="G4:G5"/>
    <mergeCell ref="H4:J4"/>
    <mergeCell ref="S4:S5"/>
    <mergeCell ref="T4:V4"/>
    <mergeCell ref="H5:J5"/>
    <mergeCell ref="T5:V5"/>
    <mergeCell ref="A17:F18"/>
    <mergeCell ref="A6:J7"/>
    <mergeCell ref="A8:AD8"/>
    <mergeCell ref="A9:F10"/>
    <mergeCell ref="A11:F12"/>
    <mergeCell ref="A13:F14"/>
    <mergeCell ref="A15:F16"/>
  </mergeCells>
  <phoneticPr fontId="11"/>
  <pageMargins left="0.75" right="0.75" top="1" bottom="1" header="0.51200000000000001" footer="0.51200000000000001"/>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J64"/>
  <sheetViews>
    <sheetView view="pageBreakPreview" zoomScale="85" zoomScaleNormal="100" zoomScaleSheetLayoutView="85" zoomScalePageLayoutView="85" workbookViewId="0">
      <selection activeCell="J1" sqref="J1:Q1"/>
    </sheetView>
  </sheetViews>
  <sheetFormatPr defaultColWidth="3.59765625" defaultRowHeight="13.2" x14ac:dyDescent="0.45"/>
  <cols>
    <col min="1" max="1" width="2.59765625" style="425" customWidth="1"/>
    <col min="2" max="2" width="2.09765625" style="425" customWidth="1"/>
    <col min="3" max="3" width="3.09765625" style="425" customWidth="1"/>
    <col min="4" max="15" width="3.296875" style="425" customWidth="1"/>
    <col min="16" max="16" width="1.296875" style="425" customWidth="1"/>
    <col min="17" max="18" width="3.296875" style="425" customWidth="1"/>
    <col min="19" max="19" width="2.5" style="425" customWidth="1"/>
    <col min="20" max="31" width="3.296875" style="425" customWidth="1"/>
    <col min="32" max="16384" width="3.59765625" style="425"/>
  </cols>
  <sheetData>
    <row r="2" spans="2:31" x14ac:dyDescent="0.45">
      <c r="B2" s="425" t="s">
        <v>313</v>
      </c>
    </row>
    <row r="3" spans="2:31" x14ac:dyDescent="0.45">
      <c r="U3" s="426"/>
      <c r="X3" s="427" t="s">
        <v>314</v>
      </c>
      <c r="Y3" s="799"/>
      <c r="Z3" s="799"/>
      <c r="AA3" s="427" t="s">
        <v>315</v>
      </c>
      <c r="AB3" s="428"/>
      <c r="AC3" s="427" t="s">
        <v>316</v>
      </c>
      <c r="AD3" s="428"/>
      <c r="AE3" s="427" t="s">
        <v>317</v>
      </c>
    </row>
    <row r="4" spans="2:31" x14ac:dyDescent="0.45">
      <c r="T4" s="429"/>
      <c r="U4" s="429"/>
      <c r="V4" s="429"/>
    </row>
    <row r="5" spans="2:31" x14ac:dyDescent="0.45">
      <c r="B5" s="799" t="s">
        <v>318</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6" spans="2:31" x14ac:dyDescent="0.45">
      <c r="B6" s="799" t="s">
        <v>319</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row>
    <row r="8" spans="2:31" ht="23.25" customHeight="1" x14ac:dyDescent="0.45">
      <c r="B8" s="430" t="s">
        <v>320</v>
      </c>
      <c r="C8" s="430"/>
      <c r="D8" s="430"/>
      <c r="E8" s="430"/>
      <c r="F8" s="797"/>
      <c r="G8" s="798"/>
      <c r="H8" s="798"/>
      <c r="I8" s="798"/>
      <c r="J8" s="798"/>
      <c r="K8" s="798"/>
      <c r="L8" s="798"/>
      <c r="M8" s="798"/>
      <c r="N8" s="798"/>
      <c r="O8" s="798"/>
      <c r="P8" s="798"/>
      <c r="Q8" s="798"/>
      <c r="R8" s="798"/>
      <c r="S8" s="798"/>
      <c r="T8" s="798"/>
      <c r="U8" s="798"/>
      <c r="V8" s="798"/>
      <c r="W8" s="798"/>
      <c r="X8" s="798"/>
      <c r="Y8" s="798"/>
      <c r="Z8" s="798"/>
      <c r="AA8" s="798"/>
      <c r="AB8" s="798"/>
      <c r="AC8" s="798"/>
      <c r="AD8" s="798"/>
      <c r="AE8" s="800"/>
    </row>
    <row r="9" spans="2:31" ht="23.25" customHeight="1" x14ac:dyDescent="0.45">
      <c r="B9" s="430" t="s">
        <v>321</v>
      </c>
      <c r="C9" s="430"/>
      <c r="D9" s="430"/>
      <c r="E9" s="430"/>
      <c r="F9" s="431" t="s">
        <v>322</v>
      </c>
      <c r="G9" s="432" t="s">
        <v>323</v>
      </c>
      <c r="H9" s="432"/>
      <c r="I9" s="432"/>
      <c r="J9" s="432"/>
      <c r="K9" s="433" t="s">
        <v>322</v>
      </c>
      <c r="L9" s="434" t="s">
        <v>324</v>
      </c>
      <c r="M9" s="432"/>
      <c r="N9" s="432"/>
      <c r="O9" s="432"/>
      <c r="P9" s="432"/>
      <c r="Q9" s="433" t="s">
        <v>322</v>
      </c>
      <c r="R9" s="432" t="s">
        <v>325</v>
      </c>
      <c r="S9" s="432"/>
      <c r="T9" s="432"/>
      <c r="U9" s="432"/>
      <c r="V9" s="432"/>
      <c r="W9" s="432"/>
      <c r="X9" s="432"/>
      <c r="Y9" s="432"/>
      <c r="Z9" s="432"/>
      <c r="AA9" s="432"/>
      <c r="AB9" s="432"/>
      <c r="AC9" s="432"/>
      <c r="AD9" s="435"/>
      <c r="AE9" s="436"/>
    </row>
    <row r="10" spans="2:31" ht="30.75" customHeight="1" x14ac:dyDescent="0.45">
      <c r="B10" s="430" t="s">
        <v>326</v>
      </c>
      <c r="C10" s="430"/>
      <c r="D10" s="430"/>
      <c r="E10" s="430"/>
      <c r="F10" s="431" t="s">
        <v>322</v>
      </c>
      <c r="G10" s="432" t="s">
        <v>327</v>
      </c>
      <c r="H10" s="437"/>
      <c r="I10" s="437"/>
      <c r="J10" s="437"/>
      <c r="K10" s="437"/>
      <c r="L10" s="437"/>
      <c r="M10" s="437"/>
      <c r="N10" s="437"/>
      <c r="O10" s="437"/>
      <c r="P10" s="437"/>
      <c r="Q10" s="435"/>
      <c r="R10" s="433" t="s">
        <v>322</v>
      </c>
      <c r="S10" s="432" t="s">
        <v>328</v>
      </c>
      <c r="T10" s="437"/>
      <c r="U10" s="437"/>
      <c r="V10" s="437"/>
      <c r="W10" s="437"/>
      <c r="X10" s="437"/>
      <c r="Y10" s="437"/>
      <c r="Z10" s="437"/>
      <c r="AA10" s="437"/>
      <c r="AB10" s="437"/>
      <c r="AC10" s="437"/>
      <c r="AD10" s="435"/>
      <c r="AE10" s="436"/>
    </row>
    <row r="12" spans="2:31" x14ac:dyDescent="0.45">
      <c r="B12" s="438"/>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6"/>
      <c r="AA12" s="431"/>
      <c r="AB12" s="433" t="s">
        <v>329</v>
      </c>
      <c r="AC12" s="433" t="s">
        <v>330</v>
      </c>
      <c r="AD12" s="433" t="s">
        <v>331</v>
      </c>
      <c r="AE12" s="436"/>
    </row>
    <row r="13" spans="2:31" x14ac:dyDescent="0.45">
      <c r="B13" s="439" t="s">
        <v>332</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1"/>
      <c r="AA13" s="442"/>
      <c r="AB13" s="443"/>
      <c r="AC13" s="443"/>
      <c r="AD13" s="440"/>
      <c r="AE13" s="444"/>
    </row>
    <row r="14" spans="2:31" x14ac:dyDescent="0.45">
      <c r="B14" s="445"/>
      <c r="C14" s="446" t="s">
        <v>333</v>
      </c>
      <c r="D14" s="447" t="s">
        <v>334</v>
      </c>
      <c r="E14" s="447"/>
      <c r="F14" s="447"/>
      <c r="G14" s="447"/>
      <c r="H14" s="447"/>
      <c r="I14" s="447"/>
      <c r="J14" s="447"/>
      <c r="K14" s="447"/>
      <c r="L14" s="447"/>
      <c r="M14" s="447"/>
      <c r="N14" s="447"/>
      <c r="O14" s="447"/>
      <c r="P14" s="447"/>
      <c r="Q14" s="447"/>
      <c r="R14" s="447"/>
      <c r="S14" s="447"/>
      <c r="T14" s="447"/>
      <c r="U14" s="447"/>
      <c r="V14" s="447"/>
      <c r="W14" s="447"/>
      <c r="X14" s="447"/>
      <c r="Y14" s="447"/>
      <c r="Z14" s="448"/>
      <c r="AA14" s="449"/>
      <c r="AB14" s="450" t="s">
        <v>322</v>
      </c>
      <c r="AC14" s="450" t="s">
        <v>330</v>
      </c>
      <c r="AD14" s="450" t="s">
        <v>322</v>
      </c>
      <c r="AE14" s="451"/>
    </row>
    <row r="15" spans="2:31" x14ac:dyDescent="0.45">
      <c r="B15" s="445"/>
      <c r="C15" s="447"/>
      <c r="D15" s="447" t="s">
        <v>335</v>
      </c>
      <c r="E15" s="447"/>
      <c r="F15" s="447"/>
      <c r="G15" s="447"/>
      <c r="H15" s="447"/>
      <c r="I15" s="447"/>
      <c r="J15" s="447"/>
      <c r="K15" s="447"/>
      <c r="L15" s="447"/>
      <c r="M15" s="447"/>
      <c r="N15" s="447"/>
      <c r="O15" s="447"/>
      <c r="P15" s="447"/>
      <c r="Q15" s="447"/>
      <c r="R15" s="447"/>
      <c r="S15" s="447"/>
      <c r="T15" s="447"/>
      <c r="U15" s="447"/>
      <c r="V15" s="447"/>
      <c r="W15" s="447"/>
      <c r="X15" s="447"/>
      <c r="Y15" s="447"/>
      <c r="Z15" s="452"/>
      <c r="AA15" s="453"/>
      <c r="AB15" s="450"/>
      <c r="AC15" s="450"/>
      <c r="AD15" s="447"/>
      <c r="AE15" s="451"/>
    </row>
    <row r="16" spans="2:31" ht="6" customHeight="1" x14ac:dyDescent="0.45">
      <c r="B16" s="445"/>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52"/>
      <c r="AA16" s="453"/>
      <c r="AB16" s="450"/>
      <c r="AC16" s="450"/>
      <c r="AD16" s="447"/>
      <c r="AE16" s="451"/>
    </row>
    <row r="17" spans="2:31" x14ac:dyDescent="0.45">
      <c r="B17" s="445"/>
      <c r="C17" s="447"/>
      <c r="D17" s="454" t="s">
        <v>336</v>
      </c>
      <c r="E17" s="432"/>
      <c r="F17" s="432"/>
      <c r="G17" s="432"/>
      <c r="H17" s="432"/>
      <c r="I17" s="432"/>
      <c r="J17" s="432"/>
      <c r="K17" s="432"/>
      <c r="L17" s="432"/>
      <c r="M17" s="432"/>
      <c r="N17" s="432"/>
      <c r="O17" s="435"/>
      <c r="P17" s="435"/>
      <c r="Q17" s="435"/>
      <c r="R17" s="435"/>
      <c r="S17" s="432"/>
      <c r="T17" s="432"/>
      <c r="U17" s="797"/>
      <c r="V17" s="798"/>
      <c r="W17" s="798"/>
      <c r="X17" s="435" t="s">
        <v>337</v>
      </c>
      <c r="Y17" s="445"/>
      <c r="Z17" s="452"/>
      <c r="AA17" s="453"/>
      <c r="AB17" s="450"/>
      <c r="AC17" s="450"/>
      <c r="AD17" s="447"/>
      <c r="AE17" s="451"/>
    </row>
    <row r="18" spans="2:31" x14ac:dyDescent="0.45">
      <c r="B18" s="445"/>
      <c r="C18" s="447"/>
      <c r="D18" s="454" t="s">
        <v>338</v>
      </c>
      <c r="E18" s="432"/>
      <c r="F18" s="432"/>
      <c r="G18" s="432"/>
      <c r="H18" s="432"/>
      <c r="I18" s="432"/>
      <c r="J18" s="432"/>
      <c r="K18" s="432"/>
      <c r="L18" s="432"/>
      <c r="M18" s="432"/>
      <c r="N18" s="432"/>
      <c r="O18" s="435"/>
      <c r="P18" s="435"/>
      <c r="Q18" s="435"/>
      <c r="R18" s="435"/>
      <c r="S18" s="432"/>
      <c r="T18" s="432"/>
      <c r="U18" s="797"/>
      <c r="V18" s="798"/>
      <c r="W18" s="798"/>
      <c r="X18" s="435" t="s">
        <v>337</v>
      </c>
      <c r="Y18" s="445"/>
      <c r="Z18" s="451"/>
      <c r="AA18" s="453"/>
      <c r="AB18" s="450"/>
      <c r="AC18" s="450"/>
      <c r="AD18" s="447"/>
      <c r="AE18" s="451"/>
    </row>
    <row r="19" spans="2:31" x14ac:dyDescent="0.45">
      <c r="B19" s="445"/>
      <c r="C19" s="447"/>
      <c r="D19" s="454" t="s">
        <v>339</v>
      </c>
      <c r="E19" s="432"/>
      <c r="F19" s="432"/>
      <c r="G19" s="432"/>
      <c r="H19" s="432"/>
      <c r="I19" s="432"/>
      <c r="J19" s="432"/>
      <c r="K19" s="432"/>
      <c r="L19" s="432"/>
      <c r="M19" s="432"/>
      <c r="N19" s="432"/>
      <c r="O19" s="435"/>
      <c r="P19" s="435"/>
      <c r="Q19" s="435"/>
      <c r="R19" s="435"/>
      <c r="S19" s="432"/>
      <c r="T19" s="455" t="str">
        <f>(IFERROR(ROUNDDOWN(T18/T17*100,0),""))</f>
        <v/>
      </c>
      <c r="U19" s="795" t="str">
        <f>(IFERROR(ROUNDDOWN(U18/U17*100,0),""))</f>
        <v/>
      </c>
      <c r="V19" s="796"/>
      <c r="W19" s="796"/>
      <c r="X19" s="435" t="s">
        <v>340</v>
      </c>
      <c r="Y19" s="445"/>
      <c r="Z19" s="456"/>
      <c r="AA19" s="453"/>
      <c r="AB19" s="450"/>
      <c r="AC19" s="450"/>
      <c r="AD19" s="447"/>
      <c r="AE19" s="451"/>
    </row>
    <row r="20" spans="2:31" x14ac:dyDescent="0.45">
      <c r="B20" s="445"/>
      <c r="C20" s="447"/>
      <c r="D20" s="447" t="s">
        <v>341</v>
      </c>
      <c r="E20" s="447"/>
      <c r="F20" s="447"/>
      <c r="G20" s="447"/>
      <c r="H20" s="447"/>
      <c r="I20" s="447"/>
      <c r="J20" s="447"/>
      <c r="K20" s="447"/>
      <c r="L20" s="447"/>
      <c r="M20" s="447"/>
      <c r="N20" s="447"/>
      <c r="O20" s="447"/>
      <c r="P20" s="447"/>
      <c r="Q20" s="447"/>
      <c r="R20" s="447"/>
      <c r="S20" s="447"/>
      <c r="T20" s="447"/>
      <c r="U20" s="447"/>
      <c r="V20" s="447"/>
      <c r="W20" s="447"/>
      <c r="X20" s="447"/>
      <c r="Y20" s="447"/>
      <c r="Z20" s="456"/>
      <c r="AA20" s="453"/>
      <c r="AB20" s="450"/>
      <c r="AC20" s="450"/>
      <c r="AD20" s="447"/>
      <c r="AE20" s="451"/>
    </row>
    <row r="21" spans="2:31" x14ac:dyDescent="0.45">
      <c r="B21" s="445"/>
      <c r="C21" s="447"/>
      <c r="D21" s="447"/>
      <c r="E21" s="447" t="s">
        <v>342</v>
      </c>
      <c r="F21" s="447"/>
      <c r="G21" s="447"/>
      <c r="H21" s="447"/>
      <c r="I21" s="447"/>
      <c r="J21" s="447"/>
      <c r="K21" s="447"/>
      <c r="L21" s="447"/>
      <c r="M21" s="447"/>
      <c r="N21" s="447"/>
      <c r="O21" s="447"/>
      <c r="P21" s="447"/>
      <c r="Q21" s="447"/>
      <c r="R21" s="447"/>
      <c r="S21" s="447"/>
      <c r="T21" s="447"/>
      <c r="U21" s="447"/>
      <c r="V21" s="447"/>
      <c r="W21" s="447"/>
      <c r="X21" s="447"/>
      <c r="Y21" s="447"/>
      <c r="Z21" s="456"/>
      <c r="AA21" s="453"/>
      <c r="AB21" s="450"/>
      <c r="AC21" s="450"/>
      <c r="AD21" s="447"/>
      <c r="AE21" s="451"/>
    </row>
    <row r="22" spans="2:31" x14ac:dyDescent="0.45">
      <c r="B22" s="445"/>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56"/>
      <c r="AA22" s="453"/>
      <c r="AB22" s="450"/>
      <c r="AC22" s="450"/>
      <c r="AD22" s="447"/>
      <c r="AE22" s="451"/>
    </row>
    <row r="23" spans="2:31" x14ac:dyDescent="0.45">
      <c r="B23" s="445"/>
      <c r="C23" s="446" t="s">
        <v>343</v>
      </c>
      <c r="D23" s="447" t="s">
        <v>344</v>
      </c>
      <c r="E23" s="447"/>
      <c r="F23" s="447"/>
      <c r="G23" s="447"/>
      <c r="H23" s="447"/>
      <c r="I23" s="447"/>
      <c r="J23" s="447"/>
      <c r="K23" s="447"/>
      <c r="L23" s="447"/>
      <c r="M23" s="447"/>
      <c r="N23" s="447"/>
      <c r="O23" s="447"/>
      <c r="P23" s="447"/>
      <c r="Q23" s="447"/>
      <c r="R23" s="447"/>
      <c r="S23" s="447"/>
      <c r="T23" s="447"/>
      <c r="U23" s="447"/>
      <c r="V23" s="447"/>
      <c r="W23" s="447"/>
      <c r="X23" s="447"/>
      <c r="Y23" s="447"/>
      <c r="Z23" s="448"/>
      <c r="AA23" s="453"/>
      <c r="AB23" s="450" t="s">
        <v>322</v>
      </c>
      <c r="AC23" s="450" t="s">
        <v>330</v>
      </c>
      <c r="AD23" s="450" t="s">
        <v>322</v>
      </c>
      <c r="AE23" s="451"/>
    </row>
    <row r="24" spans="2:31" x14ac:dyDescent="0.45">
      <c r="B24" s="445"/>
      <c r="C24" s="446"/>
      <c r="D24" s="447" t="s">
        <v>345</v>
      </c>
      <c r="E24" s="447"/>
      <c r="F24" s="447"/>
      <c r="G24" s="447"/>
      <c r="H24" s="447"/>
      <c r="I24" s="447"/>
      <c r="J24" s="447"/>
      <c r="K24" s="447"/>
      <c r="L24" s="447"/>
      <c r="M24" s="447"/>
      <c r="N24" s="447"/>
      <c r="O24" s="447"/>
      <c r="P24" s="447"/>
      <c r="Q24" s="447"/>
      <c r="R24" s="447"/>
      <c r="S24" s="447"/>
      <c r="T24" s="447"/>
      <c r="U24" s="447"/>
      <c r="V24" s="447"/>
      <c r="W24" s="447"/>
      <c r="X24" s="447"/>
      <c r="Y24" s="447"/>
      <c r="Z24" s="448"/>
      <c r="AA24" s="453"/>
      <c r="AB24" s="450"/>
      <c r="AC24" s="450"/>
      <c r="AD24" s="450"/>
      <c r="AE24" s="451"/>
    </row>
    <row r="25" spans="2:31" x14ac:dyDescent="0.45">
      <c r="B25" s="445"/>
      <c r="C25" s="446"/>
      <c r="D25" s="447" t="s">
        <v>346</v>
      </c>
      <c r="E25" s="447"/>
      <c r="F25" s="447"/>
      <c r="G25" s="447"/>
      <c r="H25" s="447"/>
      <c r="I25" s="447"/>
      <c r="J25" s="447"/>
      <c r="K25" s="447"/>
      <c r="L25" s="447"/>
      <c r="M25" s="447"/>
      <c r="N25" s="447"/>
      <c r="O25" s="447"/>
      <c r="P25" s="447"/>
      <c r="Q25" s="447"/>
      <c r="R25" s="447"/>
      <c r="S25" s="447"/>
      <c r="T25" s="447"/>
      <c r="U25" s="447"/>
      <c r="V25" s="447"/>
      <c r="W25" s="447"/>
      <c r="X25" s="447"/>
      <c r="Y25" s="447"/>
      <c r="Z25" s="448"/>
      <c r="AA25" s="449"/>
      <c r="AB25" s="450"/>
      <c r="AC25" s="457"/>
      <c r="AD25" s="447"/>
      <c r="AE25" s="451"/>
    </row>
    <row r="26" spans="2:31" ht="6" customHeight="1" x14ac:dyDescent="0.45">
      <c r="B26" s="445"/>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56"/>
      <c r="AA26" s="453"/>
      <c r="AB26" s="450"/>
      <c r="AC26" s="450"/>
      <c r="AD26" s="447"/>
      <c r="AE26" s="451"/>
    </row>
    <row r="27" spans="2:31" x14ac:dyDescent="0.45">
      <c r="B27" s="445"/>
      <c r="C27" s="446"/>
      <c r="D27" s="454" t="s">
        <v>347</v>
      </c>
      <c r="E27" s="432"/>
      <c r="F27" s="432"/>
      <c r="G27" s="432"/>
      <c r="H27" s="432"/>
      <c r="I27" s="432"/>
      <c r="J27" s="432"/>
      <c r="K27" s="432"/>
      <c r="L27" s="432"/>
      <c r="M27" s="432"/>
      <c r="N27" s="432"/>
      <c r="O27" s="435"/>
      <c r="P27" s="435"/>
      <c r="Q27" s="435"/>
      <c r="R27" s="435"/>
      <c r="S27" s="435"/>
      <c r="T27" s="436"/>
      <c r="U27" s="797"/>
      <c r="V27" s="798"/>
      <c r="W27" s="798"/>
      <c r="X27" s="436" t="s">
        <v>337</v>
      </c>
      <c r="Y27" s="445"/>
      <c r="Z27" s="456"/>
      <c r="AA27" s="453"/>
      <c r="AB27" s="450"/>
      <c r="AC27" s="450"/>
      <c r="AD27" s="447"/>
      <c r="AE27" s="451"/>
    </row>
    <row r="28" spans="2:31" ht="4.5" customHeight="1" x14ac:dyDescent="0.45">
      <c r="B28" s="445"/>
      <c r="C28" s="446"/>
      <c r="D28" s="458"/>
      <c r="E28" s="458"/>
      <c r="F28" s="458"/>
      <c r="G28" s="458"/>
      <c r="H28" s="458"/>
      <c r="I28" s="458"/>
      <c r="J28" s="458"/>
      <c r="K28" s="458"/>
      <c r="L28" s="458"/>
      <c r="M28" s="458"/>
      <c r="N28" s="458"/>
      <c r="O28" s="447"/>
      <c r="P28" s="447"/>
      <c r="Q28" s="447"/>
      <c r="R28" s="447"/>
      <c r="S28" s="447"/>
      <c r="T28" s="447"/>
      <c r="U28" s="450"/>
      <c r="V28" s="450"/>
      <c r="W28" s="450"/>
      <c r="X28" s="447"/>
      <c r="Y28" s="447"/>
      <c r="Z28" s="456"/>
      <c r="AA28" s="453"/>
      <c r="AB28" s="450"/>
      <c r="AC28" s="450"/>
      <c r="AD28" s="447"/>
      <c r="AE28" s="451"/>
    </row>
    <row r="29" spans="2:31" x14ac:dyDescent="0.45">
      <c r="B29" s="445"/>
      <c r="C29" s="446"/>
      <c r="E29" s="459" t="s">
        <v>348</v>
      </c>
      <c r="F29" s="447"/>
      <c r="G29" s="447"/>
      <c r="H29" s="447"/>
      <c r="I29" s="447"/>
      <c r="J29" s="447"/>
      <c r="K29" s="447"/>
      <c r="L29" s="447"/>
      <c r="M29" s="447"/>
      <c r="N29" s="447"/>
      <c r="O29" s="447"/>
      <c r="X29" s="447"/>
      <c r="Y29" s="447"/>
      <c r="Z29" s="456"/>
      <c r="AA29" s="453"/>
      <c r="AB29" s="450"/>
      <c r="AC29" s="450"/>
      <c r="AD29" s="447"/>
      <c r="AE29" s="451"/>
    </row>
    <row r="30" spans="2:31" x14ac:dyDescent="0.45">
      <c r="B30" s="445"/>
      <c r="C30" s="446"/>
      <c r="E30" s="794" t="s">
        <v>349</v>
      </c>
      <c r="F30" s="794"/>
      <c r="G30" s="794"/>
      <c r="H30" s="794"/>
      <c r="I30" s="794"/>
      <c r="J30" s="794"/>
      <c r="K30" s="794"/>
      <c r="L30" s="794"/>
      <c r="M30" s="794"/>
      <c r="N30" s="794"/>
      <c r="O30" s="794" t="s">
        <v>350</v>
      </c>
      <c r="P30" s="794"/>
      <c r="Q30" s="794"/>
      <c r="R30" s="794"/>
      <c r="S30" s="794"/>
      <c r="X30" s="447"/>
      <c r="Y30" s="447"/>
      <c r="Z30" s="456"/>
      <c r="AA30" s="453"/>
      <c r="AB30" s="450"/>
      <c r="AC30" s="450"/>
      <c r="AD30" s="447"/>
      <c r="AE30" s="451"/>
    </row>
    <row r="31" spans="2:31" x14ac:dyDescent="0.45">
      <c r="B31" s="445"/>
      <c r="C31" s="446"/>
      <c r="E31" s="794" t="s">
        <v>351</v>
      </c>
      <c r="F31" s="794"/>
      <c r="G31" s="794"/>
      <c r="H31" s="794"/>
      <c r="I31" s="794"/>
      <c r="J31" s="794"/>
      <c r="K31" s="794"/>
      <c r="L31" s="794"/>
      <c r="M31" s="794"/>
      <c r="N31" s="794"/>
      <c r="O31" s="794" t="s">
        <v>352</v>
      </c>
      <c r="P31" s="794"/>
      <c r="Q31" s="794"/>
      <c r="R31" s="794"/>
      <c r="S31" s="794"/>
      <c r="X31" s="447"/>
      <c r="Y31" s="447"/>
      <c r="Z31" s="456"/>
      <c r="AA31" s="453"/>
      <c r="AB31" s="450"/>
      <c r="AC31" s="450"/>
      <c r="AD31" s="447"/>
      <c r="AE31" s="451"/>
    </row>
    <row r="32" spans="2:31" x14ac:dyDescent="0.45">
      <c r="B32" s="445"/>
      <c r="C32" s="446"/>
      <c r="E32" s="794" t="s">
        <v>353</v>
      </c>
      <c r="F32" s="794"/>
      <c r="G32" s="794"/>
      <c r="H32" s="794"/>
      <c r="I32" s="794"/>
      <c r="J32" s="794"/>
      <c r="K32" s="794"/>
      <c r="L32" s="794"/>
      <c r="M32" s="794"/>
      <c r="N32" s="794"/>
      <c r="O32" s="794" t="s">
        <v>354</v>
      </c>
      <c r="P32" s="794"/>
      <c r="Q32" s="794"/>
      <c r="R32" s="794"/>
      <c r="S32" s="794"/>
      <c r="X32" s="447"/>
      <c r="Y32" s="447"/>
      <c r="Z32" s="456"/>
      <c r="AA32" s="453"/>
      <c r="AB32" s="450"/>
      <c r="AC32" s="450"/>
      <c r="AD32" s="447"/>
      <c r="AE32" s="451"/>
    </row>
    <row r="33" spans="2:36" x14ac:dyDescent="0.45">
      <c r="B33" s="445"/>
      <c r="C33" s="446"/>
      <c r="E33" s="794" t="s">
        <v>355</v>
      </c>
      <c r="F33" s="794"/>
      <c r="G33" s="794"/>
      <c r="H33" s="794"/>
      <c r="I33" s="794"/>
      <c r="J33" s="794"/>
      <c r="K33" s="794"/>
      <c r="L33" s="794"/>
      <c r="M33" s="794"/>
      <c r="N33" s="794"/>
      <c r="O33" s="794" t="s">
        <v>356</v>
      </c>
      <c r="P33" s="794"/>
      <c r="Q33" s="794"/>
      <c r="R33" s="794"/>
      <c r="S33" s="794"/>
      <c r="X33" s="447"/>
      <c r="Y33" s="447"/>
      <c r="Z33" s="456"/>
      <c r="AA33" s="453"/>
      <c r="AB33" s="450"/>
      <c r="AC33" s="450"/>
      <c r="AD33" s="447"/>
      <c r="AE33" s="451"/>
    </row>
    <row r="34" spans="2:36" x14ac:dyDescent="0.45">
      <c r="B34" s="445"/>
      <c r="C34" s="446"/>
      <c r="E34" s="794" t="s">
        <v>357</v>
      </c>
      <c r="F34" s="794"/>
      <c r="G34" s="794"/>
      <c r="H34" s="794"/>
      <c r="I34" s="794"/>
      <c r="J34" s="794"/>
      <c r="K34" s="794"/>
      <c r="L34" s="794"/>
      <c r="M34" s="794"/>
      <c r="N34" s="794"/>
      <c r="O34" s="794" t="s">
        <v>358</v>
      </c>
      <c r="P34" s="794"/>
      <c r="Q34" s="794"/>
      <c r="R34" s="794"/>
      <c r="S34" s="794"/>
      <c r="X34" s="447"/>
      <c r="Y34" s="447"/>
      <c r="Z34" s="456"/>
      <c r="AA34" s="453"/>
      <c r="AB34" s="450"/>
      <c r="AC34" s="450"/>
      <c r="AD34" s="447"/>
      <c r="AE34" s="451"/>
    </row>
    <row r="35" spans="2:36" x14ac:dyDescent="0.45">
      <c r="B35" s="445"/>
      <c r="C35" s="446"/>
      <c r="E35" s="794" t="s">
        <v>359</v>
      </c>
      <c r="F35" s="794"/>
      <c r="G35" s="794"/>
      <c r="H35" s="794"/>
      <c r="I35" s="794"/>
      <c r="J35" s="794"/>
      <c r="K35" s="794"/>
      <c r="L35" s="794"/>
      <c r="M35" s="794"/>
      <c r="N35" s="794"/>
      <c r="O35" s="794" t="s">
        <v>360</v>
      </c>
      <c r="P35" s="794"/>
      <c r="Q35" s="794"/>
      <c r="R35" s="794"/>
      <c r="S35" s="794"/>
      <c r="X35" s="447"/>
      <c r="Y35" s="447"/>
      <c r="Z35" s="456"/>
      <c r="AA35" s="453"/>
      <c r="AB35" s="450"/>
      <c r="AC35" s="450"/>
      <c r="AD35" s="447"/>
      <c r="AE35" s="451"/>
    </row>
    <row r="36" spans="2:36" x14ac:dyDescent="0.45">
      <c r="B36" s="445"/>
      <c r="C36" s="446"/>
      <c r="E36" s="794" t="s">
        <v>361</v>
      </c>
      <c r="F36" s="794"/>
      <c r="G36" s="794"/>
      <c r="H36" s="794"/>
      <c r="I36" s="794"/>
      <c r="J36" s="794"/>
      <c r="K36" s="794"/>
      <c r="L36" s="794"/>
      <c r="M36" s="794"/>
      <c r="N36" s="794"/>
      <c r="O36" s="794" t="s">
        <v>362</v>
      </c>
      <c r="P36" s="794"/>
      <c r="Q36" s="794"/>
      <c r="R36" s="794"/>
      <c r="S36" s="794"/>
      <c r="X36" s="447"/>
      <c r="Y36" s="447"/>
      <c r="Z36" s="456"/>
      <c r="AA36" s="453"/>
      <c r="AB36" s="450"/>
      <c r="AC36" s="450"/>
      <c r="AD36" s="447"/>
      <c r="AE36" s="451"/>
    </row>
    <row r="37" spans="2:36" x14ac:dyDescent="0.45">
      <c r="B37" s="445"/>
      <c r="C37" s="446"/>
      <c r="E37" s="794" t="s">
        <v>363</v>
      </c>
      <c r="F37" s="794"/>
      <c r="G37" s="794"/>
      <c r="H37" s="794"/>
      <c r="I37" s="794"/>
      <c r="J37" s="794"/>
      <c r="K37" s="794"/>
      <c r="L37" s="794"/>
      <c r="M37" s="794"/>
      <c r="N37" s="794"/>
      <c r="O37" s="794" t="s">
        <v>363</v>
      </c>
      <c r="P37" s="794"/>
      <c r="Q37" s="794"/>
      <c r="R37" s="794"/>
      <c r="S37" s="794"/>
      <c r="X37" s="447"/>
      <c r="Y37" s="447"/>
      <c r="Z37" s="452"/>
      <c r="AA37" s="453"/>
      <c r="AB37" s="450"/>
      <c r="AC37" s="450"/>
      <c r="AD37" s="447"/>
      <c r="AE37" s="451"/>
    </row>
    <row r="38" spans="2:36" x14ac:dyDescent="0.45">
      <c r="B38" s="445"/>
      <c r="C38" s="446"/>
      <c r="D38" s="447"/>
      <c r="E38" s="447"/>
      <c r="F38" s="447"/>
      <c r="G38" s="447"/>
      <c r="H38" s="447"/>
      <c r="I38" s="447"/>
      <c r="J38" s="792"/>
      <c r="K38" s="792"/>
      <c r="L38" s="792"/>
      <c r="M38" s="792"/>
      <c r="N38" s="792"/>
      <c r="O38" s="792"/>
      <c r="P38" s="792"/>
      <c r="Q38" s="792"/>
      <c r="R38" s="792"/>
      <c r="S38" s="792"/>
      <c r="T38" s="792"/>
      <c r="U38" s="792"/>
      <c r="V38" s="792"/>
      <c r="W38" s="447"/>
      <c r="X38" s="447"/>
      <c r="Y38" s="447"/>
      <c r="Z38" s="452"/>
      <c r="AA38" s="453"/>
      <c r="AB38" s="450"/>
      <c r="AC38" s="450"/>
      <c r="AD38" s="447"/>
      <c r="AE38" s="451"/>
    </row>
    <row r="39" spans="2:36" ht="14.25" customHeight="1" x14ac:dyDescent="0.45">
      <c r="B39" s="445"/>
      <c r="C39" s="446" t="s">
        <v>364</v>
      </c>
      <c r="D39" s="447" t="s">
        <v>365</v>
      </c>
      <c r="E39" s="447"/>
      <c r="F39" s="447"/>
      <c r="G39" s="447"/>
      <c r="H39" s="447"/>
      <c r="I39" s="447"/>
      <c r="J39" s="447"/>
      <c r="K39" s="447"/>
      <c r="L39" s="447"/>
      <c r="M39" s="447"/>
      <c r="N39" s="447"/>
      <c r="O39" s="447"/>
      <c r="P39" s="447"/>
      <c r="Q39" s="447"/>
      <c r="R39" s="447"/>
      <c r="S39" s="447"/>
      <c r="T39" s="447"/>
      <c r="U39" s="447"/>
      <c r="V39" s="447"/>
      <c r="W39" s="447"/>
      <c r="X39" s="447"/>
      <c r="Y39" s="447"/>
      <c r="Z39" s="448"/>
      <c r="AA39" s="449"/>
      <c r="AB39" s="450" t="s">
        <v>322</v>
      </c>
      <c r="AC39" s="450" t="s">
        <v>330</v>
      </c>
      <c r="AD39" s="450" t="s">
        <v>322</v>
      </c>
      <c r="AE39" s="451"/>
    </row>
    <row r="40" spans="2:36" x14ac:dyDescent="0.45">
      <c r="B40" s="445"/>
      <c r="C40" s="447"/>
      <c r="D40" s="447" t="s">
        <v>366</v>
      </c>
      <c r="E40" s="447"/>
      <c r="F40" s="447"/>
      <c r="G40" s="447"/>
      <c r="H40" s="447"/>
      <c r="I40" s="447"/>
      <c r="J40" s="447"/>
      <c r="K40" s="447"/>
      <c r="L40" s="447"/>
      <c r="M40" s="447"/>
      <c r="N40" s="447"/>
      <c r="O40" s="447"/>
      <c r="P40" s="447"/>
      <c r="Q40" s="447"/>
      <c r="R40" s="447"/>
      <c r="S40" s="447"/>
      <c r="T40" s="447"/>
      <c r="U40" s="447"/>
      <c r="V40" s="447"/>
      <c r="W40" s="447"/>
      <c r="X40" s="447"/>
      <c r="Y40" s="447"/>
      <c r="Z40" s="456"/>
      <c r="AA40" s="453"/>
      <c r="AB40" s="450"/>
      <c r="AC40" s="450"/>
      <c r="AD40" s="447"/>
      <c r="AE40" s="451"/>
    </row>
    <row r="41" spans="2:36" x14ac:dyDescent="0.45">
      <c r="B41" s="445"/>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52"/>
      <c r="AA41" s="453"/>
      <c r="AB41" s="450"/>
      <c r="AC41" s="450"/>
      <c r="AD41" s="447"/>
      <c r="AE41" s="451"/>
    </row>
    <row r="42" spans="2:36" x14ac:dyDescent="0.45">
      <c r="B42" s="445" t="s">
        <v>367</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56"/>
      <c r="AA42" s="453"/>
      <c r="AB42" s="450"/>
      <c r="AC42" s="450"/>
      <c r="AD42" s="447"/>
      <c r="AE42" s="451"/>
    </row>
    <row r="43" spans="2:36" ht="17.25" customHeight="1" x14ac:dyDescent="0.45">
      <c r="B43" s="445"/>
      <c r="C43" s="446" t="s">
        <v>333</v>
      </c>
      <c r="D43" s="447" t="s">
        <v>368</v>
      </c>
      <c r="E43" s="447"/>
      <c r="F43" s="447"/>
      <c r="G43" s="447"/>
      <c r="H43" s="447"/>
      <c r="I43" s="447"/>
      <c r="J43" s="447"/>
      <c r="K43" s="447"/>
      <c r="L43" s="447"/>
      <c r="M43" s="447"/>
      <c r="N43" s="447"/>
      <c r="O43" s="447"/>
      <c r="P43" s="447"/>
      <c r="Q43" s="447"/>
      <c r="R43" s="447"/>
      <c r="S43" s="447"/>
      <c r="T43" s="447"/>
      <c r="U43" s="447"/>
      <c r="V43" s="447"/>
      <c r="W43" s="447"/>
      <c r="X43" s="447"/>
      <c r="Y43" s="447"/>
      <c r="Z43" s="448"/>
      <c r="AA43" s="449"/>
      <c r="AB43" s="450" t="s">
        <v>322</v>
      </c>
      <c r="AC43" s="450" t="s">
        <v>330</v>
      </c>
      <c r="AD43" s="450" t="s">
        <v>322</v>
      </c>
      <c r="AE43" s="451"/>
    </row>
    <row r="44" spans="2:36" ht="18.75" customHeight="1" x14ac:dyDescent="0.45">
      <c r="B44" s="445"/>
      <c r="C44" s="447"/>
      <c r="D44" s="447" t="s">
        <v>369</v>
      </c>
      <c r="E44" s="447"/>
      <c r="F44" s="447"/>
      <c r="G44" s="447"/>
      <c r="H44" s="447"/>
      <c r="I44" s="447"/>
      <c r="J44" s="447"/>
      <c r="K44" s="447"/>
      <c r="L44" s="447"/>
      <c r="M44" s="447"/>
      <c r="N44" s="447"/>
      <c r="O44" s="447"/>
      <c r="P44" s="447"/>
      <c r="Q44" s="447"/>
      <c r="R44" s="447"/>
      <c r="S44" s="447"/>
      <c r="T44" s="447"/>
      <c r="U44" s="447"/>
      <c r="V44" s="447"/>
      <c r="W44" s="447"/>
      <c r="X44" s="447"/>
      <c r="Y44" s="447"/>
      <c r="Z44" s="456"/>
      <c r="AA44" s="453"/>
      <c r="AB44" s="450"/>
      <c r="AC44" s="450"/>
      <c r="AD44" s="447"/>
      <c r="AE44" s="451"/>
    </row>
    <row r="45" spans="2:36" ht="7.5" customHeight="1" x14ac:dyDescent="0.45">
      <c r="B45" s="445"/>
      <c r="C45" s="447"/>
      <c r="D45" s="447"/>
      <c r="E45" s="447"/>
      <c r="F45" s="447"/>
      <c r="G45" s="447"/>
      <c r="H45" s="447"/>
      <c r="I45" s="447"/>
      <c r="J45" s="447"/>
      <c r="K45" s="447"/>
      <c r="L45" s="447"/>
      <c r="M45" s="447"/>
      <c r="N45" s="447"/>
      <c r="O45" s="447"/>
      <c r="P45" s="447"/>
      <c r="Q45" s="447"/>
      <c r="R45" s="447"/>
      <c r="S45" s="447"/>
      <c r="T45" s="447"/>
      <c r="U45" s="447"/>
      <c r="V45" s="447"/>
      <c r="W45" s="460"/>
      <c r="X45" s="447"/>
      <c r="Y45" s="447"/>
      <c r="Z45" s="451"/>
      <c r="AA45" s="453"/>
      <c r="AB45" s="450"/>
      <c r="AC45" s="450"/>
      <c r="AD45" s="447"/>
      <c r="AE45" s="451"/>
      <c r="AJ45" s="461"/>
    </row>
    <row r="46" spans="2:36" x14ac:dyDescent="0.45">
      <c r="B46" s="445"/>
      <c r="C46" s="446" t="s">
        <v>343</v>
      </c>
      <c r="D46" s="447" t="s">
        <v>370</v>
      </c>
      <c r="E46" s="447"/>
      <c r="F46" s="447"/>
      <c r="G46" s="447"/>
      <c r="H46" s="447"/>
      <c r="I46" s="447"/>
      <c r="J46" s="447"/>
      <c r="K46" s="447"/>
      <c r="L46" s="447"/>
      <c r="M46" s="447"/>
      <c r="N46" s="447"/>
      <c r="O46" s="447"/>
      <c r="P46" s="447"/>
      <c r="Q46" s="447"/>
      <c r="R46" s="447"/>
      <c r="S46" s="447"/>
      <c r="T46" s="447"/>
      <c r="U46" s="447"/>
      <c r="V46" s="447"/>
      <c r="W46" s="447"/>
      <c r="X46" s="447"/>
      <c r="Y46" s="447"/>
      <c r="Z46" s="448"/>
      <c r="AA46" s="449"/>
      <c r="AB46" s="450" t="s">
        <v>322</v>
      </c>
      <c r="AC46" s="450" t="s">
        <v>330</v>
      </c>
      <c r="AD46" s="450" t="s">
        <v>322</v>
      </c>
      <c r="AE46" s="451"/>
    </row>
    <row r="47" spans="2:36" x14ac:dyDescent="0.45">
      <c r="B47" s="445"/>
      <c r="C47" s="447"/>
      <c r="D47" s="447" t="s">
        <v>371</v>
      </c>
      <c r="E47" s="458"/>
      <c r="F47" s="458"/>
      <c r="G47" s="458"/>
      <c r="H47" s="458"/>
      <c r="I47" s="458"/>
      <c r="J47" s="458"/>
      <c r="K47" s="458"/>
      <c r="L47" s="458"/>
      <c r="M47" s="458"/>
      <c r="N47" s="458"/>
      <c r="O47" s="461"/>
      <c r="P47" s="461"/>
      <c r="Q47" s="461"/>
      <c r="R47" s="447"/>
      <c r="S47" s="447"/>
      <c r="T47" s="447"/>
      <c r="U47" s="447"/>
      <c r="V47" s="447"/>
      <c r="W47" s="447"/>
      <c r="X47" s="447"/>
      <c r="Y47" s="447"/>
      <c r="Z47" s="456"/>
      <c r="AA47" s="453"/>
      <c r="AB47" s="450"/>
      <c r="AC47" s="450"/>
      <c r="AD47" s="447"/>
      <c r="AE47" s="451"/>
    </row>
    <row r="48" spans="2:36" x14ac:dyDescent="0.45">
      <c r="B48" s="445"/>
      <c r="C48" s="447"/>
      <c r="D48" s="450"/>
      <c r="E48" s="793"/>
      <c r="F48" s="793"/>
      <c r="G48" s="793"/>
      <c r="H48" s="793"/>
      <c r="I48" s="793"/>
      <c r="J48" s="793"/>
      <c r="K48" s="793"/>
      <c r="L48" s="793"/>
      <c r="M48" s="793"/>
      <c r="N48" s="793"/>
      <c r="O48" s="447"/>
      <c r="P48" s="447"/>
      <c r="Q48" s="450"/>
      <c r="R48" s="447"/>
      <c r="S48" s="460"/>
      <c r="T48" s="460"/>
      <c r="U48" s="460"/>
      <c r="V48" s="460"/>
      <c r="W48" s="447"/>
      <c r="X48" s="447"/>
      <c r="Y48" s="447"/>
      <c r="Z48" s="452"/>
      <c r="AA48" s="453"/>
      <c r="AB48" s="450"/>
      <c r="AC48" s="450"/>
      <c r="AD48" s="447"/>
      <c r="AE48" s="451"/>
    </row>
    <row r="49" spans="2:31" x14ac:dyDescent="0.45">
      <c r="B49" s="445"/>
      <c r="C49" s="446" t="s">
        <v>364</v>
      </c>
      <c r="D49" s="447" t="s">
        <v>372</v>
      </c>
      <c r="E49" s="447"/>
      <c r="F49" s="447"/>
      <c r="G49" s="447"/>
      <c r="H49" s="447"/>
      <c r="I49" s="447"/>
      <c r="J49" s="447"/>
      <c r="K49" s="447"/>
      <c r="L49" s="447"/>
      <c r="M49" s="447"/>
      <c r="N49" s="447"/>
      <c r="O49" s="447"/>
      <c r="P49" s="447"/>
      <c r="Q49" s="447"/>
      <c r="R49" s="447"/>
      <c r="S49" s="447"/>
      <c r="T49" s="447"/>
      <c r="U49" s="447"/>
      <c r="V49" s="447"/>
      <c r="W49" s="447"/>
      <c r="X49" s="447"/>
      <c r="Y49" s="447"/>
      <c r="Z49" s="448"/>
      <c r="AA49" s="449"/>
      <c r="AB49" s="450" t="s">
        <v>322</v>
      </c>
      <c r="AC49" s="450" t="s">
        <v>330</v>
      </c>
      <c r="AD49" s="450" t="s">
        <v>322</v>
      </c>
      <c r="AE49" s="451"/>
    </row>
    <row r="50" spans="2:31" x14ac:dyDescent="0.45">
      <c r="B50" s="462"/>
      <c r="C50" s="463"/>
      <c r="D50" s="464" t="s">
        <v>373</v>
      </c>
      <c r="E50" s="464"/>
      <c r="F50" s="464"/>
      <c r="G50" s="464"/>
      <c r="H50" s="464"/>
      <c r="I50" s="464"/>
      <c r="J50" s="464"/>
      <c r="K50" s="464"/>
      <c r="L50" s="464"/>
      <c r="M50" s="464"/>
      <c r="N50" s="464"/>
      <c r="O50" s="464"/>
      <c r="P50" s="464"/>
      <c r="Q50" s="464"/>
      <c r="R50" s="464"/>
      <c r="S50" s="464"/>
      <c r="T50" s="464"/>
      <c r="U50" s="464"/>
      <c r="V50" s="464"/>
      <c r="W50" s="464"/>
      <c r="X50" s="464"/>
      <c r="Y50" s="464"/>
      <c r="Z50" s="465"/>
      <c r="AA50" s="466"/>
      <c r="AB50" s="467"/>
      <c r="AC50" s="467"/>
      <c r="AD50" s="464"/>
      <c r="AE50" s="465"/>
    </row>
    <row r="51" spans="2:31" x14ac:dyDescent="0.45">
      <c r="B51" s="425" t="s">
        <v>374</v>
      </c>
      <c r="C51" s="447"/>
      <c r="D51" s="447"/>
      <c r="E51" s="447"/>
      <c r="F51" s="447"/>
      <c r="G51" s="447"/>
      <c r="H51" s="447"/>
      <c r="I51" s="447"/>
      <c r="J51" s="447"/>
      <c r="K51" s="447"/>
      <c r="L51" s="447"/>
      <c r="M51" s="447"/>
      <c r="N51" s="447"/>
      <c r="O51" s="447"/>
      <c r="P51" s="447"/>
      <c r="Q51" s="447"/>
      <c r="R51" s="447"/>
      <c r="S51" s="447"/>
      <c r="T51" s="447"/>
      <c r="U51" s="447"/>
      <c r="V51" s="447"/>
    </row>
    <row r="52" spans="2:31" x14ac:dyDescent="0.45">
      <c r="C52" s="447" t="s">
        <v>375</v>
      </c>
      <c r="D52" s="447"/>
      <c r="E52" s="447"/>
      <c r="F52" s="447"/>
      <c r="G52" s="447"/>
      <c r="H52" s="447"/>
      <c r="I52" s="447"/>
      <c r="J52" s="447"/>
      <c r="K52" s="447"/>
      <c r="L52" s="447"/>
      <c r="M52" s="447"/>
      <c r="N52" s="447"/>
      <c r="O52" s="447"/>
      <c r="P52" s="447"/>
      <c r="Q52" s="447"/>
      <c r="R52" s="447"/>
      <c r="S52" s="447"/>
      <c r="T52" s="447"/>
      <c r="U52" s="447"/>
      <c r="V52" s="447"/>
    </row>
    <row r="53" spans="2:31" x14ac:dyDescent="0.45">
      <c r="B53" s="425" t="s">
        <v>376</v>
      </c>
      <c r="E53" s="447"/>
      <c r="F53" s="447"/>
      <c r="G53" s="447"/>
      <c r="H53" s="447"/>
      <c r="I53" s="447"/>
      <c r="J53" s="447"/>
      <c r="K53" s="447"/>
      <c r="L53" s="447"/>
      <c r="M53" s="447"/>
      <c r="N53" s="447"/>
      <c r="O53" s="447"/>
      <c r="P53" s="447"/>
      <c r="Q53" s="447"/>
      <c r="R53" s="447"/>
      <c r="S53" s="447"/>
      <c r="T53" s="447"/>
      <c r="U53" s="447"/>
      <c r="V53" s="447"/>
    </row>
    <row r="54" spans="2:31" x14ac:dyDescent="0.45">
      <c r="C54" s="425" t="s">
        <v>377</v>
      </c>
    </row>
    <row r="55" spans="2:31" x14ac:dyDescent="0.45">
      <c r="C55" s="425" t="s">
        <v>378</v>
      </c>
    </row>
    <row r="56" spans="2:31" x14ac:dyDescent="0.45">
      <c r="C56" s="425" t="s">
        <v>379</v>
      </c>
      <c r="K56" s="425" t="s">
        <v>380</v>
      </c>
    </row>
    <row r="57" spans="2:31" x14ac:dyDescent="0.45">
      <c r="K57" s="425" t="s">
        <v>381</v>
      </c>
    </row>
    <row r="58" spans="2:31" x14ac:dyDescent="0.45">
      <c r="K58" s="425" t="s">
        <v>382</v>
      </c>
    </row>
    <row r="59" spans="2:31" x14ac:dyDescent="0.45">
      <c r="K59" s="425" t="s">
        <v>383</v>
      </c>
    </row>
    <row r="60" spans="2:31" x14ac:dyDescent="0.45">
      <c r="K60" s="425" t="s">
        <v>384</v>
      </c>
    </row>
    <row r="61" spans="2:31" x14ac:dyDescent="0.45">
      <c r="B61" s="425" t="s">
        <v>385</v>
      </c>
    </row>
    <row r="62" spans="2:31" x14ac:dyDescent="0.45">
      <c r="C62" s="425" t="s">
        <v>386</v>
      </c>
    </row>
    <row r="63" spans="2:31" x14ac:dyDescent="0.45">
      <c r="C63" s="425" t="s">
        <v>387</v>
      </c>
    </row>
    <row r="64" spans="2:31" x14ac:dyDescent="0.45">
      <c r="C64" s="425" t="s">
        <v>388</v>
      </c>
    </row>
  </sheetData>
  <mergeCells count="27">
    <mergeCell ref="U18:W18"/>
    <mergeCell ref="Y3:Z3"/>
    <mergeCell ref="B5:AE5"/>
    <mergeCell ref="B6:AE6"/>
    <mergeCell ref="F8:AE8"/>
    <mergeCell ref="U17:W17"/>
    <mergeCell ref="U19:W19"/>
    <mergeCell ref="U27:W27"/>
    <mergeCell ref="E30:N30"/>
    <mergeCell ref="O30:S30"/>
    <mergeCell ref="E31:N31"/>
    <mergeCell ref="O31:S31"/>
    <mergeCell ref="E32:N32"/>
    <mergeCell ref="O32:S32"/>
    <mergeCell ref="E33:N33"/>
    <mergeCell ref="O33:S33"/>
    <mergeCell ref="E34:N34"/>
    <mergeCell ref="O34:S34"/>
    <mergeCell ref="J38:S38"/>
    <mergeCell ref="T38:V38"/>
    <mergeCell ref="E48:N48"/>
    <mergeCell ref="E35:N35"/>
    <mergeCell ref="O35:S35"/>
    <mergeCell ref="E36:N36"/>
    <mergeCell ref="O36:S36"/>
    <mergeCell ref="E37:N37"/>
    <mergeCell ref="O37:S37"/>
  </mergeCells>
  <phoneticPr fontId="11"/>
  <dataValidations count="1">
    <dataValidation type="list" allowBlank="1" showInputMessage="1" showErrorMessage="1" sqref="K9 Q9 AB14 AD14 AB23:AB24 AD23:AD24 AB39 AD39 AB43 AD43 AB46 AD46 AB49 AD49 R10 F9:F1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2:AN76"/>
  <sheetViews>
    <sheetView showGridLines="0" view="pageBreakPreview" zoomScale="85" zoomScaleNormal="85" zoomScaleSheetLayoutView="85" workbookViewId="0">
      <selection activeCell="J1" sqref="J1:Q1"/>
    </sheetView>
  </sheetViews>
  <sheetFormatPr defaultColWidth="3.5" defaultRowHeight="13.2" x14ac:dyDescent="0.2"/>
  <cols>
    <col min="1" max="1" width="3" style="81" customWidth="1"/>
    <col min="2" max="6" width="3.5" style="80" customWidth="1"/>
    <col min="7" max="7" width="2.5" style="80" customWidth="1"/>
    <col min="8" max="11" width="3.5" style="80" customWidth="1"/>
    <col min="12" max="13" width="4.09765625" style="80" customWidth="1"/>
    <col min="14" max="14" width="11.69921875" style="80" customWidth="1"/>
    <col min="15" max="17" width="3.5" style="80" customWidth="1"/>
    <col min="18" max="19" width="3.09765625" style="80" customWidth="1"/>
    <col min="20" max="25" width="4.19921875" style="80" customWidth="1"/>
    <col min="26" max="27" width="3.5" style="80" customWidth="1"/>
    <col min="28" max="28" width="8" style="80" customWidth="1"/>
    <col min="29" max="256" width="3.5" style="80"/>
    <col min="257" max="257" width="3" style="80" customWidth="1"/>
    <col min="258" max="262" width="3.5" style="80" customWidth="1"/>
    <col min="263" max="263" width="2.5" style="80" customWidth="1"/>
    <col min="264" max="269" width="3.5" style="80" customWidth="1"/>
    <col min="270" max="270" width="9.09765625" style="80" customWidth="1"/>
    <col min="271" max="273" width="3.5" style="80" customWidth="1"/>
    <col min="274" max="275" width="3.09765625" style="80" customWidth="1"/>
    <col min="276" max="281" width="4.19921875" style="80" customWidth="1"/>
    <col min="282" max="283" width="3.5" style="80" customWidth="1"/>
    <col min="284" max="284" width="8" style="80" customWidth="1"/>
    <col min="285" max="512" width="3.5" style="80"/>
    <col min="513" max="513" width="3" style="80" customWidth="1"/>
    <col min="514" max="518" width="3.5" style="80" customWidth="1"/>
    <col min="519" max="519" width="2.5" style="80" customWidth="1"/>
    <col min="520" max="525" width="3.5" style="80" customWidth="1"/>
    <col min="526" max="526" width="9.09765625" style="80" customWidth="1"/>
    <col min="527" max="529" width="3.5" style="80" customWidth="1"/>
    <col min="530" max="531" width="3.09765625" style="80" customWidth="1"/>
    <col min="532" max="537" width="4.19921875" style="80" customWidth="1"/>
    <col min="538" max="539" width="3.5" style="80" customWidth="1"/>
    <col min="540" max="540" width="8" style="80" customWidth="1"/>
    <col min="541" max="768" width="3.5" style="80"/>
    <col min="769" max="769" width="3" style="80" customWidth="1"/>
    <col min="770" max="774" width="3.5" style="80" customWidth="1"/>
    <col min="775" max="775" width="2.5" style="80" customWidth="1"/>
    <col min="776" max="781" width="3.5" style="80" customWidth="1"/>
    <col min="782" max="782" width="9.09765625" style="80" customWidth="1"/>
    <col min="783" max="785" width="3.5" style="80" customWidth="1"/>
    <col min="786" max="787" width="3.09765625" style="80" customWidth="1"/>
    <col min="788" max="793" width="4.19921875" style="80" customWidth="1"/>
    <col min="794" max="795" width="3.5" style="80" customWidth="1"/>
    <col min="796" max="796" width="8" style="80" customWidth="1"/>
    <col min="797" max="1024" width="3.5" style="80"/>
    <col min="1025" max="1025" width="3" style="80" customWidth="1"/>
    <col min="1026" max="1030" width="3.5" style="80" customWidth="1"/>
    <col min="1031" max="1031" width="2.5" style="80" customWidth="1"/>
    <col min="1032" max="1037" width="3.5" style="80" customWidth="1"/>
    <col min="1038" max="1038" width="9.09765625" style="80" customWidth="1"/>
    <col min="1039" max="1041" width="3.5" style="80" customWidth="1"/>
    <col min="1042" max="1043" width="3.09765625" style="80" customWidth="1"/>
    <col min="1044" max="1049" width="4.19921875" style="80" customWidth="1"/>
    <col min="1050" max="1051" width="3.5" style="80" customWidth="1"/>
    <col min="1052" max="1052" width="8" style="80" customWidth="1"/>
    <col min="1053" max="1280" width="3.5" style="80"/>
    <col min="1281" max="1281" width="3" style="80" customWidth="1"/>
    <col min="1282" max="1286" width="3.5" style="80" customWidth="1"/>
    <col min="1287" max="1287" width="2.5" style="80" customWidth="1"/>
    <col min="1288" max="1293" width="3.5" style="80" customWidth="1"/>
    <col min="1294" max="1294" width="9.09765625" style="80" customWidth="1"/>
    <col min="1295" max="1297" width="3.5" style="80" customWidth="1"/>
    <col min="1298" max="1299" width="3.09765625" style="80" customWidth="1"/>
    <col min="1300" max="1305" width="4.19921875" style="80" customWidth="1"/>
    <col min="1306" max="1307" width="3.5" style="80" customWidth="1"/>
    <col min="1308" max="1308" width="8" style="80" customWidth="1"/>
    <col min="1309" max="1536" width="3.5" style="80"/>
    <col min="1537" max="1537" width="3" style="80" customWidth="1"/>
    <col min="1538" max="1542" width="3.5" style="80" customWidth="1"/>
    <col min="1543" max="1543" width="2.5" style="80" customWidth="1"/>
    <col min="1544" max="1549" width="3.5" style="80" customWidth="1"/>
    <col min="1550" max="1550" width="9.09765625" style="80" customWidth="1"/>
    <col min="1551" max="1553" width="3.5" style="80" customWidth="1"/>
    <col min="1554" max="1555" width="3.09765625" style="80" customWidth="1"/>
    <col min="1556" max="1561" width="4.19921875" style="80" customWidth="1"/>
    <col min="1562" max="1563" width="3.5" style="80" customWidth="1"/>
    <col min="1564" max="1564" width="8" style="80" customWidth="1"/>
    <col min="1565" max="1792" width="3.5" style="80"/>
    <col min="1793" max="1793" width="3" style="80" customWidth="1"/>
    <col min="1794" max="1798" width="3.5" style="80" customWidth="1"/>
    <col min="1799" max="1799" width="2.5" style="80" customWidth="1"/>
    <col min="1800" max="1805" width="3.5" style="80" customWidth="1"/>
    <col min="1806" max="1806" width="9.09765625" style="80" customWidth="1"/>
    <col min="1807" max="1809" width="3.5" style="80" customWidth="1"/>
    <col min="1810" max="1811" width="3.09765625" style="80" customWidth="1"/>
    <col min="1812" max="1817" width="4.19921875" style="80" customWidth="1"/>
    <col min="1818" max="1819" width="3.5" style="80" customWidth="1"/>
    <col min="1820" max="1820" width="8" style="80" customWidth="1"/>
    <col min="1821" max="2048" width="3.5" style="80"/>
    <col min="2049" max="2049" width="3" style="80" customWidth="1"/>
    <col min="2050" max="2054" width="3.5" style="80" customWidth="1"/>
    <col min="2055" max="2055" width="2.5" style="80" customWidth="1"/>
    <col min="2056" max="2061" width="3.5" style="80" customWidth="1"/>
    <col min="2062" max="2062" width="9.09765625" style="80" customWidth="1"/>
    <col min="2063" max="2065" width="3.5" style="80" customWidth="1"/>
    <col min="2066" max="2067" width="3.09765625" style="80" customWidth="1"/>
    <col min="2068" max="2073" width="4.19921875" style="80" customWidth="1"/>
    <col min="2074" max="2075" width="3.5" style="80" customWidth="1"/>
    <col min="2076" max="2076" width="8" style="80" customWidth="1"/>
    <col min="2077" max="2304" width="3.5" style="80"/>
    <col min="2305" max="2305" width="3" style="80" customWidth="1"/>
    <col min="2306" max="2310" width="3.5" style="80" customWidth="1"/>
    <col min="2311" max="2311" width="2.5" style="80" customWidth="1"/>
    <col min="2312" max="2317" width="3.5" style="80" customWidth="1"/>
    <col min="2318" max="2318" width="9.09765625" style="80" customWidth="1"/>
    <col min="2319" max="2321" width="3.5" style="80" customWidth="1"/>
    <col min="2322" max="2323" width="3.09765625" style="80" customWidth="1"/>
    <col min="2324" max="2329" width="4.19921875" style="80" customWidth="1"/>
    <col min="2330" max="2331" width="3.5" style="80" customWidth="1"/>
    <col min="2332" max="2332" width="8" style="80" customWidth="1"/>
    <col min="2333" max="2560" width="3.5" style="80"/>
    <col min="2561" max="2561" width="3" style="80" customWidth="1"/>
    <col min="2562" max="2566" width="3.5" style="80" customWidth="1"/>
    <col min="2567" max="2567" width="2.5" style="80" customWidth="1"/>
    <col min="2568" max="2573" width="3.5" style="80" customWidth="1"/>
    <col min="2574" max="2574" width="9.09765625" style="80" customWidth="1"/>
    <col min="2575" max="2577" width="3.5" style="80" customWidth="1"/>
    <col min="2578" max="2579" width="3.09765625" style="80" customWidth="1"/>
    <col min="2580" max="2585" width="4.19921875" style="80" customWidth="1"/>
    <col min="2586" max="2587" width="3.5" style="80" customWidth="1"/>
    <col min="2588" max="2588" width="8" style="80" customWidth="1"/>
    <col min="2589" max="2816" width="3.5" style="80"/>
    <col min="2817" max="2817" width="3" style="80" customWidth="1"/>
    <col min="2818" max="2822" width="3.5" style="80" customWidth="1"/>
    <col min="2823" max="2823" width="2.5" style="80" customWidth="1"/>
    <col min="2824" max="2829" width="3.5" style="80" customWidth="1"/>
    <col min="2830" max="2830" width="9.09765625" style="80" customWidth="1"/>
    <col min="2831" max="2833" width="3.5" style="80" customWidth="1"/>
    <col min="2834" max="2835" width="3.09765625" style="80" customWidth="1"/>
    <col min="2836" max="2841" width="4.19921875" style="80" customWidth="1"/>
    <col min="2842" max="2843" width="3.5" style="80" customWidth="1"/>
    <col min="2844" max="2844" width="8" style="80" customWidth="1"/>
    <col min="2845" max="3072" width="3.5" style="80"/>
    <col min="3073" max="3073" width="3" style="80" customWidth="1"/>
    <col min="3074" max="3078" width="3.5" style="80" customWidth="1"/>
    <col min="3079" max="3079" width="2.5" style="80" customWidth="1"/>
    <col min="3080" max="3085" width="3.5" style="80" customWidth="1"/>
    <col min="3086" max="3086" width="9.09765625" style="80" customWidth="1"/>
    <col min="3087" max="3089" width="3.5" style="80" customWidth="1"/>
    <col min="3090" max="3091" width="3.09765625" style="80" customWidth="1"/>
    <col min="3092" max="3097" width="4.19921875" style="80" customWidth="1"/>
    <col min="3098" max="3099" width="3.5" style="80" customWidth="1"/>
    <col min="3100" max="3100" width="8" style="80" customWidth="1"/>
    <col min="3101" max="3328" width="3.5" style="80"/>
    <col min="3329" max="3329" width="3" style="80" customWidth="1"/>
    <col min="3330" max="3334" width="3.5" style="80" customWidth="1"/>
    <col min="3335" max="3335" width="2.5" style="80" customWidth="1"/>
    <col min="3336" max="3341" width="3.5" style="80" customWidth="1"/>
    <col min="3342" max="3342" width="9.09765625" style="80" customWidth="1"/>
    <col min="3343" max="3345" width="3.5" style="80" customWidth="1"/>
    <col min="3346" max="3347" width="3.09765625" style="80" customWidth="1"/>
    <col min="3348" max="3353" width="4.19921875" style="80" customWidth="1"/>
    <col min="3354" max="3355" width="3.5" style="80" customWidth="1"/>
    <col min="3356" max="3356" width="8" style="80" customWidth="1"/>
    <col min="3357" max="3584" width="3.5" style="80"/>
    <col min="3585" max="3585" width="3" style="80" customWidth="1"/>
    <col min="3586" max="3590" width="3.5" style="80" customWidth="1"/>
    <col min="3591" max="3591" width="2.5" style="80" customWidth="1"/>
    <col min="3592" max="3597" width="3.5" style="80" customWidth="1"/>
    <col min="3598" max="3598" width="9.09765625" style="80" customWidth="1"/>
    <col min="3599" max="3601" width="3.5" style="80" customWidth="1"/>
    <col min="3602" max="3603" width="3.09765625" style="80" customWidth="1"/>
    <col min="3604" max="3609" width="4.19921875" style="80" customWidth="1"/>
    <col min="3610" max="3611" width="3.5" style="80" customWidth="1"/>
    <col min="3612" max="3612" width="8" style="80" customWidth="1"/>
    <col min="3613" max="3840" width="3.5" style="80"/>
    <col min="3841" max="3841" width="3" style="80" customWidth="1"/>
    <col min="3842" max="3846" width="3.5" style="80" customWidth="1"/>
    <col min="3847" max="3847" width="2.5" style="80" customWidth="1"/>
    <col min="3848" max="3853" width="3.5" style="80" customWidth="1"/>
    <col min="3854" max="3854" width="9.09765625" style="80" customWidth="1"/>
    <col min="3855" max="3857" width="3.5" style="80" customWidth="1"/>
    <col min="3858" max="3859" width="3.09765625" style="80" customWidth="1"/>
    <col min="3860" max="3865" width="4.19921875" style="80" customWidth="1"/>
    <col min="3866" max="3867" width="3.5" style="80" customWidth="1"/>
    <col min="3868" max="3868" width="8" style="80" customWidth="1"/>
    <col min="3869" max="4096" width="3.5" style="80"/>
    <col min="4097" max="4097" width="3" style="80" customWidth="1"/>
    <col min="4098" max="4102" width="3.5" style="80" customWidth="1"/>
    <col min="4103" max="4103" width="2.5" style="80" customWidth="1"/>
    <col min="4104" max="4109" width="3.5" style="80" customWidth="1"/>
    <col min="4110" max="4110" width="9.09765625" style="80" customWidth="1"/>
    <col min="4111" max="4113" width="3.5" style="80" customWidth="1"/>
    <col min="4114" max="4115" width="3.09765625" style="80" customWidth="1"/>
    <col min="4116" max="4121" width="4.19921875" style="80" customWidth="1"/>
    <col min="4122" max="4123" width="3.5" style="80" customWidth="1"/>
    <col min="4124" max="4124" width="8" style="80" customWidth="1"/>
    <col min="4125" max="4352" width="3.5" style="80"/>
    <col min="4353" max="4353" width="3" style="80" customWidth="1"/>
    <col min="4354" max="4358" width="3.5" style="80" customWidth="1"/>
    <col min="4359" max="4359" width="2.5" style="80" customWidth="1"/>
    <col min="4360" max="4365" width="3.5" style="80" customWidth="1"/>
    <col min="4366" max="4366" width="9.09765625" style="80" customWidth="1"/>
    <col min="4367" max="4369" width="3.5" style="80" customWidth="1"/>
    <col min="4370" max="4371" width="3.09765625" style="80" customWidth="1"/>
    <col min="4372" max="4377" width="4.19921875" style="80" customWidth="1"/>
    <col min="4378" max="4379" width="3.5" style="80" customWidth="1"/>
    <col min="4380" max="4380" width="8" style="80" customWidth="1"/>
    <col min="4381" max="4608" width="3.5" style="80"/>
    <col min="4609" max="4609" width="3" style="80" customWidth="1"/>
    <col min="4610" max="4614" width="3.5" style="80" customWidth="1"/>
    <col min="4615" max="4615" width="2.5" style="80" customWidth="1"/>
    <col min="4616" max="4621" width="3.5" style="80" customWidth="1"/>
    <col min="4622" max="4622" width="9.09765625" style="80" customWidth="1"/>
    <col min="4623" max="4625" width="3.5" style="80" customWidth="1"/>
    <col min="4626" max="4627" width="3.09765625" style="80" customWidth="1"/>
    <col min="4628" max="4633" width="4.19921875" style="80" customWidth="1"/>
    <col min="4634" max="4635" width="3.5" style="80" customWidth="1"/>
    <col min="4636" max="4636" width="8" style="80" customWidth="1"/>
    <col min="4637" max="4864" width="3.5" style="80"/>
    <col min="4865" max="4865" width="3" style="80" customWidth="1"/>
    <col min="4866" max="4870" width="3.5" style="80" customWidth="1"/>
    <col min="4871" max="4871" width="2.5" style="80" customWidth="1"/>
    <col min="4872" max="4877" width="3.5" style="80" customWidth="1"/>
    <col min="4878" max="4878" width="9.09765625" style="80" customWidth="1"/>
    <col min="4879" max="4881" width="3.5" style="80" customWidth="1"/>
    <col min="4882" max="4883" width="3.09765625" style="80" customWidth="1"/>
    <col min="4884" max="4889" width="4.19921875" style="80" customWidth="1"/>
    <col min="4890" max="4891" width="3.5" style="80" customWidth="1"/>
    <col min="4892" max="4892" width="8" style="80" customWidth="1"/>
    <col min="4893" max="5120" width="3.5" style="80"/>
    <col min="5121" max="5121" width="3" style="80" customWidth="1"/>
    <col min="5122" max="5126" width="3.5" style="80" customWidth="1"/>
    <col min="5127" max="5127" width="2.5" style="80" customWidth="1"/>
    <col min="5128" max="5133" width="3.5" style="80" customWidth="1"/>
    <col min="5134" max="5134" width="9.09765625" style="80" customWidth="1"/>
    <col min="5135" max="5137" width="3.5" style="80" customWidth="1"/>
    <col min="5138" max="5139" width="3.09765625" style="80" customWidth="1"/>
    <col min="5140" max="5145" width="4.19921875" style="80" customWidth="1"/>
    <col min="5146" max="5147" width="3.5" style="80" customWidth="1"/>
    <col min="5148" max="5148" width="8" style="80" customWidth="1"/>
    <col min="5149" max="5376" width="3.5" style="80"/>
    <col min="5377" max="5377" width="3" style="80" customWidth="1"/>
    <col min="5378" max="5382" width="3.5" style="80" customWidth="1"/>
    <col min="5383" max="5383" width="2.5" style="80" customWidth="1"/>
    <col min="5384" max="5389" width="3.5" style="80" customWidth="1"/>
    <col min="5390" max="5390" width="9.09765625" style="80" customWidth="1"/>
    <col min="5391" max="5393" width="3.5" style="80" customWidth="1"/>
    <col min="5394" max="5395" width="3.09765625" style="80" customWidth="1"/>
    <col min="5396" max="5401" width="4.19921875" style="80" customWidth="1"/>
    <col min="5402" max="5403" width="3.5" style="80" customWidth="1"/>
    <col min="5404" max="5404" width="8" style="80" customWidth="1"/>
    <col min="5405" max="5632" width="3.5" style="80"/>
    <col min="5633" max="5633" width="3" style="80" customWidth="1"/>
    <col min="5634" max="5638" width="3.5" style="80" customWidth="1"/>
    <col min="5639" max="5639" width="2.5" style="80" customWidth="1"/>
    <col min="5640" max="5645" width="3.5" style="80" customWidth="1"/>
    <col min="5646" max="5646" width="9.09765625" style="80" customWidth="1"/>
    <col min="5647" max="5649" width="3.5" style="80" customWidth="1"/>
    <col min="5650" max="5651" width="3.09765625" style="80" customWidth="1"/>
    <col min="5652" max="5657" width="4.19921875" style="80" customWidth="1"/>
    <col min="5658" max="5659" width="3.5" style="80" customWidth="1"/>
    <col min="5660" max="5660" width="8" style="80" customWidth="1"/>
    <col min="5661" max="5888" width="3.5" style="80"/>
    <col min="5889" max="5889" width="3" style="80" customWidth="1"/>
    <col min="5890" max="5894" width="3.5" style="80" customWidth="1"/>
    <col min="5895" max="5895" width="2.5" style="80" customWidth="1"/>
    <col min="5896" max="5901" width="3.5" style="80" customWidth="1"/>
    <col min="5902" max="5902" width="9.09765625" style="80" customWidth="1"/>
    <col min="5903" max="5905" width="3.5" style="80" customWidth="1"/>
    <col min="5906" max="5907" width="3.09765625" style="80" customWidth="1"/>
    <col min="5908" max="5913" width="4.19921875" style="80" customWidth="1"/>
    <col min="5914" max="5915" width="3.5" style="80" customWidth="1"/>
    <col min="5916" max="5916" width="8" style="80" customWidth="1"/>
    <col min="5917" max="6144" width="3.5" style="80"/>
    <col min="6145" max="6145" width="3" style="80" customWidth="1"/>
    <col min="6146" max="6150" width="3.5" style="80" customWidth="1"/>
    <col min="6151" max="6151" width="2.5" style="80" customWidth="1"/>
    <col min="6152" max="6157" width="3.5" style="80" customWidth="1"/>
    <col min="6158" max="6158" width="9.09765625" style="80" customWidth="1"/>
    <col min="6159" max="6161" width="3.5" style="80" customWidth="1"/>
    <col min="6162" max="6163" width="3.09765625" style="80" customWidth="1"/>
    <col min="6164" max="6169" width="4.19921875" style="80" customWidth="1"/>
    <col min="6170" max="6171" width="3.5" style="80" customWidth="1"/>
    <col min="6172" max="6172" width="8" style="80" customWidth="1"/>
    <col min="6173" max="6400" width="3.5" style="80"/>
    <col min="6401" max="6401" width="3" style="80" customWidth="1"/>
    <col min="6402" max="6406" width="3.5" style="80" customWidth="1"/>
    <col min="6407" max="6407" width="2.5" style="80" customWidth="1"/>
    <col min="6408" max="6413" width="3.5" style="80" customWidth="1"/>
    <col min="6414" max="6414" width="9.09765625" style="80" customWidth="1"/>
    <col min="6415" max="6417" width="3.5" style="80" customWidth="1"/>
    <col min="6418" max="6419" width="3.09765625" style="80" customWidth="1"/>
    <col min="6420" max="6425" width="4.19921875" style="80" customWidth="1"/>
    <col min="6426" max="6427" width="3.5" style="80" customWidth="1"/>
    <col min="6428" max="6428" width="8" style="80" customWidth="1"/>
    <col min="6429" max="6656" width="3.5" style="80"/>
    <col min="6657" max="6657" width="3" style="80" customWidth="1"/>
    <col min="6658" max="6662" width="3.5" style="80" customWidth="1"/>
    <col min="6663" max="6663" width="2.5" style="80" customWidth="1"/>
    <col min="6664" max="6669" width="3.5" style="80" customWidth="1"/>
    <col min="6670" max="6670" width="9.09765625" style="80" customWidth="1"/>
    <col min="6671" max="6673" width="3.5" style="80" customWidth="1"/>
    <col min="6674" max="6675" width="3.09765625" style="80" customWidth="1"/>
    <col min="6676" max="6681" width="4.19921875" style="80" customWidth="1"/>
    <col min="6682" max="6683" width="3.5" style="80" customWidth="1"/>
    <col min="6684" max="6684" width="8" style="80" customWidth="1"/>
    <col min="6685" max="6912" width="3.5" style="80"/>
    <col min="6913" max="6913" width="3" style="80" customWidth="1"/>
    <col min="6914" max="6918" width="3.5" style="80" customWidth="1"/>
    <col min="6919" max="6919" width="2.5" style="80" customWidth="1"/>
    <col min="6920" max="6925" width="3.5" style="80" customWidth="1"/>
    <col min="6926" max="6926" width="9.09765625" style="80" customWidth="1"/>
    <col min="6927" max="6929" width="3.5" style="80" customWidth="1"/>
    <col min="6930" max="6931" width="3.09765625" style="80" customWidth="1"/>
    <col min="6932" max="6937" width="4.19921875" style="80" customWidth="1"/>
    <col min="6938" max="6939" width="3.5" style="80" customWidth="1"/>
    <col min="6940" max="6940" width="8" style="80" customWidth="1"/>
    <col min="6941" max="7168" width="3.5" style="80"/>
    <col min="7169" max="7169" width="3" style="80" customWidth="1"/>
    <col min="7170" max="7174" width="3.5" style="80" customWidth="1"/>
    <col min="7175" max="7175" width="2.5" style="80" customWidth="1"/>
    <col min="7176" max="7181" width="3.5" style="80" customWidth="1"/>
    <col min="7182" max="7182" width="9.09765625" style="80" customWidth="1"/>
    <col min="7183" max="7185" width="3.5" style="80" customWidth="1"/>
    <col min="7186" max="7187" width="3.09765625" style="80" customWidth="1"/>
    <col min="7188" max="7193" width="4.19921875" style="80" customWidth="1"/>
    <col min="7194" max="7195" width="3.5" style="80" customWidth="1"/>
    <col min="7196" max="7196" width="8" style="80" customWidth="1"/>
    <col min="7197" max="7424" width="3.5" style="80"/>
    <col min="7425" max="7425" width="3" style="80" customWidth="1"/>
    <col min="7426" max="7430" width="3.5" style="80" customWidth="1"/>
    <col min="7431" max="7431" width="2.5" style="80" customWidth="1"/>
    <col min="7432" max="7437" width="3.5" style="80" customWidth="1"/>
    <col min="7438" max="7438" width="9.09765625" style="80" customWidth="1"/>
    <col min="7439" max="7441" width="3.5" style="80" customWidth="1"/>
    <col min="7442" max="7443" width="3.09765625" style="80" customWidth="1"/>
    <col min="7444" max="7449" width="4.19921875" style="80" customWidth="1"/>
    <col min="7450" max="7451" width="3.5" style="80" customWidth="1"/>
    <col min="7452" max="7452" width="8" style="80" customWidth="1"/>
    <col min="7453" max="7680" width="3.5" style="80"/>
    <col min="7681" max="7681" width="3" style="80" customWidth="1"/>
    <col min="7682" max="7686" width="3.5" style="80" customWidth="1"/>
    <col min="7687" max="7687" width="2.5" style="80" customWidth="1"/>
    <col min="7688" max="7693" width="3.5" style="80" customWidth="1"/>
    <col min="7694" max="7694" width="9.09765625" style="80" customWidth="1"/>
    <col min="7695" max="7697" width="3.5" style="80" customWidth="1"/>
    <col min="7698" max="7699" width="3.09765625" style="80" customWidth="1"/>
    <col min="7700" max="7705" width="4.19921875" style="80" customWidth="1"/>
    <col min="7706" max="7707" width="3.5" style="80" customWidth="1"/>
    <col min="7708" max="7708" width="8" style="80" customWidth="1"/>
    <col min="7709" max="7936" width="3.5" style="80"/>
    <col min="7937" max="7937" width="3" style="80" customWidth="1"/>
    <col min="7938" max="7942" width="3.5" style="80" customWidth="1"/>
    <col min="7943" max="7943" width="2.5" style="80" customWidth="1"/>
    <col min="7944" max="7949" width="3.5" style="80" customWidth="1"/>
    <col min="7950" max="7950" width="9.09765625" style="80" customWidth="1"/>
    <col min="7951" max="7953" width="3.5" style="80" customWidth="1"/>
    <col min="7954" max="7955" width="3.09765625" style="80" customWidth="1"/>
    <col min="7956" max="7961" width="4.19921875" style="80" customWidth="1"/>
    <col min="7962" max="7963" width="3.5" style="80" customWidth="1"/>
    <col min="7964" max="7964" width="8" style="80" customWidth="1"/>
    <col min="7965" max="8192" width="3.5" style="80"/>
    <col min="8193" max="8193" width="3" style="80" customWidth="1"/>
    <col min="8194" max="8198" width="3.5" style="80" customWidth="1"/>
    <col min="8199" max="8199" width="2.5" style="80" customWidth="1"/>
    <col min="8200" max="8205" width="3.5" style="80" customWidth="1"/>
    <col min="8206" max="8206" width="9.09765625" style="80" customWidth="1"/>
    <col min="8207" max="8209" width="3.5" style="80" customWidth="1"/>
    <col min="8210" max="8211" width="3.09765625" style="80" customWidth="1"/>
    <col min="8212" max="8217" width="4.19921875" style="80" customWidth="1"/>
    <col min="8218" max="8219" width="3.5" style="80" customWidth="1"/>
    <col min="8220" max="8220" width="8" style="80" customWidth="1"/>
    <col min="8221" max="8448" width="3.5" style="80"/>
    <col min="8449" max="8449" width="3" style="80" customWidth="1"/>
    <col min="8450" max="8454" width="3.5" style="80" customWidth="1"/>
    <col min="8455" max="8455" width="2.5" style="80" customWidth="1"/>
    <col min="8456" max="8461" width="3.5" style="80" customWidth="1"/>
    <col min="8462" max="8462" width="9.09765625" style="80" customWidth="1"/>
    <col min="8463" max="8465" width="3.5" style="80" customWidth="1"/>
    <col min="8466" max="8467" width="3.09765625" style="80" customWidth="1"/>
    <col min="8468" max="8473" width="4.19921875" style="80" customWidth="1"/>
    <col min="8474" max="8475" width="3.5" style="80" customWidth="1"/>
    <col min="8476" max="8476" width="8" style="80" customWidth="1"/>
    <col min="8477" max="8704" width="3.5" style="80"/>
    <col min="8705" max="8705" width="3" style="80" customWidth="1"/>
    <col min="8706" max="8710" width="3.5" style="80" customWidth="1"/>
    <col min="8711" max="8711" width="2.5" style="80" customWidth="1"/>
    <col min="8712" max="8717" width="3.5" style="80" customWidth="1"/>
    <col min="8718" max="8718" width="9.09765625" style="80" customWidth="1"/>
    <col min="8719" max="8721" width="3.5" style="80" customWidth="1"/>
    <col min="8722" max="8723" width="3.09765625" style="80" customWidth="1"/>
    <col min="8724" max="8729" width="4.19921875" style="80" customWidth="1"/>
    <col min="8730" max="8731" width="3.5" style="80" customWidth="1"/>
    <col min="8732" max="8732" width="8" style="80" customWidth="1"/>
    <col min="8733" max="8960" width="3.5" style="80"/>
    <col min="8961" max="8961" width="3" style="80" customWidth="1"/>
    <col min="8962" max="8966" width="3.5" style="80" customWidth="1"/>
    <col min="8967" max="8967" width="2.5" style="80" customWidth="1"/>
    <col min="8968" max="8973" width="3.5" style="80" customWidth="1"/>
    <col min="8974" max="8974" width="9.09765625" style="80" customWidth="1"/>
    <col min="8975" max="8977" width="3.5" style="80" customWidth="1"/>
    <col min="8978" max="8979" width="3.09765625" style="80" customWidth="1"/>
    <col min="8980" max="8985" width="4.19921875" style="80" customWidth="1"/>
    <col min="8986" max="8987" width="3.5" style="80" customWidth="1"/>
    <col min="8988" max="8988" width="8" style="80" customWidth="1"/>
    <col min="8989" max="9216" width="3.5" style="80"/>
    <col min="9217" max="9217" width="3" style="80" customWidth="1"/>
    <col min="9218" max="9222" width="3.5" style="80" customWidth="1"/>
    <col min="9223" max="9223" width="2.5" style="80" customWidth="1"/>
    <col min="9224" max="9229" width="3.5" style="80" customWidth="1"/>
    <col min="9230" max="9230" width="9.09765625" style="80" customWidth="1"/>
    <col min="9231" max="9233" width="3.5" style="80" customWidth="1"/>
    <col min="9234" max="9235" width="3.09765625" style="80" customWidth="1"/>
    <col min="9236" max="9241" width="4.19921875" style="80" customWidth="1"/>
    <col min="9242" max="9243" width="3.5" style="80" customWidth="1"/>
    <col min="9244" max="9244" width="8" style="80" customWidth="1"/>
    <col min="9245" max="9472" width="3.5" style="80"/>
    <col min="9473" max="9473" width="3" style="80" customWidth="1"/>
    <col min="9474" max="9478" width="3.5" style="80" customWidth="1"/>
    <col min="9479" max="9479" width="2.5" style="80" customWidth="1"/>
    <col min="9480" max="9485" width="3.5" style="80" customWidth="1"/>
    <col min="9486" max="9486" width="9.09765625" style="80" customWidth="1"/>
    <col min="9487" max="9489" width="3.5" style="80" customWidth="1"/>
    <col min="9490" max="9491" width="3.09765625" style="80" customWidth="1"/>
    <col min="9492" max="9497" width="4.19921875" style="80" customWidth="1"/>
    <col min="9498" max="9499" width="3.5" style="80" customWidth="1"/>
    <col min="9500" max="9500" width="8" style="80" customWidth="1"/>
    <col min="9501" max="9728" width="3.5" style="80"/>
    <col min="9729" max="9729" width="3" style="80" customWidth="1"/>
    <col min="9730" max="9734" width="3.5" style="80" customWidth="1"/>
    <col min="9735" max="9735" width="2.5" style="80" customWidth="1"/>
    <col min="9736" max="9741" width="3.5" style="80" customWidth="1"/>
    <col min="9742" max="9742" width="9.09765625" style="80" customWidth="1"/>
    <col min="9743" max="9745" width="3.5" style="80" customWidth="1"/>
    <col min="9746" max="9747" width="3.09765625" style="80" customWidth="1"/>
    <col min="9748" max="9753" width="4.19921875" style="80" customWidth="1"/>
    <col min="9754" max="9755" width="3.5" style="80" customWidth="1"/>
    <col min="9756" max="9756" width="8" style="80" customWidth="1"/>
    <col min="9757" max="9984" width="3.5" style="80"/>
    <col min="9985" max="9985" width="3" style="80" customWidth="1"/>
    <col min="9986" max="9990" width="3.5" style="80" customWidth="1"/>
    <col min="9991" max="9991" width="2.5" style="80" customWidth="1"/>
    <col min="9992" max="9997" width="3.5" style="80" customWidth="1"/>
    <col min="9998" max="9998" width="9.09765625" style="80" customWidth="1"/>
    <col min="9999" max="10001" width="3.5" style="80" customWidth="1"/>
    <col min="10002" max="10003" width="3.09765625" style="80" customWidth="1"/>
    <col min="10004" max="10009" width="4.19921875" style="80" customWidth="1"/>
    <col min="10010" max="10011" width="3.5" style="80" customWidth="1"/>
    <col min="10012" max="10012" width="8" style="80" customWidth="1"/>
    <col min="10013" max="10240" width="3.5" style="80"/>
    <col min="10241" max="10241" width="3" style="80" customWidth="1"/>
    <col min="10242" max="10246" width="3.5" style="80" customWidth="1"/>
    <col min="10247" max="10247" width="2.5" style="80" customWidth="1"/>
    <col min="10248" max="10253" width="3.5" style="80" customWidth="1"/>
    <col min="10254" max="10254" width="9.09765625" style="80" customWidth="1"/>
    <col min="10255" max="10257" width="3.5" style="80" customWidth="1"/>
    <col min="10258" max="10259" width="3.09765625" style="80" customWidth="1"/>
    <col min="10260" max="10265" width="4.19921875" style="80" customWidth="1"/>
    <col min="10266" max="10267" width="3.5" style="80" customWidth="1"/>
    <col min="10268" max="10268" width="8" style="80" customWidth="1"/>
    <col min="10269" max="10496" width="3.5" style="80"/>
    <col min="10497" max="10497" width="3" style="80" customWidth="1"/>
    <col min="10498" max="10502" width="3.5" style="80" customWidth="1"/>
    <col min="10503" max="10503" width="2.5" style="80" customWidth="1"/>
    <col min="10504" max="10509" width="3.5" style="80" customWidth="1"/>
    <col min="10510" max="10510" width="9.09765625" style="80" customWidth="1"/>
    <col min="10511" max="10513" width="3.5" style="80" customWidth="1"/>
    <col min="10514" max="10515" width="3.09765625" style="80" customWidth="1"/>
    <col min="10516" max="10521" width="4.19921875" style="80" customWidth="1"/>
    <col min="10522" max="10523" width="3.5" style="80" customWidth="1"/>
    <col min="10524" max="10524" width="8" style="80" customWidth="1"/>
    <col min="10525" max="10752" width="3.5" style="80"/>
    <col min="10753" max="10753" width="3" style="80" customWidth="1"/>
    <col min="10754" max="10758" width="3.5" style="80" customWidth="1"/>
    <col min="10759" max="10759" width="2.5" style="80" customWidth="1"/>
    <col min="10760" max="10765" width="3.5" style="80" customWidth="1"/>
    <col min="10766" max="10766" width="9.09765625" style="80" customWidth="1"/>
    <col min="10767" max="10769" width="3.5" style="80" customWidth="1"/>
    <col min="10770" max="10771" width="3.09765625" style="80" customWidth="1"/>
    <col min="10772" max="10777" width="4.19921875" style="80" customWidth="1"/>
    <col min="10778" max="10779" width="3.5" style="80" customWidth="1"/>
    <col min="10780" max="10780" width="8" style="80" customWidth="1"/>
    <col min="10781" max="11008" width="3.5" style="80"/>
    <col min="11009" max="11009" width="3" style="80" customWidth="1"/>
    <col min="11010" max="11014" width="3.5" style="80" customWidth="1"/>
    <col min="11015" max="11015" width="2.5" style="80" customWidth="1"/>
    <col min="11016" max="11021" width="3.5" style="80" customWidth="1"/>
    <col min="11022" max="11022" width="9.09765625" style="80" customWidth="1"/>
    <col min="11023" max="11025" width="3.5" style="80" customWidth="1"/>
    <col min="11026" max="11027" width="3.09765625" style="80" customWidth="1"/>
    <col min="11028" max="11033" width="4.19921875" style="80" customWidth="1"/>
    <col min="11034" max="11035" width="3.5" style="80" customWidth="1"/>
    <col min="11036" max="11036" width="8" style="80" customWidth="1"/>
    <col min="11037" max="11264" width="3.5" style="80"/>
    <col min="11265" max="11265" width="3" style="80" customWidth="1"/>
    <col min="11266" max="11270" width="3.5" style="80" customWidth="1"/>
    <col min="11271" max="11271" width="2.5" style="80" customWidth="1"/>
    <col min="11272" max="11277" width="3.5" style="80" customWidth="1"/>
    <col min="11278" max="11278" width="9.09765625" style="80" customWidth="1"/>
    <col min="11279" max="11281" width="3.5" style="80" customWidth="1"/>
    <col min="11282" max="11283" width="3.09765625" style="80" customWidth="1"/>
    <col min="11284" max="11289" width="4.19921875" style="80" customWidth="1"/>
    <col min="11290" max="11291" width="3.5" style="80" customWidth="1"/>
    <col min="11292" max="11292" width="8" style="80" customWidth="1"/>
    <col min="11293" max="11520" width="3.5" style="80"/>
    <col min="11521" max="11521" width="3" style="80" customWidth="1"/>
    <col min="11522" max="11526" width="3.5" style="80" customWidth="1"/>
    <col min="11527" max="11527" width="2.5" style="80" customWidth="1"/>
    <col min="11528" max="11533" width="3.5" style="80" customWidth="1"/>
    <col min="11534" max="11534" width="9.09765625" style="80" customWidth="1"/>
    <col min="11535" max="11537" width="3.5" style="80" customWidth="1"/>
    <col min="11538" max="11539" width="3.09765625" style="80" customWidth="1"/>
    <col min="11540" max="11545" width="4.19921875" style="80" customWidth="1"/>
    <col min="11546" max="11547" width="3.5" style="80" customWidth="1"/>
    <col min="11548" max="11548" width="8" style="80" customWidth="1"/>
    <col min="11549" max="11776" width="3.5" style="80"/>
    <col min="11777" max="11777" width="3" style="80" customWidth="1"/>
    <col min="11778" max="11782" width="3.5" style="80" customWidth="1"/>
    <col min="11783" max="11783" width="2.5" style="80" customWidth="1"/>
    <col min="11784" max="11789" width="3.5" style="80" customWidth="1"/>
    <col min="11790" max="11790" width="9.09765625" style="80" customWidth="1"/>
    <col min="11791" max="11793" width="3.5" style="80" customWidth="1"/>
    <col min="11794" max="11795" width="3.09765625" style="80" customWidth="1"/>
    <col min="11796" max="11801" width="4.19921875" style="80" customWidth="1"/>
    <col min="11802" max="11803" width="3.5" style="80" customWidth="1"/>
    <col min="11804" max="11804" width="8" style="80" customWidth="1"/>
    <col min="11805" max="12032" width="3.5" style="80"/>
    <col min="12033" max="12033" width="3" style="80" customWidth="1"/>
    <col min="12034" max="12038" width="3.5" style="80" customWidth="1"/>
    <col min="12039" max="12039" width="2.5" style="80" customWidth="1"/>
    <col min="12040" max="12045" width="3.5" style="80" customWidth="1"/>
    <col min="12046" max="12046" width="9.09765625" style="80" customWidth="1"/>
    <col min="12047" max="12049" width="3.5" style="80" customWidth="1"/>
    <col min="12050" max="12051" width="3.09765625" style="80" customWidth="1"/>
    <col min="12052" max="12057" width="4.19921875" style="80" customWidth="1"/>
    <col min="12058" max="12059" width="3.5" style="80" customWidth="1"/>
    <col min="12060" max="12060" width="8" style="80" customWidth="1"/>
    <col min="12061" max="12288" width="3.5" style="80"/>
    <col min="12289" max="12289" width="3" style="80" customWidth="1"/>
    <col min="12290" max="12294" width="3.5" style="80" customWidth="1"/>
    <col min="12295" max="12295" width="2.5" style="80" customWidth="1"/>
    <col min="12296" max="12301" width="3.5" style="80" customWidth="1"/>
    <col min="12302" max="12302" width="9.09765625" style="80" customWidth="1"/>
    <col min="12303" max="12305" width="3.5" style="80" customWidth="1"/>
    <col min="12306" max="12307" width="3.09765625" style="80" customWidth="1"/>
    <col min="12308" max="12313" width="4.19921875" style="80" customWidth="1"/>
    <col min="12314" max="12315" width="3.5" style="80" customWidth="1"/>
    <col min="12316" max="12316" width="8" style="80" customWidth="1"/>
    <col min="12317" max="12544" width="3.5" style="80"/>
    <col min="12545" max="12545" width="3" style="80" customWidth="1"/>
    <col min="12546" max="12550" width="3.5" style="80" customWidth="1"/>
    <col min="12551" max="12551" width="2.5" style="80" customWidth="1"/>
    <col min="12552" max="12557" width="3.5" style="80" customWidth="1"/>
    <col min="12558" max="12558" width="9.09765625" style="80" customWidth="1"/>
    <col min="12559" max="12561" width="3.5" style="80" customWidth="1"/>
    <col min="12562" max="12563" width="3.09765625" style="80" customWidth="1"/>
    <col min="12564" max="12569" width="4.19921875" style="80" customWidth="1"/>
    <col min="12570" max="12571" width="3.5" style="80" customWidth="1"/>
    <col min="12572" max="12572" width="8" style="80" customWidth="1"/>
    <col min="12573" max="12800" width="3.5" style="80"/>
    <col min="12801" max="12801" width="3" style="80" customWidth="1"/>
    <col min="12802" max="12806" width="3.5" style="80" customWidth="1"/>
    <col min="12807" max="12807" width="2.5" style="80" customWidth="1"/>
    <col min="12808" max="12813" width="3.5" style="80" customWidth="1"/>
    <col min="12814" max="12814" width="9.09765625" style="80" customWidth="1"/>
    <col min="12815" max="12817" width="3.5" style="80" customWidth="1"/>
    <col min="12818" max="12819" width="3.09765625" style="80" customWidth="1"/>
    <col min="12820" max="12825" width="4.19921875" style="80" customWidth="1"/>
    <col min="12826" max="12827" width="3.5" style="80" customWidth="1"/>
    <col min="12828" max="12828" width="8" style="80" customWidth="1"/>
    <col min="12829" max="13056" width="3.5" style="80"/>
    <col min="13057" max="13057" width="3" style="80" customWidth="1"/>
    <col min="13058" max="13062" width="3.5" style="80" customWidth="1"/>
    <col min="13063" max="13063" width="2.5" style="80" customWidth="1"/>
    <col min="13064" max="13069" width="3.5" style="80" customWidth="1"/>
    <col min="13070" max="13070" width="9.09765625" style="80" customWidth="1"/>
    <col min="13071" max="13073" width="3.5" style="80" customWidth="1"/>
    <col min="13074" max="13075" width="3.09765625" style="80" customWidth="1"/>
    <col min="13076" max="13081" width="4.19921875" style="80" customWidth="1"/>
    <col min="13082" max="13083" width="3.5" style="80" customWidth="1"/>
    <col min="13084" max="13084" width="8" style="80" customWidth="1"/>
    <col min="13085" max="13312" width="3.5" style="80"/>
    <col min="13313" max="13313" width="3" style="80" customWidth="1"/>
    <col min="13314" max="13318" width="3.5" style="80" customWidth="1"/>
    <col min="13319" max="13319" width="2.5" style="80" customWidth="1"/>
    <col min="13320" max="13325" width="3.5" style="80" customWidth="1"/>
    <col min="13326" max="13326" width="9.09765625" style="80" customWidth="1"/>
    <col min="13327" max="13329" width="3.5" style="80" customWidth="1"/>
    <col min="13330" max="13331" width="3.09765625" style="80" customWidth="1"/>
    <col min="13332" max="13337" width="4.19921875" style="80" customWidth="1"/>
    <col min="13338" max="13339" width="3.5" style="80" customWidth="1"/>
    <col min="13340" max="13340" width="8" style="80" customWidth="1"/>
    <col min="13341" max="13568" width="3.5" style="80"/>
    <col min="13569" max="13569" width="3" style="80" customWidth="1"/>
    <col min="13570" max="13574" width="3.5" style="80" customWidth="1"/>
    <col min="13575" max="13575" width="2.5" style="80" customWidth="1"/>
    <col min="13576" max="13581" width="3.5" style="80" customWidth="1"/>
    <col min="13582" max="13582" width="9.09765625" style="80" customWidth="1"/>
    <col min="13583" max="13585" width="3.5" style="80" customWidth="1"/>
    <col min="13586" max="13587" width="3.09765625" style="80" customWidth="1"/>
    <col min="13588" max="13593" width="4.19921875" style="80" customWidth="1"/>
    <col min="13594" max="13595" width="3.5" style="80" customWidth="1"/>
    <col min="13596" max="13596" width="8" style="80" customWidth="1"/>
    <col min="13597" max="13824" width="3.5" style="80"/>
    <col min="13825" max="13825" width="3" style="80" customWidth="1"/>
    <col min="13826" max="13830" width="3.5" style="80" customWidth="1"/>
    <col min="13831" max="13831" width="2.5" style="80" customWidth="1"/>
    <col min="13832" max="13837" width="3.5" style="80" customWidth="1"/>
    <col min="13838" max="13838" width="9.09765625" style="80" customWidth="1"/>
    <col min="13839" max="13841" width="3.5" style="80" customWidth="1"/>
    <col min="13842" max="13843" width="3.09765625" style="80" customWidth="1"/>
    <col min="13844" max="13849" width="4.19921875" style="80" customWidth="1"/>
    <col min="13850" max="13851" width="3.5" style="80" customWidth="1"/>
    <col min="13852" max="13852" width="8" style="80" customWidth="1"/>
    <col min="13853" max="14080" width="3.5" style="80"/>
    <col min="14081" max="14081" width="3" style="80" customWidth="1"/>
    <col min="14082" max="14086" width="3.5" style="80" customWidth="1"/>
    <col min="14087" max="14087" width="2.5" style="80" customWidth="1"/>
    <col min="14088" max="14093" width="3.5" style="80" customWidth="1"/>
    <col min="14094" max="14094" width="9.09765625" style="80" customWidth="1"/>
    <col min="14095" max="14097" width="3.5" style="80" customWidth="1"/>
    <col min="14098" max="14099" width="3.09765625" style="80" customWidth="1"/>
    <col min="14100" max="14105" width="4.19921875" style="80" customWidth="1"/>
    <col min="14106" max="14107" width="3.5" style="80" customWidth="1"/>
    <col min="14108" max="14108" width="8" style="80" customWidth="1"/>
    <col min="14109" max="14336" width="3.5" style="80"/>
    <col min="14337" max="14337" width="3" style="80" customWidth="1"/>
    <col min="14338" max="14342" width="3.5" style="80" customWidth="1"/>
    <col min="14343" max="14343" width="2.5" style="80" customWidth="1"/>
    <col min="14344" max="14349" width="3.5" style="80" customWidth="1"/>
    <col min="14350" max="14350" width="9.09765625" style="80" customWidth="1"/>
    <col min="14351" max="14353" width="3.5" style="80" customWidth="1"/>
    <col min="14354" max="14355" width="3.09765625" style="80" customWidth="1"/>
    <col min="14356" max="14361" width="4.19921875" style="80" customWidth="1"/>
    <col min="14362" max="14363" width="3.5" style="80" customWidth="1"/>
    <col min="14364" max="14364" width="8" style="80" customWidth="1"/>
    <col min="14365" max="14592" width="3.5" style="80"/>
    <col min="14593" max="14593" width="3" style="80" customWidth="1"/>
    <col min="14594" max="14598" width="3.5" style="80" customWidth="1"/>
    <col min="14599" max="14599" width="2.5" style="80" customWidth="1"/>
    <col min="14600" max="14605" width="3.5" style="80" customWidth="1"/>
    <col min="14606" max="14606" width="9.09765625" style="80" customWidth="1"/>
    <col min="14607" max="14609" width="3.5" style="80" customWidth="1"/>
    <col min="14610" max="14611" width="3.09765625" style="80" customWidth="1"/>
    <col min="14612" max="14617" width="4.19921875" style="80" customWidth="1"/>
    <col min="14618" max="14619" width="3.5" style="80" customWidth="1"/>
    <col min="14620" max="14620" width="8" style="80" customWidth="1"/>
    <col min="14621" max="14848" width="3.5" style="80"/>
    <col min="14849" max="14849" width="3" style="80" customWidth="1"/>
    <col min="14850" max="14854" width="3.5" style="80" customWidth="1"/>
    <col min="14855" max="14855" width="2.5" style="80" customWidth="1"/>
    <col min="14856" max="14861" width="3.5" style="80" customWidth="1"/>
    <col min="14862" max="14862" width="9.09765625" style="80" customWidth="1"/>
    <col min="14863" max="14865" width="3.5" style="80" customWidth="1"/>
    <col min="14866" max="14867" width="3.09765625" style="80" customWidth="1"/>
    <col min="14868" max="14873" width="4.19921875" style="80" customWidth="1"/>
    <col min="14874" max="14875" width="3.5" style="80" customWidth="1"/>
    <col min="14876" max="14876" width="8" style="80" customWidth="1"/>
    <col min="14877" max="15104" width="3.5" style="80"/>
    <col min="15105" max="15105" width="3" style="80" customWidth="1"/>
    <col min="15106" max="15110" width="3.5" style="80" customWidth="1"/>
    <col min="15111" max="15111" width="2.5" style="80" customWidth="1"/>
    <col min="15112" max="15117" width="3.5" style="80" customWidth="1"/>
    <col min="15118" max="15118" width="9.09765625" style="80" customWidth="1"/>
    <col min="15119" max="15121" width="3.5" style="80" customWidth="1"/>
    <col min="15122" max="15123" width="3.09765625" style="80" customWidth="1"/>
    <col min="15124" max="15129" width="4.19921875" style="80" customWidth="1"/>
    <col min="15130" max="15131" width="3.5" style="80" customWidth="1"/>
    <col min="15132" max="15132" width="8" style="80" customWidth="1"/>
    <col min="15133" max="15360" width="3.5" style="80"/>
    <col min="15361" max="15361" width="3" style="80" customWidth="1"/>
    <col min="15362" max="15366" width="3.5" style="80" customWidth="1"/>
    <col min="15367" max="15367" width="2.5" style="80" customWidth="1"/>
    <col min="15368" max="15373" width="3.5" style="80" customWidth="1"/>
    <col min="15374" max="15374" width="9.09765625" style="80" customWidth="1"/>
    <col min="15375" max="15377" width="3.5" style="80" customWidth="1"/>
    <col min="15378" max="15379" width="3.09765625" style="80" customWidth="1"/>
    <col min="15380" max="15385" width="4.19921875" style="80" customWidth="1"/>
    <col min="15386" max="15387" width="3.5" style="80" customWidth="1"/>
    <col min="15388" max="15388" width="8" style="80" customWidth="1"/>
    <col min="15389" max="15616" width="3.5" style="80"/>
    <col min="15617" max="15617" width="3" style="80" customWidth="1"/>
    <col min="15618" max="15622" width="3.5" style="80" customWidth="1"/>
    <col min="15623" max="15623" width="2.5" style="80" customWidth="1"/>
    <col min="15624" max="15629" width="3.5" style="80" customWidth="1"/>
    <col min="15630" max="15630" width="9.09765625" style="80" customWidth="1"/>
    <col min="15631" max="15633" width="3.5" style="80" customWidth="1"/>
    <col min="15634" max="15635" width="3.09765625" style="80" customWidth="1"/>
    <col min="15636" max="15641" width="4.19921875" style="80" customWidth="1"/>
    <col min="15642" max="15643" width="3.5" style="80" customWidth="1"/>
    <col min="15644" max="15644" width="8" style="80" customWidth="1"/>
    <col min="15645" max="15872" width="3.5" style="80"/>
    <col min="15873" max="15873" width="3" style="80" customWidth="1"/>
    <col min="15874" max="15878" width="3.5" style="80" customWidth="1"/>
    <col min="15879" max="15879" width="2.5" style="80" customWidth="1"/>
    <col min="15880" max="15885" width="3.5" style="80" customWidth="1"/>
    <col min="15886" max="15886" width="9.09765625" style="80" customWidth="1"/>
    <col min="15887" max="15889" width="3.5" style="80" customWidth="1"/>
    <col min="15890" max="15891" width="3.09765625" style="80" customWidth="1"/>
    <col min="15892" max="15897" width="4.19921875" style="80" customWidth="1"/>
    <col min="15898" max="15899" width="3.5" style="80" customWidth="1"/>
    <col min="15900" max="15900" width="8" style="80" customWidth="1"/>
    <col min="15901" max="16128" width="3.5" style="80"/>
    <col min="16129" max="16129" width="3" style="80" customWidth="1"/>
    <col min="16130" max="16134" width="3.5" style="80" customWidth="1"/>
    <col min="16135" max="16135" width="2.5" style="80" customWidth="1"/>
    <col min="16136" max="16141" width="3.5" style="80" customWidth="1"/>
    <col min="16142" max="16142" width="9.09765625" style="80" customWidth="1"/>
    <col min="16143" max="16145" width="3.5" style="80" customWidth="1"/>
    <col min="16146" max="16147" width="3.09765625" style="80" customWidth="1"/>
    <col min="16148" max="16153" width="4.19921875" style="80" customWidth="1"/>
    <col min="16154" max="16155" width="3.5" style="80" customWidth="1"/>
    <col min="16156" max="16156" width="8" style="80" customWidth="1"/>
    <col min="16157" max="16384" width="3.5" style="80"/>
  </cols>
  <sheetData>
    <row r="2" spans="1:28" x14ac:dyDescent="0.2">
      <c r="A2" s="79" t="s">
        <v>144</v>
      </c>
    </row>
    <row r="3" spans="1:28" x14ac:dyDescent="0.2">
      <c r="A3" s="80"/>
    </row>
    <row r="4" spans="1:28" x14ac:dyDescent="0.2">
      <c r="V4" s="859" t="s">
        <v>145</v>
      </c>
      <c r="W4" s="859"/>
      <c r="X4" s="859"/>
      <c r="Y4" s="859"/>
      <c r="Z4" s="859"/>
      <c r="AA4" s="859"/>
      <c r="AB4" s="859"/>
    </row>
    <row r="5" spans="1:28" ht="21.75" customHeight="1" x14ac:dyDescent="0.2">
      <c r="A5" s="82" t="s">
        <v>146</v>
      </c>
      <c r="B5" s="82"/>
      <c r="C5" s="82"/>
      <c r="D5" s="82"/>
      <c r="E5" s="82"/>
      <c r="F5" s="82"/>
      <c r="G5" s="82"/>
      <c r="H5" s="82"/>
      <c r="I5" s="82"/>
      <c r="J5" s="82"/>
      <c r="K5" s="82"/>
      <c r="L5" s="82"/>
      <c r="M5" s="82"/>
      <c r="N5" s="82"/>
      <c r="O5" s="82"/>
      <c r="P5" s="82"/>
      <c r="Q5" s="82"/>
      <c r="R5" s="82"/>
      <c r="S5" s="82"/>
      <c r="T5" s="82"/>
      <c r="U5" s="82"/>
      <c r="V5" s="82"/>
      <c r="W5" s="82"/>
      <c r="X5" s="82"/>
      <c r="Y5" s="82"/>
      <c r="Z5" s="82"/>
      <c r="AA5" s="82"/>
      <c r="AB5" s="82"/>
    </row>
    <row r="6" spans="1:28" ht="21.75" customHeight="1" x14ac:dyDescent="0.2">
      <c r="A6" s="82" t="s">
        <v>147</v>
      </c>
      <c r="B6" s="82"/>
      <c r="C6" s="82"/>
      <c r="D6" s="82"/>
      <c r="E6" s="82"/>
      <c r="F6" s="82"/>
      <c r="G6" s="82"/>
      <c r="H6" s="82"/>
      <c r="I6" s="82"/>
      <c r="J6" s="82"/>
      <c r="K6" s="82"/>
      <c r="L6" s="82"/>
      <c r="M6" s="82"/>
      <c r="N6" s="82"/>
      <c r="O6" s="82"/>
      <c r="P6" s="82"/>
      <c r="Q6" s="82"/>
      <c r="R6" s="82"/>
      <c r="S6" s="82"/>
      <c r="T6" s="82"/>
      <c r="U6" s="82"/>
      <c r="V6" s="82"/>
      <c r="W6" s="82"/>
      <c r="X6" s="82"/>
      <c r="Y6" s="82"/>
      <c r="Z6" s="82"/>
      <c r="AA6" s="82"/>
      <c r="AB6" s="82"/>
    </row>
    <row r="8" spans="1:28" x14ac:dyDescent="0.2">
      <c r="A8" s="83"/>
      <c r="B8" s="84"/>
      <c r="C8" s="84"/>
      <c r="D8" s="84"/>
      <c r="E8" s="84"/>
      <c r="F8" s="85"/>
      <c r="G8" s="84"/>
      <c r="H8" s="84"/>
      <c r="I8" s="84"/>
      <c r="J8" s="84"/>
      <c r="K8" s="84"/>
      <c r="L8" s="84"/>
      <c r="M8" s="84"/>
      <c r="N8" s="84"/>
      <c r="O8" s="84"/>
      <c r="P8" s="84"/>
      <c r="Q8" s="84"/>
      <c r="R8" s="84"/>
      <c r="S8" s="84"/>
      <c r="T8" s="84"/>
      <c r="U8" s="84"/>
      <c r="V8" s="84"/>
      <c r="W8" s="84"/>
      <c r="X8" s="84"/>
      <c r="Y8" s="84"/>
      <c r="Z8" s="84"/>
      <c r="AA8" s="84"/>
      <c r="AB8" s="85"/>
    </row>
    <row r="9" spans="1:28" x14ac:dyDescent="0.2">
      <c r="A9" s="86">
        <v>1</v>
      </c>
      <c r="B9" s="87" t="s">
        <v>148</v>
      </c>
      <c r="C9" s="87"/>
      <c r="D9" s="87"/>
      <c r="E9" s="87"/>
      <c r="F9" s="88"/>
      <c r="G9" s="87"/>
      <c r="H9" s="87"/>
      <c r="I9" s="87"/>
      <c r="J9" s="87"/>
      <c r="K9" s="87"/>
      <c r="N9" s="87"/>
      <c r="O9" s="87"/>
      <c r="P9" s="87"/>
      <c r="Q9" s="87"/>
      <c r="R9" s="87"/>
      <c r="U9" s="87"/>
      <c r="V9" s="87"/>
      <c r="W9" s="87"/>
      <c r="X9" s="87"/>
      <c r="Y9" s="87"/>
      <c r="Z9" s="87"/>
      <c r="AA9" s="87"/>
      <c r="AB9" s="88"/>
    </row>
    <row r="10" spans="1:28" x14ac:dyDescent="0.2">
      <c r="A10" s="89"/>
      <c r="B10" s="90"/>
      <c r="C10" s="90"/>
      <c r="D10" s="90"/>
      <c r="E10" s="90"/>
      <c r="F10" s="91"/>
      <c r="G10" s="90"/>
      <c r="H10" s="90"/>
      <c r="I10" s="90"/>
      <c r="J10" s="90"/>
      <c r="K10" s="90"/>
      <c r="L10" s="90"/>
      <c r="M10" s="90"/>
      <c r="N10" s="90"/>
      <c r="O10" s="90"/>
      <c r="P10" s="90"/>
      <c r="Q10" s="90"/>
      <c r="R10" s="90"/>
      <c r="S10" s="90"/>
      <c r="T10" s="90"/>
      <c r="U10" s="90"/>
      <c r="V10" s="90"/>
      <c r="W10" s="90"/>
      <c r="X10" s="90"/>
      <c r="Y10" s="90"/>
      <c r="Z10" s="90"/>
      <c r="AA10" s="90"/>
      <c r="AB10" s="91"/>
    </row>
    <row r="11" spans="1:28" x14ac:dyDescent="0.2">
      <c r="A11" s="83"/>
      <c r="B11" s="84"/>
      <c r="C11" s="84"/>
      <c r="D11" s="84"/>
      <c r="E11" s="84"/>
      <c r="F11" s="85"/>
      <c r="G11" s="92"/>
      <c r="H11" s="84"/>
      <c r="I11" s="84"/>
      <c r="J11" s="84"/>
      <c r="K11" s="84"/>
      <c r="L11" s="84"/>
      <c r="M11" s="84"/>
      <c r="N11" s="84"/>
      <c r="O11" s="84"/>
      <c r="P11" s="84"/>
      <c r="Q11" s="84"/>
      <c r="R11" s="84"/>
      <c r="S11" s="84"/>
      <c r="T11" s="84"/>
      <c r="U11" s="84"/>
      <c r="V11" s="84"/>
      <c r="W11" s="84"/>
      <c r="X11" s="84"/>
      <c r="Y11" s="84"/>
      <c r="Z11" s="84"/>
      <c r="AA11" s="84"/>
      <c r="AB11" s="85"/>
    </row>
    <row r="12" spans="1:28" x14ac:dyDescent="0.2">
      <c r="A12" s="86">
        <v>2</v>
      </c>
      <c r="B12" s="87" t="s">
        <v>149</v>
      </c>
      <c r="C12" s="87"/>
      <c r="D12" s="87"/>
      <c r="E12" s="87"/>
      <c r="F12" s="88"/>
      <c r="G12" s="93"/>
      <c r="H12" s="87" t="s">
        <v>150</v>
      </c>
      <c r="I12" s="87"/>
      <c r="J12" s="87"/>
      <c r="K12" s="87"/>
      <c r="L12" s="87"/>
      <c r="M12" s="87"/>
      <c r="N12" s="87"/>
      <c r="O12" s="87"/>
      <c r="P12" s="87"/>
      <c r="S12" s="87" t="s">
        <v>151</v>
      </c>
      <c r="T12" s="87"/>
      <c r="U12" s="87"/>
      <c r="V12" s="87"/>
      <c r="W12" s="87"/>
      <c r="X12" s="87"/>
      <c r="Y12" s="87"/>
      <c r="Z12" s="87"/>
      <c r="AA12" s="87"/>
      <c r="AB12" s="88"/>
    </row>
    <row r="13" spans="1:28" x14ac:dyDescent="0.2">
      <c r="A13" s="89"/>
      <c r="B13" s="90"/>
      <c r="C13" s="90"/>
      <c r="D13" s="90"/>
      <c r="E13" s="90"/>
      <c r="F13" s="91"/>
      <c r="G13" s="94"/>
      <c r="H13" s="90"/>
      <c r="I13" s="90"/>
      <c r="J13" s="90"/>
      <c r="K13" s="90"/>
      <c r="L13" s="90"/>
      <c r="M13" s="90"/>
      <c r="N13" s="90"/>
      <c r="O13" s="90"/>
      <c r="P13" s="90"/>
      <c r="Q13" s="90"/>
      <c r="R13" s="90"/>
      <c r="S13" s="90"/>
      <c r="T13" s="90"/>
      <c r="U13" s="90"/>
      <c r="V13" s="90"/>
      <c r="W13" s="90"/>
      <c r="X13" s="90"/>
      <c r="Y13" s="90"/>
      <c r="Z13" s="90"/>
      <c r="AA13" s="90"/>
      <c r="AB13" s="91"/>
    </row>
    <row r="14" spans="1:28" ht="10.95" customHeight="1" x14ac:dyDescent="0.2">
      <c r="A14" s="83"/>
      <c r="B14" s="84"/>
      <c r="C14" s="84"/>
      <c r="D14" s="84"/>
      <c r="E14" s="84"/>
      <c r="F14" s="85"/>
      <c r="G14" s="84"/>
      <c r="H14" s="84"/>
      <c r="I14" s="84"/>
      <c r="J14" s="84"/>
      <c r="K14" s="84"/>
      <c r="L14" s="84"/>
      <c r="M14" s="84"/>
      <c r="N14" s="84"/>
      <c r="O14" s="84"/>
      <c r="P14" s="84"/>
      <c r="Q14" s="84"/>
      <c r="R14" s="84"/>
      <c r="S14" s="84"/>
      <c r="T14" s="84"/>
      <c r="U14" s="84"/>
      <c r="V14" s="84"/>
      <c r="W14" s="84"/>
      <c r="X14" s="84"/>
      <c r="Y14" s="84"/>
      <c r="Z14" s="84"/>
      <c r="AA14" s="84"/>
      <c r="AB14" s="85"/>
    </row>
    <row r="15" spans="1:28" ht="10.95" customHeight="1" x14ac:dyDescent="0.2">
      <c r="A15" s="86">
        <v>3</v>
      </c>
      <c r="B15" s="87" t="s">
        <v>152</v>
      </c>
      <c r="C15" s="87"/>
      <c r="D15" s="87"/>
      <c r="E15" s="87"/>
      <c r="F15" s="88"/>
      <c r="G15" s="87"/>
      <c r="H15" s="87" t="s">
        <v>153</v>
      </c>
      <c r="I15" s="87"/>
      <c r="J15" s="87"/>
      <c r="K15" s="87"/>
      <c r="N15" s="87"/>
      <c r="O15" s="87"/>
      <c r="P15" s="87"/>
      <c r="Q15" s="87"/>
      <c r="R15" s="87"/>
      <c r="S15" s="87" t="s">
        <v>154</v>
      </c>
      <c r="V15" s="87"/>
      <c r="W15" s="87"/>
      <c r="X15" s="87"/>
      <c r="Y15" s="87"/>
      <c r="Z15" s="87"/>
      <c r="AA15" s="87"/>
      <c r="AB15" s="88"/>
    </row>
    <row r="16" spans="1:28" ht="10.95" customHeight="1" x14ac:dyDescent="0.2">
      <c r="A16" s="86"/>
      <c r="B16" s="87"/>
      <c r="C16" s="87"/>
      <c r="D16" s="87"/>
      <c r="E16" s="87"/>
      <c r="F16" s="88"/>
      <c r="G16" s="87"/>
      <c r="H16" s="87"/>
      <c r="I16" s="87"/>
      <c r="J16" s="87"/>
      <c r="K16" s="87"/>
      <c r="N16" s="87"/>
      <c r="O16" s="87"/>
      <c r="P16" s="87"/>
      <c r="Q16" s="87"/>
      <c r="R16" s="87"/>
      <c r="S16" s="87"/>
      <c r="V16" s="87"/>
      <c r="W16" s="87"/>
      <c r="X16" s="87"/>
      <c r="Y16" s="87"/>
      <c r="Z16" s="87"/>
      <c r="AA16" s="87"/>
      <c r="AB16" s="88"/>
    </row>
    <row r="17" spans="1:40" ht="10.95" customHeight="1" x14ac:dyDescent="0.2">
      <c r="A17" s="86"/>
      <c r="B17" s="87"/>
      <c r="C17" s="87"/>
      <c r="D17" s="87"/>
      <c r="E17" s="87"/>
      <c r="F17" s="88"/>
      <c r="G17" s="87"/>
      <c r="H17" s="87" t="s">
        <v>155</v>
      </c>
      <c r="I17" s="87"/>
      <c r="J17" s="87"/>
      <c r="K17" s="87"/>
      <c r="N17" s="87"/>
      <c r="O17" s="87"/>
      <c r="P17" s="87"/>
      <c r="Q17" s="87"/>
      <c r="R17" s="87"/>
      <c r="S17" s="87"/>
      <c r="V17" s="87"/>
      <c r="W17" s="87"/>
      <c r="X17" s="87"/>
      <c r="Y17" s="87"/>
      <c r="Z17" s="87"/>
      <c r="AA17" s="87"/>
      <c r="AB17" s="88"/>
    </row>
    <row r="18" spans="1:40" ht="10.95" customHeight="1" x14ac:dyDescent="0.2">
      <c r="A18" s="89"/>
      <c r="B18" s="90"/>
      <c r="C18" s="90"/>
      <c r="D18" s="90"/>
      <c r="E18" s="90"/>
      <c r="F18" s="91"/>
      <c r="G18" s="90"/>
      <c r="H18" s="90"/>
      <c r="I18" s="90"/>
      <c r="J18" s="90"/>
      <c r="K18" s="90"/>
      <c r="L18" s="90"/>
      <c r="M18" s="90"/>
      <c r="N18" s="90"/>
      <c r="O18" s="90"/>
      <c r="P18" s="90"/>
      <c r="Q18" s="90"/>
      <c r="R18" s="90"/>
      <c r="S18" s="90"/>
      <c r="T18" s="90"/>
      <c r="U18" s="90"/>
      <c r="V18" s="90"/>
      <c r="W18" s="90"/>
      <c r="X18" s="90"/>
      <c r="Y18" s="90"/>
      <c r="Z18" s="90"/>
      <c r="AA18" s="90"/>
      <c r="AB18" s="91"/>
    </row>
    <row r="19" spans="1:40" ht="7.5" customHeight="1" x14ac:dyDescent="0.2">
      <c r="A19" s="95"/>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row>
    <row r="20" spans="1:40" s="102" customFormat="1" ht="27" customHeight="1" x14ac:dyDescent="0.2">
      <c r="A20" s="96">
        <v>3</v>
      </c>
      <c r="B20" s="851" t="s">
        <v>156</v>
      </c>
      <c r="C20" s="860"/>
      <c r="D20" s="860"/>
      <c r="E20" s="860"/>
      <c r="F20" s="860"/>
      <c r="G20" s="97" t="s">
        <v>157</v>
      </c>
      <c r="H20" s="98"/>
      <c r="I20" s="99"/>
      <c r="J20" s="99"/>
      <c r="K20" s="99"/>
      <c r="L20" s="99"/>
      <c r="M20" s="99"/>
      <c r="N20" s="99"/>
      <c r="O20" s="99"/>
      <c r="P20" s="99"/>
      <c r="Q20" s="99"/>
      <c r="R20" s="99"/>
      <c r="S20" s="99"/>
      <c r="T20" s="99"/>
      <c r="U20" s="99"/>
      <c r="V20" s="99"/>
      <c r="W20" s="99"/>
      <c r="X20" s="99"/>
      <c r="Y20" s="100"/>
      <c r="Z20" s="101"/>
      <c r="AA20" s="99"/>
      <c r="AB20" s="100"/>
    </row>
    <row r="21" spans="1:40" s="102" customFormat="1" ht="27" customHeight="1" x14ac:dyDescent="0.2">
      <c r="A21" s="103"/>
      <c r="B21" s="104"/>
      <c r="C21" s="105"/>
      <c r="D21" s="105"/>
      <c r="E21" s="105"/>
      <c r="F21" s="105"/>
      <c r="G21" s="106"/>
      <c r="H21" s="107" t="s">
        <v>158</v>
      </c>
      <c r="I21" s="108"/>
      <c r="J21" s="108"/>
      <c r="K21" s="108"/>
      <c r="L21" s="108"/>
      <c r="M21" s="108"/>
      <c r="N21" s="108"/>
      <c r="O21" s="108"/>
      <c r="P21" s="108"/>
      <c r="Q21" s="108"/>
      <c r="R21" s="108"/>
      <c r="S21" s="108"/>
      <c r="T21" s="108"/>
      <c r="U21" s="108"/>
      <c r="V21" s="108"/>
      <c r="W21" s="108"/>
      <c r="X21" s="108"/>
      <c r="Y21" s="109"/>
      <c r="Z21" s="106"/>
      <c r="AA21" s="108"/>
      <c r="AB21" s="109"/>
    </row>
    <row r="22" spans="1:40" s="102" customFormat="1" ht="15.6" customHeight="1" x14ac:dyDescent="0.2">
      <c r="A22" s="106"/>
      <c r="G22" s="110"/>
      <c r="H22" s="836" t="s">
        <v>159</v>
      </c>
      <c r="I22" s="850" t="s">
        <v>160</v>
      </c>
      <c r="J22" s="851"/>
      <c r="K22" s="851"/>
      <c r="L22" s="851"/>
      <c r="M22" s="851"/>
      <c r="N22" s="852"/>
      <c r="O22" s="844" t="s">
        <v>83</v>
      </c>
      <c r="P22" s="845"/>
      <c r="Q22" s="846"/>
      <c r="R22" s="111"/>
      <c r="S22" s="112"/>
      <c r="T22" s="113"/>
      <c r="U22" s="113"/>
      <c r="V22" s="113"/>
      <c r="W22" s="113"/>
      <c r="X22" s="113"/>
      <c r="Y22" s="114"/>
      <c r="Z22" s="106"/>
      <c r="AA22" s="108"/>
      <c r="AB22" s="109"/>
    </row>
    <row r="23" spans="1:40" s="102" customFormat="1" ht="15.6" customHeight="1" x14ac:dyDescent="0.2">
      <c r="A23" s="106"/>
      <c r="B23" s="104"/>
      <c r="C23" s="104"/>
      <c r="D23" s="104"/>
      <c r="E23" s="104"/>
      <c r="F23" s="104"/>
      <c r="G23" s="110"/>
      <c r="H23" s="837"/>
      <c r="I23" s="853"/>
      <c r="J23" s="854"/>
      <c r="K23" s="854"/>
      <c r="L23" s="854"/>
      <c r="M23" s="854"/>
      <c r="N23" s="855"/>
      <c r="O23" s="847"/>
      <c r="P23" s="848"/>
      <c r="Q23" s="849"/>
      <c r="R23" s="111"/>
      <c r="S23" s="112"/>
      <c r="T23" s="115"/>
      <c r="U23" s="113"/>
      <c r="V23" s="113"/>
      <c r="W23" s="113"/>
      <c r="X23" s="113"/>
      <c r="Y23" s="114"/>
      <c r="Z23" s="106"/>
      <c r="AA23" s="108"/>
      <c r="AB23" s="109"/>
    </row>
    <row r="24" spans="1:40" s="102" customFormat="1" ht="15.6" customHeight="1" x14ac:dyDescent="0.2">
      <c r="A24" s="103"/>
      <c r="B24" s="104"/>
      <c r="C24" s="104"/>
      <c r="D24" s="104"/>
      <c r="E24" s="104"/>
      <c r="F24" s="104"/>
      <c r="G24" s="106"/>
      <c r="H24" s="836" t="s">
        <v>161</v>
      </c>
      <c r="I24" s="850" t="s">
        <v>162</v>
      </c>
      <c r="J24" s="851"/>
      <c r="K24" s="851"/>
      <c r="L24" s="851"/>
      <c r="M24" s="851"/>
      <c r="N24" s="852"/>
      <c r="O24" s="844" t="s">
        <v>83</v>
      </c>
      <c r="P24" s="845"/>
      <c r="Q24" s="846"/>
      <c r="R24" s="111"/>
      <c r="S24" s="112"/>
      <c r="T24" s="861" t="s">
        <v>163</v>
      </c>
      <c r="U24" s="861"/>
      <c r="V24" s="861"/>
      <c r="W24" s="861"/>
      <c r="X24" s="861"/>
      <c r="Y24" s="862"/>
      <c r="Z24" s="856" t="s">
        <v>164</v>
      </c>
      <c r="AA24" s="857"/>
      <c r="AB24" s="858"/>
      <c r="AF24" s="116"/>
      <c r="AG24" s="117"/>
      <c r="AH24" s="117"/>
      <c r="AI24" s="117"/>
      <c r="AJ24" s="117"/>
      <c r="AK24" s="112"/>
      <c r="AL24" s="117"/>
      <c r="AM24" s="117"/>
      <c r="AN24" s="117"/>
    </row>
    <row r="25" spans="1:40" s="102" customFormat="1" ht="15.6" customHeight="1" x14ac:dyDescent="0.2">
      <c r="A25" s="103"/>
      <c r="B25" s="104"/>
      <c r="C25" s="104"/>
      <c r="D25" s="104"/>
      <c r="E25" s="104"/>
      <c r="F25" s="104"/>
      <c r="G25" s="106"/>
      <c r="H25" s="837"/>
      <c r="I25" s="853"/>
      <c r="J25" s="854"/>
      <c r="K25" s="854"/>
      <c r="L25" s="854"/>
      <c r="M25" s="854"/>
      <c r="N25" s="855"/>
      <c r="O25" s="847"/>
      <c r="P25" s="848"/>
      <c r="Q25" s="849"/>
      <c r="R25" s="111"/>
      <c r="S25" s="112"/>
      <c r="T25" s="861"/>
      <c r="U25" s="861"/>
      <c r="V25" s="861"/>
      <c r="W25" s="861"/>
      <c r="X25" s="861"/>
      <c r="Y25" s="862"/>
      <c r="Z25" s="106"/>
      <c r="AA25" s="108"/>
      <c r="AB25" s="109"/>
      <c r="AF25" s="117"/>
      <c r="AG25" s="117"/>
      <c r="AH25" s="117"/>
      <c r="AI25" s="117"/>
      <c r="AJ25" s="117"/>
      <c r="AK25" s="117"/>
      <c r="AL25" s="117"/>
      <c r="AM25" s="117"/>
      <c r="AN25" s="117"/>
    </row>
    <row r="26" spans="1:40" s="102" customFormat="1" ht="23.25" customHeight="1" x14ac:dyDescent="0.2">
      <c r="A26" s="103"/>
      <c r="B26" s="104"/>
      <c r="C26" s="104"/>
      <c r="D26" s="104"/>
      <c r="E26" s="104"/>
      <c r="F26" s="104"/>
      <c r="G26" s="106"/>
      <c r="H26" s="118" t="s">
        <v>165</v>
      </c>
      <c r="I26" s="119"/>
      <c r="J26" s="119"/>
      <c r="K26" s="119"/>
      <c r="L26" s="119"/>
      <c r="M26" s="119"/>
      <c r="N26" s="119"/>
      <c r="O26" s="120"/>
      <c r="P26" s="120"/>
      <c r="Q26" s="120"/>
      <c r="R26" s="121"/>
      <c r="S26" s="121"/>
      <c r="T26" s="122"/>
      <c r="U26" s="122"/>
      <c r="V26" s="122"/>
      <c r="W26" s="122"/>
      <c r="X26" s="122"/>
      <c r="Y26" s="123"/>
      <c r="Z26" s="124"/>
      <c r="AA26" s="125"/>
      <c r="AB26" s="126"/>
      <c r="AF26" s="117"/>
      <c r="AG26" s="117"/>
      <c r="AH26" s="117"/>
      <c r="AI26" s="117"/>
      <c r="AJ26" s="117"/>
      <c r="AK26" s="117"/>
      <c r="AL26" s="117"/>
      <c r="AM26" s="117"/>
      <c r="AN26" s="117"/>
    </row>
    <row r="27" spans="1:40" s="102" customFormat="1" ht="15.6" customHeight="1" x14ac:dyDescent="0.2">
      <c r="A27" s="103"/>
      <c r="B27" s="104"/>
      <c r="C27" s="104"/>
      <c r="D27" s="104"/>
      <c r="E27" s="104"/>
      <c r="F27" s="104"/>
      <c r="G27" s="106"/>
      <c r="H27" s="802" t="s">
        <v>159</v>
      </c>
      <c r="I27" s="816" t="s">
        <v>160</v>
      </c>
      <c r="J27" s="817"/>
      <c r="K27" s="817"/>
      <c r="L27" s="817"/>
      <c r="M27" s="817"/>
      <c r="N27" s="818"/>
      <c r="O27" s="810" t="s">
        <v>83</v>
      </c>
      <c r="P27" s="811"/>
      <c r="Q27" s="812"/>
      <c r="R27" s="121"/>
      <c r="S27" s="121"/>
      <c r="T27" s="122"/>
      <c r="U27" s="122"/>
      <c r="V27" s="122"/>
      <c r="W27" s="122"/>
      <c r="X27" s="122"/>
      <c r="Y27" s="123"/>
      <c r="Z27" s="124"/>
      <c r="AA27" s="125"/>
      <c r="AB27" s="126"/>
      <c r="AF27" s="117"/>
      <c r="AG27" s="117"/>
      <c r="AH27" s="117"/>
      <c r="AI27" s="117"/>
      <c r="AJ27" s="117"/>
      <c r="AK27" s="117"/>
      <c r="AL27" s="117"/>
      <c r="AM27" s="117"/>
      <c r="AN27" s="117"/>
    </row>
    <row r="28" spans="1:40" s="102" customFormat="1" ht="15.6" customHeight="1" x14ac:dyDescent="0.2">
      <c r="A28" s="103"/>
      <c r="B28" s="104"/>
      <c r="C28" s="104"/>
      <c r="D28" s="104"/>
      <c r="E28" s="104"/>
      <c r="F28" s="104"/>
      <c r="G28" s="106"/>
      <c r="H28" s="803"/>
      <c r="I28" s="819"/>
      <c r="J28" s="820"/>
      <c r="K28" s="820"/>
      <c r="L28" s="820"/>
      <c r="M28" s="820"/>
      <c r="N28" s="821"/>
      <c r="O28" s="813"/>
      <c r="P28" s="814"/>
      <c r="Q28" s="815"/>
      <c r="R28" s="121"/>
      <c r="S28" s="121"/>
      <c r="T28" s="122"/>
      <c r="U28" s="122"/>
      <c r="V28" s="122"/>
      <c r="W28" s="122"/>
      <c r="X28" s="122"/>
      <c r="Y28" s="123"/>
      <c r="Z28" s="124"/>
      <c r="AA28" s="125"/>
      <c r="AB28" s="126"/>
      <c r="AF28" s="117"/>
      <c r="AG28" s="117"/>
      <c r="AH28" s="117"/>
      <c r="AI28" s="117"/>
      <c r="AJ28" s="117"/>
      <c r="AK28" s="117"/>
      <c r="AL28" s="117"/>
      <c r="AM28" s="117"/>
      <c r="AN28" s="117"/>
    </row>
    <row r="29" spans="1:40" s="102" customFormat="1" ht="15.6" customHeight="1" x14ac:dyDescent="0.2">
      <c r="A29" s="103"/>
      <c r="B29" s="104"/>
      <c r="C29" s="104"/>
      <c r="D29" s="104"/>
      <c r="E29" s="104"/>
      <c r="F29" s="104"/>
      <c r="G29" s="106"/>
      <c r="H29" s="802" t="s">
        <v>161</v>
      </c>
      <c r="I29" s="816" t="s">
        <v>166</v>
      </c>
      <c r="J29" s="817"/>
      <c r="K29" s="817"/>
      <c r="L29" s="817"/>
      <c r="M29" s="817"/>
      <c r="N29" s="818"/>
      <c r="O29" s="810" t="s">
        <v>83</v>
      </c>
      <c r="P29" s="811"/>
      <c r="Q29" s="812"/>
      <c r="R29" s="121"/>
      <c r="S29" s="121"/>
      <c r="T29" s="834" t="s">
        <v>167</v>
      </c>
      <c r="U29" s="834"/>
      <c r="V29" s="834"/>
      <c r="W29" s="834"/>
      <c r="X29" s="834"/>
      <c r="Y29" s="835"/>
      <c r="Z29" s="823" t="s">
        <v>164</v>
      </c>
      <c r="AA29" s="824"/>
      <c r="AB29" s="825"/>
      <c r="AF29" s="117"/>
      <c r="AG29" s="117"/>
      <c r="AH29" s="117"/>
      <c r="AI29" s="117"/>
      <c r="AJ29" s="117"/>
      <c r="AK29" s="117"/>
      <c r="AL29" s="117"/>
      <c r="AM29" s="117"/>
      <c r="AN29" s="117"/>
    </row>
    <row r="30" spans="1:40" s="102" customFormat="1" ht="15.6" customHeight="1" x14ac:dyDescent="0.2">
      <c r="A30" s="103"/>
      <c r="B30" s="104"/>
      <c r="C30" s="104"/>
      <c r="D30" s="104"/>
      <c r="E30" s="104"/>
      <c r="F30" s="104"/>
      <c r="G30" s="106"/>
      <c r="H30" s="803"/>
      <c r="I30" s="819"/>
      <c r="J30" s="820"/>
      <c r="K30" s="820"/>
      <c r="L30" s="820"/>
      <c r="M30" s="820"/>
      <c r="N30" s="821"/>
      <c r="O30" s="813"/>
      <c r="P30" s="814"/>
      <c r="Q30" s="815"/>
      <c r="R30" s="121"/>
      <c r="S30" s="121"/>
      <c r="T30" s="834"/>
      <c r="U30" s="834"/>
      <c r="V30" s="834"/>
      <c r="W30" s="834"/>
      <c r="X30" s="834"/>
      <c r="Y30" s="835"/>
      <c r="Z30" s="124"/>
      <c r="AA30" s="125"/>
      <c r="AB30" s="126"/>
      <c r="AF30" s="117"/>
      <c r="AG30" s="117"/>
      <c r="AH30" s="117"/>
      <c r="AI30" s="117"/>
      <c r="AJ30" s="117"/>
      <c r="AK30" s="117"/>
      <c r="AL30" s="117"/>
      <c r="AM30" s="117"/>
      <c r="AN30" s="117"/>
    </row>
    <row r="31" spans="1:40" s="102" customFormat="1" ht="27" customHeight="1" x14ac:dyDescent="0.2">
      <c r="A31" s="103"/>
      <c r="B31" s="104"/>
      <c r="C31" s="113"/>
      <c r="D31" s="104"/>
      <c r="E31" s="104"/>
      <c r="F31" s="104"/>
      <c r="G31" s="106"/>
      <c r="H31" s="127" t="s">
        <v>168</v>
      </c>
      <c r="I31" s="128"/>
      <c r="J31" s="128"/>
      <c r="K31" s="128"/>
      <c r="L31" s="128"/>
      <c r="M31" s="128"/>
      <c r="N31" s="128"/>
      <c r="O31" s="129"/>
      <c r="P31" s="129"/>
      <c r="Q31" s="129"/>
      <c r="R31" s="130"/>
      <c r="S31" s="130"/>
      <c r="T31" s="131"/>
      <c r="U31" s="131"/>
      <c r="V31" s="131"/>
      <c r="W31" s="131"/>
      <c r="X31" s="131"/>
      <c r="Y31" s="123"/>
      <c r="Z31" s="124"/>
      <c r="AA31" s="125"/>
      <c r="AB31" s="126"/>
      <c r="AF31" s="117"/>
      <c r="AG31" s="117"/>
      <c r="AH31" s="117"/>
      <c r="AI31" s="117"/>
      <c r="AJ31" s="117"/>
      <c r="AK31" s="117"/>
      <c r="AL31" s="117"/>
      <c r="AM31" s="117"/>
      <c r="AN31" s="117"/>
    </row>
    <row r="32" spans="1:40" s="102" customFormat="1" ht="23.25" customHeight="1" x14ac:dyDescent="0.2">
      <c r="A32" s="103"/>
      <c r="B32" s="104"/>
      <c r="C32" s="104"/>
      <c r="D32" s="104"/>
      <c r="E32" s="104"/>
      <c r="F32" s="104"/>
      <c r="G32" s="132"/>
      <c r="H32" s="133"/>
      <c r="I32" s="134"/>
      <c r="J32" s="134"/>
      <c r="K32" s="134"/>
      <c r="L32" s="134"/>
      <c r="M32" s="134"/>
      <c r="N32" s="134"/>
      <c r="O32" s="135"/>
      <c r="P32" s="135"/>
      <c r="Q32" s="135"/>
      <c r="R32" s="121"/>
      <c r="S32" s="121"/>
      <c r="T32" s="122"/>
      <c r="U32" s="122"/>
      <c r="V32" s="122"/>
      <c r="W32" s="122"/>
      <c r="X32" s="136"/>
      <c r="Y32" s="123"/>
      <c r="Z32" s="124"/>
      <c r="AA32" s="125"/>
      <c r="AB32" s="126"/>
      <c r="AF32" s="117"/>
      <c r="AG32" s="117"/>
      <c r="AH32" s="117"/>
      <c r="AI32" s="117"/>
      <c r="AJ32" s="117"/>
      <c r="AK32" s="117"/>
      <c r="AL32" s="117"/>
      <c r="AM32" s="117"/>
      <c r="AN32" s="117"/>
    </row>
    <row r="33" spans="1:40" s="102" customFormat="1" ht="23.25" customHeight="1" x14ac:dyDescent="0.2">
      <c r="A33" s="103"/>
      <c r="B33" s="104"/>
      <c r="C33" s="104"/>
      <c r="D33" s="104"/>
      <c r="E33" s="104"/>
      <c r="F33" s="104"/>
      <c r="G33" s="132"/>
      <c r="H33" s="137"/>
      <c r="I33" s="128"/>
      <c r="J33" s="128"/>
      <c r="K33" s="128"/>
      <c r="L33" s="128"/>
      <c r="M33" s="128"/>
      <c r="N33" s="128"/>
      <c r="O33" s="129"/>
      <c r="P33" s="129"/>
      <c r="Q33" s="129"/>
      <c r="R33" s="130"/>
      <c r="S33" s="130"/>
      <c r="T33" s="131"/>
      <c r="U33" s="131"/>
      <c r="V33" s="131"/>
      <c r="W33" s="131"/>
      <c r="X33" s="138"/>
      <c r="Y33" s="123"/>
      <c r="Z33" s="124"/>
      <c r="AA33" s="125"/>
      <c r="AB33" s="126"/>
      <c r="AF33" s="117"/>
      <c r="AG33" s="117"/>
      <c r="AH33" s="117"/>
      <c r="AI33" s="117"/>
      <c r="AJ33" s="117"/>
      <c r="AK33" s="117"/>
      <c r="AL33" s="117"/>
      <c r="AM33" s="117"/>
      <c r="AN33" s="117"/>
    </row>
    <row r="34" spans="1:40" s="102" customFormat="1" ht="15" customHeight="1" x14ac:dyDescent="0.2">
      <c r="A34" s="103"/>
      <c r="B34" s="104"/>
      <c r="C34" s="104"/>
      <c r="D34" s="104"/>
      <c r="E34" s="104"/>
      <c r="F34" s="139"/>
      <c r="G34" s="140"/>
      <c r="H34" s="141"/>
      <c r="I34" s="141"/>
      <c r="J34" s="141"/>
      <c r="K34" s="141"/>
      <c r="L34" s="141"/>
      <c r="M34" s="141"/>
      <c r="N34" s="141"/>
      <c r="O34" s="141"/>
      <c r="P34" s="141"/>
      <c r="Q34" s="141"/>
      <c r="R34" s="141"/>
      <c r="S34" s="142"/>
      <c r="T34" s="142"/>
      <c r="U34" s="142"/>
      <c r="V34" s="142"/>
      <c r="W34" s="142"/>
      <c r="X34" s="142"/>
      <c r="Y34" s="143"/>
      <c r="Z34" s="140"/>
      <c r="AA34" s="141"/>
      <c r="AB34" s="144"/>
    </row>
    <row r="35" spans="1:40" s="102" customFormat="1" ht="27" customHeight="1" x14ac:dyDescent="0.2">
      <c r="A35" s="145"/>
      <c r="B35" s="828"/>
      <c r="C35" s="829"/>
      <c r="D35" s="829"/>
      <c r="E35" s="829"/>
      <c r="F35" s="829"/>
      <c r="G35" s="97" t="s">
        <v>169</v>
      </c>
      <c r="H35" s="98"/>
      <c r="I35" s="99"/>
      <c r="J35" s="99"/>
      <c r="K35" s="99"/>
      <c r="L35" s="99"/>
      <c r="M35" s="99"/>
      <c r="N35" s="99"/>
      <c r="O35" s="99"/>
      <c r="P35" s="99"/>
      <c r="Q35" s="99"/>
      <c r="R35" s="99"/>
      <c r="S35" s="99"/>
      <c r="T35" s="99"/>
      <c r="U35" s="99"/>
      <c r="V35" s="99"/>
      <c r="W35" s="99"/>
      <c r="X35" s="99"/>
      <c r="Y35" s="100"/>
      <c r="Z35" s="101"/>
      <c r="AA35" s="99"/>
      <c r="AB35" s="100"/>
    </row>
    <row r="36" spans="1:40" s="102" customFormat="1" ht="27" customHeight="1" x14ac:dyDescent="0.2">
      <c r="A36" s="103"/>
      <c r="B36" s="104"/>
      <c r="C36" s="105"/>
      <c r="D36" s="105"/>
      <c r="E36" s="105"/>
      <c r="F36" s="105"/>
      <c r="G36" s="106"/>
      <c r="H36" s="107" t="s">
        <v>158</v>
      </c>
      <c r="I36" s="108"/>
      <c r="J36" s="108"/>
      <c r="K36" s="108"/>
      <c r="L36" s="108"/>
      <c r="M36" s="108"/>
      <c r="N36" s="108"/>
      <c r="O36" s="108"/>
      <c r="P36" s="108"/>
      <c r="Q36" s="108"/>
      <c r="R36" s="108"/>
      <c r="S36" s="108"/>
      <c r="T36" s="108"/>
      <c r="U36" s="108"/>
      <c r="V36" s="108"/>
      <c r="W36" s="108"/>
      <c r="X36" s="108"/>
      <c r="Y36" s="109"/>
      <c r="Z36" s="106"/>
      <c r="AA36" s="108"/>
      <c r="AB36" s="109"/>
    </row>
    <row r="37" spans="1:40" s="102" customFormat="1" ht="15.6" customHeight="1" x14ac:dyDescent="0.2">
      <c r="A37" s="106"/>
      <c r="B37" s="830"/>
      <c r="C37" s="830"/>
      <c r="D37" s="830"/>
      <c r="E37" s="830"/>
      <c r="F37" s="831"/>
      <c r="G37" s="104"/>
      <c r="H37" s="836" t="s">
        <v>159</v>
      </c>
      <c r="I37" s="838" t="s">
        <v>170</v>
      </c>
      <c r="J37" s="839"/>
      <c r="K37" s="839"/>
      <c r="L37" s="839"/>
      <c r="M37" s="839"/>
      <c r="N37" s="840"/>
      <c r="O37" s="844" t="s">
        <v>83</v>
      </c>
      <c r="P37" s="845"/>
      <c r="Q37" s="846"/>
      <c r="R37" s="111"/>
      <c r="S37" s="112"/>
      <c r="T37" s="113"/>
      <c r="U37" s="113"/>
      <c r="V37" s="113"/>
      <c r="W37" s="113"/>
      <c r="X37" s="113"/>
      <c r="Y37" s="113"/>
      <c r="Z37" s="106"/>
      <c r="AA37" s="108"/>
      <c r="AB37" s="109"/>
    </row>
    <row r="38" spans="1:40" s="102" customFormat="1" ht="15.6" customHeight="1" x14ac:dyDescent="0.2">
      <c r="A38" s="106"/>
      <c r="B38" s="830"/>
      <c r="C38" s="830"/>
      <c r="D38" s="830"/>
      <c r="E38" s="830"/>
      <c r="F38" s="831"/>
      <c r="G38" s="104"/>
      <c r="H38" s="837"/>
      <c r="I38" s="841"/>
      <c r="J38" s="842"/>
      <c r="K38" s="842"/>
      <c r="L38" s="842"/>
      <c r="M38" s="842"/>
      <c r="N38" s="843"/>
      <c r="O38" s="847"/>
      <c r="P38" s="848"/>
      <c r="Q38" s="849"/>
      <c r="R38" s="111"/>
      <c r="S38" s="112"/>
      <c r="T38" s="146"/>
      <c r="U38" s="113"/>
      <c r="V38" s="113"/>
      <c r="W38" s="113"/>
      <c r="X38" s="113"/>
      <c r="Y38" s="113"/>
      <c r="Z38" s="106"/>
      <c r="AA38" s="108"/>
      <c r="AB38" s="109"/>
    </row>
    <row r="39" spans="1:40" s="102" customFormat="1" ht="15.6" customHeight="1" x14ac:dyDescent="0.2">
      <c r="A39" s="103"/>
      <c r="B39" s="830"/>
      <c r="C39" s="830"/>
      <c r="D39" s="830"/>
      <c r="E39" s="830"/>
      <c r="F39" s="831"/>
      <c r="G39" s="108"/>
      <c r="H39" s="836" t="s">
        <v>161</v>
      </c>
      <c r="I39" s="850" t="s">
        <v>171</v>
      </c>
      <c r="J39" s="851"/>
      <c r="K39" s="851"/>
      <c r="L39" s="851"/>
      <c r="M39" s="851"/>
      <c r="N39" s="852"/>
      <c r="O39" s="844" t="s">
        <v>83</v>
      </c>
      <c r="P39" s="845"/>
      <c r="Q39" s="846"/>
      <c r="R39" s="111"/>
      <c r="S39" s="112"/>
      <c r="T39" s="828" t="s">
        <v>172</v>
      </c>
      <c r="U39" s="828"/>
      <c r="V39" s="828"/>
      <c r="W39" s="828"/>
      <c r="X39" s="828"/>
      <c r="Y39" s="828"/>
      <c r="Z39" s="856" t="s">
        <v>164</v>
      </c>
      <c r="AA39" s="857"/>
      <c r="AB39" s="858"/>
      <c r="AF39" s="116"/>
      <c r="AG39" s="117"/>
      <c r="AH39" s="117"/>
      <c r="AI39" s="117"/>
      <c r="AJ39" s="117"/>
      <c r="AK39" s="112"/>
      <c r="AL39" s="117"/>
      <c r="AM39" s="117"/>
      <c r="AN39" s="117"/>
    </row>
    <row r="40" spans="1:40" s="102" customFormat="1" ht="15.6" customHeight="1" x14ac:dyDescent="0.2">
      <c r="A40" s="103"/>
      <c r="B40" s="830"/>
      <c r="C40" s="830"/>
      <c r="D40" s="830"/>
      <c r="E40" s="830"/>
      <c r="F40" s="831"/>
      <c r="G40" s="108"/>
      <c r="H40" s="837"/>
      <c r="I40" s="853"/>
      <c r="J40" s="854"/>
      <c r="K40" s="854"/>
      <c r="L40" s="854"/>
      <c r="M40" s="854"/>
      <c r="N40" s="855"/>
      <c r="O40" s="847"/>
      <c r="P40" s="848"/>
      <c r="Q40" s="849"/>
      <c r="R40" s="111"/>
      <c r="S40" s="112"/>
      <c r="T40" s="828"/>
      <c r="U40" s="828"/>
      <c r="V40" s="828"/>
      <c r="W40" s="828"/>
      <c r="X40" s="828"/>
      <c r="Y40" s="828"/>
      <c r="Z40" s="106"/>
      <c r="AA40" s="108"/>
      <c r="AB40" s="109"/>
      <c r="AF40" s="117"/>
      <c r="AG40" s="117"/>
      <c r="AH40" s="117"/>
      <c r="AI40" s="117"/>
      <c r="AJ40" s="117"/>
      <c r="AK40" s="117"/>
      <c r="AL40" s="117"/>
      <c r="AM40" s="117"/>
      <c r="AN40" s="117"/>
    </row>
    <row r="41" spans="1:40" s="102" customFormat="1" ht="15" customHeight="1" x14ac:dyDescent="0.2">
      <c r="A41" s="103"/>
      <c r="B41" s="830"/>
      <c r="C41" s="830"/>
      <c r="D41" s="830"/>
      <c r="E41" s="830"/>
      <c r="F41" s="831"/>
      <c r="G41" s="140"/>
      <c r="H41" s="141"/>
      <c r="I41" s="141"/>
      <c r="J41" s="141"/>
      <c r="K41" s="141"/>
      <c r="L41" s="141"/>
      <c r="M41" s="141"/>
      <c r="N41" s="141"/>
      <c r="O41" s="141"/>
      <c r="P41" s="141"/>
      <c r="Q41" s="141"/>
      <c r="R41" s="141"/>
      <c r="S41" s="142"/>
      <c r="T41" s="142"/>
      <c r="U41" s="142"/>
      <c r="V41" s="142"/>
      <c r="W41" s="142"/>
      <c r="X41" s="142"/>
      <c r="Y41" s="143"/>
      <c r="Z41" s="141"/>
      <c r="AA41" s="141"/>
      <c r="AB41" s="144"/>
    </row>
    <row r="42" spans="1:40" s="102" customFormat="1" ht="27" customHeight="1" x14ac:dyDescent="0.2">
      <c r="A42" s="145"/>
      <c r="B42" s="828"/>
      <c r="C42" s="829"/>
      <c r="D42" s="829"/>
      <c r="E42" s="829"/>
      <c r="F42" s="829"/>
      <c r="G42" s="97" t="s">
        <v>173</v>
      </c>
      <c r="H42" s="147"/>
      <c r="I42" s="148"/>
      <c r="J42" s="148"/>
      <c r="K42" s="148"/>
      <c r="L42" s="148"/>
      <c r="M42" s="148"/>
      <c r="N42" s="148"/>
      <c r="O42" s="148"/>
      <c r="P42" s="148"/>
      <c r="Q42" s="148"/>
      <c r="R42" s="148"/>
      <c r="S42" s="148"/>
      <c r="T42" s="148"/>
      <c r="U42" s="148"/>
      <c r="V42" s="148"/>
      <c r="W42" s="148"/>
      <c r="X42" s="148"/>
      <c r="Y42" s="149"/>
      <c r="Z42" s="150"/>
      <c r="AA42" s="148"/>
      <c r="AB42" s="149"/>
    </row>
    <row r="43" spans="1:40" s="102" customFormat="1" ht="12.9" customHeight="1" x14ac:dyDescent="0.2">
      <c r="A43" s="145"/>
      <c r="B43" s="151"/>
      <c r="C43" s="152"/>
      <c r="D43" s="152"/>
      <c r="E43" s="152"/>
      <c r="F43" s="152"/>
      <c r="G43" s="153"/>
      <c r="I43" s="154" t="s">
        <v>174</v>
      </c>
      <c r="J43" s="125"/>
      <c r="K43" s="125"/>
      <c r="L43" s="125"/>
      <c r="M43" s="125"/>
      <c r="N43" s="125"/>
      <c r="O43" s="125"/>
      <c r="P43" s="125"/>
      <c r="Q43" s="125"/>
      <c r="R43" s="125"/>
      <c r="S43" s="125"/>
      <c r="T43" s="125"/>
      <c r="U43" s="125"/>
      <c r="V43" s="125"/>
      <c r="W43" s="125"/>
      <c r="X43" s="125"/>
      <c r="Y43" s="126"/>
      <c r="Z43" s="124"/>
      <c r="AA43" s="125"/>
      <c r="AB43" s="126"/>
    </row>
    <row r="44" spans="1:40" s="102" customFormat="1" ht="5.0999999999999996" customHeight="1" x14ac:dyDescent="0.2">
      <c r="A44" s="145"/>
      <c r="B44" s="151"/>
      <c r="C44" s="152"/>
      <c r="D44" s="152"/>
      <c r="E44" s="152"/>
      <c r="F44" s="152"/>
      <c r="G44" s="153"/>
      <c r="I44" s="154"/>
      <c r="J44" s="125"/>
      <c r="K44" s="125"/>
      <c r="L44" s="125"/>
      <c r="M44" s="125"/>
      <c r="N44" s="125"/>
      <c r="O44" s="125"/>
      <c r="P44" s="125"/>
      <c r="Q44" s="125"/>
      <c r="R44" s="125"/>
      <c r="S44" s="125"/>
      <c r="T44" s="125"/>
      <c r="U44" s="125"/>
      <c r="V44" s="125"/>
      <c r="W44" s="125"/>
      <c r="X44" s="125"/>
      <c r="Y44" s="126"/>
      <c r="Z44" s="124"/>
      <c r="AA44" s="125"/>
      <c r="AB44" s="126"/>
    </row>
    <row r="45" spans="1:40" s="102" customFormat="1" ht="27" customHeight="1" x14ac:dyDescent="0.2">
      <c r="A45" s="103"/>
      <c r="B45" s="104"/>
      <c r="C45" s="105"/>
      <c r="D45" s="105"/>
      <c r="E45" s="105"/>
      <c r="F45" s="105"/>
      <c r="G45" s="124"/>
      <c r="H45" s="107" t="s">
        <v>158</v>
      </c>
      <c r="I45" s="125"/>
      <c r="J45" s="125"/>
      <c r="K45" s="125"/>
      <c r="L45" s="125"/>
      <c r="M45" s="125"/>
      <c r="N45" s="125"/>
      <c r="O45" s="125"/>
      <c r="P45" s="125"/>
      <c r="Q45" s="125"/>
      <c r="R45" s="125"/>
      <c r="S45" s="125"/>
      <c r="T45" s="125"/>
      <c r="U45" s="125"/>
      <c r="V45" s="125"/>
      <c r="W45" s="125"/>
      <c r="X45" s="125"/>
      <c r="Y45" s="126"/>
      <c r="Z45" s="124"/>
      <c r="AA45" s="125"/>
      <c r="AB45" s="126"/>
    </row>
    <row r="46" spans="1:40" s="102" customFormat="1" ht="15.6" customHeight="1" x14ac:dyDescent="0.2">
      <c r="A46" s="106"/>
      <c r="B46" s="830"/>
      <c r="C46" s="830"/>
      <c r="D46" s="830"/>
      <c r="E46" s="830"/>
      <c r="F46" s="831"/>
      <c r="G46" s="155"/>
      <c r="H46" s="802" t="s">
        <v>159</v>
      </c>
      <c r="I46" s="804" t="s">
        <v>175</v>
      </c>
      <c r="J46" s="805"/>
      <c r="K46" s="805"/>
      <c r="L46" s="805"/>
      <c r="M46" s="805"/>
      <c r="N46" s="806"/>
      <c r="O46" s="810" t="s">
        <v>83</v>
      </c>
      <c r="P46" s="811"/>
      <c r="Q46" s="812"/>
      <c r="R46" s="153"/>
      <c r="S46" s="121"/>
      <c r="T46" s="156"/>
      <c r="U46" s="156"/>
      <c r="V46" s="156"/>
      <c r="W46" s="156"/>
      <c r="X46" s="156"/>
      <c r="Y46" s="156"/>
      <c r="Z46" s="124"/>
      <c r="AA46" s="125"/>
      <c r="AB46" s="126"/>
    </row>
    <row r="47" spans="1:40" s="102" customFormat="1" ht="15.6" customHeight="1" x14ac:dyDescent="0.2">
      <c r="A47" s="106"/>
      <c r="B47" s="830"/>
      <c r="C47" s="830"/>
      <c r="D47" s="830"/>
      <c r="E47" s="830"/>
      <c r="F47" s="831"/>
      <c r="G47" s="155"/>
      <c r="H47" s="803"/>
      <c r="I47" s="807"/>
      <c r="J47" s="808"/>
      <c r="K47" s="808"/>
      <c r="L47" s="808"/>
      <c r="M47" s="808"/>
      <c r="N47" s="809"/>
      <c r="O47" s="813"/>
      <c r="P47" s="814"/>
      <c r="Q47" s="815"/>
      <c r="R47" s="153"/>
      <c r="S47" s="121"/>
      <c r="T47" s="157"/>
      <c r="U47" s="156"/>
      <c r="V47" s="156"/>
      <c r="W47" s="156"/>
      <c r="X47" s="156"/>
      <c r="Y47" s="156"/>
      <c r="Z47" s="124"/>
      <c r="AA47" s="125"/>
      <c r="AB47" s="126"/>
    </row>
    <row r="48" spans="1:40" s="102" customFormat="1" ht="15.6" customHeight="1" x14ac:dyDescent="0.2">
      <c r="A48" s="103"/>
      <c r="B48" s="830"/>
      <c r="C48" s="830"/>
      <c r="D48" s="830"/>
      <c r="E48" s="830"/>
      <c r="F48" s="831"/>
      <c r="G48" s="125"/>
      <c r="H48" s="802" t="s">
        <v>161</v>
      </c>
      <c r="I48" s="816" t="s">
        <v>176</v>
      </c>
      <c r="J48" s="817"/>
      <c r="K48" s="817"/>
      <c r="L48" s="817"/>
      <c r="M48" s="817"/>
      <c r="N48" s="818"/>
      <c r="O48" s="810" t="s">
        <v>83</v>
      </c>
      <c r="P48" s="811"/>
      <c r="Q48" s="812"/>
      <c r="R48" s="153"/>
      <c r="S48" s="121"/>
      <c r="T48" s="822" t="s">
        <v>177</v>
      </c>
      <c r="U48" s="822"/>
      <c r="V48" s="822"/>
      <c r="W48" s="822"/>
      <c r="X48" s="822"/>
      <c r="Y48" s="822"/>
      <c r="Z48" s="823" t="s">
        <v>164</v>
      </c>
      <c r="AA48" s="824"/>
      <c r="AB48" s="825"/>
      <c r="AF48" s="116"/>
      <c r="AG48" s="117"/>
      <c r="AH48" s="117"/>
      <c r="AI48" s="117"/>
      <c r="AJ48" s="117"/>
      <c r="AK48" s="112"/>
      <c r="AL48" s="117"/>
      <c r="AM48" s="117"/>
      <c r="AN48" s="117"/>
    </row>
    <row r="49" spans="1:40" s="102" customFormat="1" ht="15.6" customHeight="1" x14ac:dyDescent="0.2">
      <c r="A49" s="103"/>
      <c r="B49" s="830"/>
      <c r="C49" s="830"/>
      <c r="D49" s="830"/>
      <c r="E49" s="830"/>
      <c r="F49" s="831"/>
      <c r="G49" s="125"/>
      <c r="H49" s="803"/>
      <c r="I49" s="819"/>
      <c r="J49" s="820"/>
      <c r="K49" s="820"/>
      <c r="L49" s="820"/>
      <c r="M49" s="820"/>
      <c r="N49" s="821"/>
      <c r="O49" s="813"/>
      <c r="P49" s="814"/>
      <c r="Q49" s="815"/>
      <c r="R49" s="153"/>
      <c r="S49" s="121"/>
      <c r="T49" s="822"/>
      <c r="U49" s="822"/>
      <c r="V49" s="822"/>
      <c r="W49" s="822"/>
      <c r="X49" s="822"/>
      <c r="Y49" s="822"/>
      <c r="Z49" s="124"/>
      <c r="AA49" s="125"/>
      <c r="AB49" s="126"/>
      <c r="AF49" s="117"/>
      <c r="AG49" s="117"/>
      <c r="AH49" s="117"/>
      <c r="AI49" s="117"/>
      <c r="AJ49" s="117"/>
      <c r="AK49" s="117"/>
      <c r="AL49" s="117"/>
      <c r="AM49" s="117"/>
      <c r="AN49" s="117"/>
    </row>
    <row r="50" spans="1:40" s="102" customFormat="1" ht="9" customHeight="1" x14ac:dyDescent="0.2">
      <c r="A50" s="103"/>
      <c r="B50" s="830"/>
      <c r="C50" s="830"/>
      <c r="D50" s="830"/>
      <c r="E50" s="830"/>
      <c r="F50" s="831"/>
      <c r="G50" s="125"/>
      <c r="H50" s="133"/>
      <c r="I50" s="122"/>
      <c r="J50" s="122"/>
      <c r="K50" s="122"/>
      <c r="L50" s="122"/>
      <c r="M50" s="122"/>
      <c r="N50" s="122"/>
      <c r="O50" s="135"/>
      <c r="P50" s="135"/>
      <c r="Q50" s="135"/>
      <c r="R50" s="121"/>
      <c r="S50" s="121"/>
      <c r="T50" s="158"/>
      <c r="U50" s="158"/>
      <c r="V50" s="158"/>
      <c r="W50" s="158"/>
      <c r="X50" s="158"/>
      <c r="Y50" s="158"/>
      <c r="Z50" s="124"/>
      <c r="AA50" s="125"/>
      <c r="AB50" s="126"/>
      <c r="AF50" s="117"/>
      <c r="AG50" s="117"/>
      <c r="AH50" s="117"/>
      <c r="AI50" s="117"/>
      <c r="AJ50" s="117"/>
      <c r="AK50" s="117"/>
      <c r="AL50" s="117"/>
      <c r="AM50" s="117"/>
      <c r="AN50" s="117"/>
    </row>
    <row r="51" spans="1:40" s="102" customFormat="1" ht="27" customHeight="1" x14ac:dyDescent="0.2">
      <c r="A51" s="103"/>
      <c r="B51" s="830"/>
      <c r="C51" s="830"/>
      <c r="D51" s="830"/>
      <c r="E51" s="830"/>
      <c r="F51" s="831"/>
      <c r="G51" s="124"/>
      <c r="H51" s="107" t="s">
        <v>178</v>
      </c>
      <c r="I51" s="125"/>
      <c r="J51" s="125"/>
      <c r="K51" s="125"/>
      <c r="L51" s="125"/>
      <c r="M51" s="125"/>
      <c r="N51" s="125"/>
      <c r="O51" s="125"/>
      <c r="P51" s="125"/>
      <c r="Q51" s="125"/>
      <c r="R51" s="125"/>
      <c r="S51" s="125"/>
      <c r="T51" s="125"/>
      <c r="U51" s="125"/>
      <c r="V51" s="125"/>
      <c r="W51" s="125"/>
      <c r="X51" s="125"/>
      <c r="Y51" s="126"/>
      <c r="Z51" s="124"/>
      <c r="AA51" s="125"/>
      <c r="AB51" s="126"/>
    </row>
    <row r="52" spans="1:40" s="102" customFormat="1" ht="15.6" customHeight="1" x14ac:dyDescent="0.2">
      <c r="A52" s="106"/>
      <c r="B52" s="830"/>
      <c r="C52" s="830"/>
      <c r="D52" s="830"/>
      <c r="E52" s="830"/>
      <c r="F52" s="831"/>
      <c r="G52" s="155"/>
      <c r="H52" s="802" t="s">
        <v>159</v>
      </c>
      <c r="I52" s="804" t="s">
        <v>179</v>
      </c>
      <c r="J52" s="805"/>
      <c r="K52" s="805"/>
      <c r="L52" s="805"/>
      <c r="M52" s="805"/>
      <c r="N52" s="806"/>
      <c r="O52" s="810" t="s">
        <v>83</v>
      </c>
      <c r="P52" s="811"/>
      <c r="Q52" s="812"/>
      <c r="R52" s="153"/>
      <c r="S52" s="121"/>
      <c r="T52" s="156"/>
      <c r="U52" s="156"/>
      <c r="V52" s="156"/>
      <c r="W52" s="156"/>
      <c r="X52" s="156"/>
      <c r="Y52" s="156"/>
      <c r="Z52" s="124"/>
      <c r="AA52" s="125"/>
      <c r="AB52" s="126"/>
    </row>
    <row r="53" spans="1:40" s="102" customFormat="1" ht="15.6" customHeight="1" x14ac:dyDescent="0.2">
      <c r="A53" s="106"/>
      <c r="B53" s="830"/>
      <c r="C53" s="830"/>
      <c r="D53" s="830"/>
      <c r="E53" s="830"/>
      <c r="F53" s="831"/>
      <c r="G53" s="155"/>
      <c r="H53" s="803"/>
      <c r="I53" s="807"/>
      <c r="J53" s="808"/>
      <c r="K53" s="808"/>
      <c r="L53" s="808"/>
      <c r="M53" s="808"/>
      <c r="N53" s="809"/>
      <c r="O53" s="813"/>
      <c r="P53" s="814"/>
      <c r="Q53" s="815"/>
      <c r="R53" s="153"/>
      <c r="S53" s="121"/>
      <c r="T53" s="157"/>
      <c r="U53" s="156"/>
      <c r="V53" s="156"/>
      <c r="W53" s="156"/>
      <c r="X53" s="156"/>
      <c r="Y53" s="156"/>
      <c r="Z53" s="124"/>
      <c r="AA53" s="125"/>
      <c r="AB53" s="126"/>
    </row>
    <row r="54" spans="1:40" s="102" customFormat="1" ht="15.6" customHeight="1" x14ac:dyDescent="0.2">
      <c r="A54" s="103"/>
      <c r="B54" s="830"/>
      <c r="C54" s="830"/>
      <c r="D54" s="830"/>
      <c r="E54" s="830"/>
      <c r="F54" s="831"/>
      <c r="G54" s="125"/>
      <c r="H54" s="802" t="s">
        <v>161</v>
      </c>
      <c r="I54" s="816" t="s">
        <v>180</v>
      </c>
      <c r="J54" s="817"/>
      <c r="K54" s="817"/>
      <c r="L54" s="817"/>
      <c r="M54" s="817"/>
      <c r="N54" s="818"/>
      <c r="O54" s="810" t="s">
        <v>83</v>
      </c>
      <c r="P54" s="811"/>
      <c r="Q54" s="812"/>
      <c r="R54" s="153"/>
      <c r="S54" s="121"/>
      <c r="T54" s="822" t="s">
        <v>181</v>
      </c>
      <c r="U54" s="822"/>
      <c r="V54" s="822"/>
      <c r="W54" s="822"/>
      <c r="X54" s="822"/>
      <c r="Y54" s="822"/>
      <c r="Z54" s="823" t="s">
        <v>164</v>
      </c>
      <c r="AA54" s="824"/>
      <c r="AB54" s="825"/>
      <c r="AF54" s="116"/>
      <c r="AG54" s="117"/>
      <c r="AH54" s="117"/>
      <c r="AI54" s="117"/>
      <c r="AJ54" s="117"/>
      <c r="AK54" s="112"/>
      <c r="AL54" s="117"/>
      <c r="AM54" s="117"/>
      <c r="AN54" s="117"/>
    </row>
    <row r="55" spans="1:40" s="102" customFormat="1" ht="15.6" customHeight="1" x14ac:dyDescent="0.2">
      <c r="A55" s="103"/>
      <c r="B55" s="830"/>
      <c r="C55" s="830"/>
      <c r="D55" s="830"/>
      <c r="E55" s="830"/>
      <c r="F55" s="831"/>
      <c r="G55" s="125"/>
      <c r="H55" s="803"/>
      <c r="I55" s="819"/>
      <c r="J55" s="820"/>
      <c r="K55" s="820"/>
      <c r="L55" s="820"/>
      <c r="M55" s="820"/>
      <c r="N55" s="821"/>
      <c r="O55" s="813"/>
      <c r="P55" s="814"/>
      <c r="Q55" s="815"/>
      <c r="R55" s="153"/>
      <c r="S55" s="121"/>
      <c r="T55" s="822"/>
      <c r="U55" s="822"/>
      <c r="V55" s="822"/>
      <c r="W55" s="822"/>
      <c r="X55" s="822"/>
      <c r="Y55" s="822"/>
      <c r="Z55" s="124"/>
      <c r="AA55" s="125"/>
      <c r="AB55" s="126"/>
      <c r="AF55" s="117"/>
      <c r="AG55" s="117"/>
      <c r="AH55" s="117"/>
      <c r="AI55" s="117"/>
      <c r="AJ55" s="117"/>
      <c r="AK55" s="117"/>
      <c r="AL55" s="117"/>
      <c r="AM55" s="117"/>
      <c r="AN55" s="117"/>
    </row>
    <row r="56" spans="1:40" s="102" customFormat="1" ht="9" customHeight="1" x14ac:dyDescent="0.2">
      <c r="A56" s="103"/>
      <c r="B56" s="830"/>
      <c r="C56" s="830"/>
      <c r="D56" s="830"/>
      <c r="E56" s="830"/>
      <c r="F56" s="831"/>
      <c r="G56" s="125"/>
      <c r="H56" s="133"/>
      <c r="I56" s="122"/>
      <c r="J56" s="122"/>
      <c r="K56" s="122"/>
      <c r="L56" s="122"/>
      <c r="M56" s="122"/>
      <c r="N56" s="122"/>
      <c r="O56" s="135"/>
      <c r="P56" s="135"/>
      <c r="Q56" s="135"/>
      <c r="R56" s="121"/>
      <c r="S56" s="121"/>
      <c r="T56" s="158"/>
      <c r="U56" s="158"/>
      <c r="V56" s="158"/>
      <c r="W56" s="158"/>
      <c r="X56" s="158"/>
      <c r="Y56" s="158"/>
      <c r="Z56" s="124"/>
      <c r="AA56" s="125"/>
      <c r="AB56" s="126"/>
      <c r="AF56" s="117"/>
      <c r="AG56" s="117"/>
      <c r="AH56" s="117"/>
      <c r="AI56" s="117"/>
      <c r="AJ56" s="117"/>
      <c r="AK56" s="117"/>
      <c r="AL56" s="117"/>
      <c r="AM56" s="117"/>
      <c r="AN56" s="117"/>
    </row>
    <row r="57" spans="1:40" s="102" customFormat="1" ht="23.25" customHeight="1" x14ac:dyDescent="0.2">
      <c r="A57" s="103"/>
      <c r="B57" s="830"/>
      <c r="C57" s="830"/>
      <c r="D57" s="830"/>
      <c r="E57" s="830"/>
      <c r="F57" s="831"/>
      <c r="G57" s="125"/>
      <c r="H57" s="107" t="s">
        <v>182</v>
      </c>
      <c r="I57" s="122"/>
      <c r="J57" s="122"/>
      <c r="K57" s="122"/>
      <c r="L57" s="122"/>
      <c r="M57" s="122"/>
      <c r="N57" s="122"/>
      <c r="O57" s="135"/>
      <c r="P57" s="135"/>
      <c r="Q57" s="135"/>
      <c r="R57" s="121"/>
      <c r="S57" s="121"/>
      <c r="T57" s="158"/>
      <c r="U57" s="158"/>
      <c r="V57" s="158"/>
      <c r="W57" s="158"/>
      <c r="X57" s="158"/>
      <c r="Y57" s="158"/>
      <c r="Z57" s="124"/>
      <c r="AA57" s="125"/>
      <c r="AB57" s="126"/>
      <c r="AF57" s="117"/>
      <c r="AG57" s="117"/>
      <c r="AH57" s="117"/>
      <c r="AI57" s="117"/>
      <c r="AJ57" s="117"/>
      <c r="AK57" s="117"/>
      <c r="AL57" s="117"/>
      <c r="AM57" s="117"/>
      <c r="AN57" s="117"/>
    </row>
    <row r="58" spans="1:40" s="102" customFormat="1" ht="15.6" customHeight="1" x14ac:dyDescent="0.2">
      <c r="A58" s="103"/>
      <c r="B58" s="830"/>
      <c r="C58" s="830"/>
      <c r="D58" s="830"/>
      <c r="E58" s="830"/>
      <c r="F58" s="831"/>
      <c r="G58" s="125"/>
      <c r="H58" s="802" t="s">
        <v>159</v>
      </c>
      <c r="I58" s="804" t="s">
        <v>183</v>
      </c>
      <c r="J58" s="805"/>
      <c r="K58" s="805"/>
      <c r="L58" s="805"/>
      <c r="M58" s="805"/>
      <c r="N58" s="806"/>
      <c r="O58" s="810" t="s">
        <v>83</v>
      </c>
      <c r="P58" s="811"/>
      <c r="Q58" s="812"/>
      <c r="R58" s="121"/>
      <c r="S58" s="121"/>
      <c r="T58" s="158"/>
      <c r="U58" s="158"/>
      <c r="V58" s="158"/>
      <c r="W58" s="158"/>
      <c r="X58" s="158"/>
      <c r="Y58" s="158"/>
      <c r="Z58" s="124"/>
      <c r="AA58" s="125"/>
      <c r="AB58" s="126"/>
      <c r="AF58" s="117"/>
      <c r="AG58" s="117"/>
      <c r="AH58" s="117"/>
      <c r="AI58" s="117"/>
      <c r="AJ58" s="117"/>
      <c r="AK58" s="117"/>
      <c r="AL58" s="117"/>
      <c r="AM58" s="117"/>
      <c r="AN58" s="117"/>
    </row>
    <row r="59" spans="1:40" s="102" customFormat="1" ht="15.6" customHeight="1" x14ac:dyDescent="0.2">
      <c r="A59" s="103"/>
      <c r="B59" s="830"/>
      <c r="C59" s="830"/>
      <c r="D59" s="830"/>
      <c r="E59" s="830"/>
      <c r="F59" s="831"/>
      <c r="G59" s="125"/>
      <c r="H59" s="803"/>
      <c r="I59" s="807"/>
      <c r="J59" s="808"/>
      <c r="K59" s="808"/>
      <c r="L59" s="808"/>
      <c r="M59" s="808"/>
      <c r="N59" s="809"/>
      <c r="O59" s="813"/>
      <c r="P59" s="814"/>
      <c r="Q59" s="815"/>
      <c r="R59" s="121"/>
      <c r="S59" s="121"/>
      <c r="T59" s="158"/>
      <c r="U59" s="158"/>
      <c r="V59" s="158"/>
      <c r="W59" s="158"/>
      <c r="X59" s="158"/>
      <c r="Y59" s="158"/>
      <c r="Z59" s="124"/>
      <c r="AA59" s="125"/>
      <c r="AB59" s="126"/>
      <c r="AF59" s="117"/>
      <c r="AG59" s="117"/>
      <c r="AH59" s="117"/>
      <c r="AI59" s="117"/>
      <c r="AJ59" s="117"/>
      <c r="AK59" s="117"/>
      <c r="AL59" s="117"/>
      <c r="AM59" s="117"/>
      <c r="AN59" s="117"/>
    </row>
    <row r="60" spans="1:40" s="102" customFormat="1" ht="15.6" customHeight="1" x14ac:dyDescent="0.2">
      <c r="A60" s="103"/>
      <c r="B60" s="830"/>
      <c r="C60" s="830"/>
      <c r="D60" s="830"/>
      <c r="E60" s="830"/>
      <c r="F60" s="831"/>
      <c r="G60" s="125"/>
      <c r="H60" s="802" t="s">
        <v>161</v>
      </c>
      <c r="I60" s="816" t="s">
        <v>184</v>
      </c>
      <c r="J60" s="817"/>
      <c r="K60" s="817"/>
      <c r="L60" s="817"/>
      <c r="M60" s="817"/>
      <c r="N60" s="818"/>
      <c r="O60" s="810" t="s">
        <v>83</v>
      </c>
      <c r="P60" s="811"/>
      <c r="Q60" s="812"/>
      <c r="R60" s="121"/>
      <c r="S60" s="121"/>
      <c r="T60" s="822" t="s">
        <v>185</v>
      </c>
      <c r="U60" s="822"/>
      <c r="V60" s="822"/>
      <c r="W60" s="822"/>
      <c r="X60" s="822"/>
      <c r="Y60" s="822"/>
      <c r="Z60" s="823" t="s">
        <v>164</v>
      </c>
      <c r="AA60" s="824"/>
      <c r="AB60" s="825"/>
      <c r="AF60" s="117"/>
      <c r="AG60" s="117"/>
      <c r="AH60" s="117"/>
      <c r="AI60" s="117"/>
      <c r="AJ60" s="117"/>
      <c r="AK60" s="117"/>
      <c r="AL60" s="117"/>
      <c r="AM60" s="117"/>
      <c r="AN60" s="117"/>
    </row>
    <row r="61" spans="1:40" s="102" customFormat="1" ht="15.6" customHeight="1" x14ac:dyDescent="0.2">
      <c r="A61" s="103"/>
      <c r="B61" s="830"/>
      <c r="C61" s="830"/>
      <c r="D61" s="830"/>
      <c r="E61" s="830"/>
      <c r="F61" s="831"/>
      <c r="G61" s="125"/>
      <c r="H61" s="803"/>
      <c r="I61" s="819"/>
      <c r="J61" s="820"/>
      <c r="K61" s="820"/>
      <c r="L61" s="820"/>
      <c r="M61" s="820"/>
      <c r="N61" s="821"/>
      <c r="O61" s="813"/>
      <c r="P61" s="814"/>
      <c r="Q61" s="815"/>
      <c r="R61" s="121"/>
      <c r="S61" s="121"/>
      <c r="T61" s="822"/>
      <c r="U61" s="822"/>
      <c r="V61" s="822"/>
      <c r="W61" s="822"/>
      <c r="X61" s="822"/>
      <c r="Y61" s="822"/>
      <c r="Z61" s="124"/>
      <c r="AA61" s="125"/>
      <c r="AB61" s="126"/>
      <c r="AF61" s="117"/>
      <c r="AG61" s="117"/>
      <c r="AH61" s="117"/>
      <c r="AI61" s="117"/>
      <c r="AJ61" s="117"/>
      <c r="AK61" s="117"/>
      <c r="AL61" s="117"/>
      <c r="AM61" s="117"/>
      <c r="AN61" s="117"/>
    </row>
    <row r="62" spans="1:40" s="102" customFormat="1" ht="15" customHeight="1" x14ac:dyDescent="0.2">
      <c r="A62" s="159"/>
      <c r="B62" s="832"/>
      <c r="C62" s="832"/>
      <c r="D62" s="832"/>
      <c r="E62" s="832"/>
      <c r="F62" s="833"/>
      <c r="G62" s="160"/>
      <c r="H62" s="161"/>
      <c r="I62" s="161"/>
      <c r="J62" s="161"/>
      <c r="K62" s="161"/>
      <c r="L62" s="161"/>
      <c r="M62" s="161"/>
      <c r="N62" s="161"/>
      <c r="O62" s="161"/>
      <c r="P62" s="161"/>
      <c r="Q62" s="161"/>
      <c r="R62" s="161"/>
      <c r="S62" s="162"/>
      <c r="T62" s="162"/>
      <c r="U62" s="162"/>
      <c r="V62" s="162"/>
      <c r="W62" s="162"/>
      <c r="X62" s="162"/>
      <c r="Y62" s="162"/>
      <c r="Z62" s="160"/>
      <c r="AA62" s="161"/>
      <c r="AB62" s="163"/>
    </row>
    <row r="63" spans="1:40" x14ac:dyDescent="0.2">
      <c r="H63" s="84"/>
    </row>
    <row r="64" spans="1:40" s="169" customFormat="1" ht="13.5" customHeight="1" x14ac:dyDescent="0.2">
      <c r="A64" s="164" t="s">
        <v>186</v>
      </c>
      <c r="B64" s="165"/>
      <c r="C64" s="166"/>
      <c r="D64" s="167"/>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7"/>
      <c r="AD64" s="167"/>
    </row>
    <row r="65" spans="1:35" s="167" customFormat="1" ht="18" customHeight="1" x14ac:dyDescent="0.2">
      <c r="A65" s="170"/>
      <c r="C65" s="167" t="s">
        <v>187</v>
      </c>
      <c r="D65" s="171"/>
    </row>
    <row r="66" spans="1:35" s="167" customFormat="1" ht="18" customHeight="1" x14ac:dyDescent="0.2">
      <c r="A66" s="170"/>
      <c r="D66" s="172" t="s">
        <v>188</v>
      </c>
      <c r="W66" s="173"/>
    </row>
    <row r="67" spans="1:35" s="167" customFormat="1" ht="30.75" customHeight="1" x14ac:dyDescent="0.2">
      <c r="A67" s="170"/>
      <c r="D67" s="826" t="s">
        <v>189</v>
      </c>
      <c r="E67" s="826"/>
      <c r="F67" s="826"/>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174"/>
      <c r="AF67" s="174"/>
      <c r="AG67" s="175"/>
      <c r="AH67" s="175"/>
      <c r="AI67" s="175"/>
    </row>
    <row r="68" spans="1:35" s="169" customFormat="1" ht="8.25" customHeight="1" x14ac:dyDescent="0.2">
      <c r="A68" s="170"/>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row>
    <row r="69" spans="1:35" s="169" customFormat="1" ht="17.25" customHeight="1" x14ac:dyDescent="0.2">
      <c r="A69" s="170"/>
      <c r="B69" s="167"/>
      <c r="C69" s="167" t="s">
        <v>190</v>
      </c>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row>
    <row r="70" spans="1:35" s="167" customFormat="1" ht="18" customHeight="1" x14ac:dyDescent="0.2">
      <c r="A70" s="170"/>
      <c r="D70" s="176" t="s">
        <v>191</v>
      </c>
      <c r="W70" s="173"/>
    </row>
    <row r="71" spans="1:35" s="167" customFormat="1" ht="30.75" customHeight="1" x14ac:dyDescent="0.2">
      <c r="A71" s="170"/>
      <c r="D71" s="826" t="s">
        <v>192</v>
      </c>
      <c r="E71" s="826"/>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174"/>
      <c r="AF71" s="174"/>
      <c r="AG71" s="175"/>
      <c r="AH71" s="175"/>
      <c r="AI71" s="175"/>
    </row>
    <row r="72" spans="1:35" s="169" customFormat="1" ht="9" customHeight="1" x14ac:dyDescent="0.2">
      <c r="A72" s="170"/>
      <c r="B72" s="167"/>
      <c r="C72" s="177"/>
      <c r="D72" s="178"/>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row>
    <row r="73" spans="1:35" s="167" customFormat="1" ht="18" customHeight="1" x14ac:dyDescent="0.2">
      <c r="A73" s="170"/>
      <c r="C73" s="179" t="s">
        <v>193</v>
      </c>
      <c r="D73" s="180"/>
      <c r="E73" s="179"/>
      <c r="F73" s="179"/>
      <c r="G73" s="181"/>
      <c r="H73" s="181"/>
      <c r="I73" s="181"/>
      <c r="J73" s="181"/>
      <c r="K73" s="181"/>
      <c r="L73" s="181"/>
    </row>
    <row r="74" spans="1:35" s="167" customFormat="1" ht="18" customHeight="1" x14ac:dyDescent="0.2">
      <c r="A74" s="170"/>
      <c r="D74" s="172" t="s">
        <v>194</v>
      </c>
    </row>
    <row r="75" spans="1:35" s="183" customFormat="1" ht="42" customHeight="1" x14ac:dyDescent="0.45">
      <c r="A75" s="182"/>
      <c r="D75" s="827" t="s">
        <v>195</v>
      </c>
      <c r="E75" s="827"/>
      <c r="F75" s="827"/>
      <c r="G75" s="827"/>
      <c r="H75" s="827"/>
      <c r="I75" s="827"/>
      <c r="J75" s="827"/>
      <c r="K75" s="827"/>
      <c r="L75" s="827"/>
      <c r="M75" s="827"/>
      <c r="N75" s="827"/>
      <c r="O75" s="827"/>
      <c r="P75" s="827"/>
      <c r="Q75" s="827"/>
      <c r="R75" s="827"/>
      <c r="S75" s="827"/>
      <c r="T75" s="827"/>
      <c r="U75" s="827"/>
      <c r="V75" s="827"/>
      <c r="W75" s="827"/>
      <c r="X75" s="827"/>
      <c r="Y75" s="827"/>
      <c r="Z75" s="827"/>
      <c r="AA75" s="827"/>
      <c r="AB75" s="827"/>
      <c r="AC75" s="827"/>
      <c r="AD75" s="827"/>
      <c r="AE75" s="184"/>
      <c r="AF75" s="184"/>
      <c r="AG75" s="185"/>
      <c r="AH75" s="185"/>
      <c r="AI75" s="185"/>
    </row>
    <row r="76" spans="1:35" s="189" customFormat="1" ht="27.75" customHeight="1" x14ac:dyDescent="0.2">
      <c r="A76" s="186"/>
      <c r="B76" s="187"/>
      <c r="C76" s="187"/>
      <c r="D76" s="801" t="s">
        <v>196</v>
      </c>
      <c r="E76" s="801"/>
      <c r="F76" s="801"/>
      <c r="G76" s="801"/>
      <c r="H76" s="801"/>
      <c r="I76" s="801"/>
      <c r="J76" s="801"/>
      <c r="K76" s="801"/>
      <c r="L76" s="801"/>
      <c r="M76" s="801"/>
      <c r="N76" s="801"/>
      <c r="O76" s="801"/>
      <c r="P76" s="801"/>
      <c r="Q76" s="801"/>
      <c r="R76" s="801"/>
      <c r="S76" s="801"/>
      <c r="T76" s="801"/>
      <c r="U76" s="801"/>
      <c r="V76" s="801"/>
      <c r="W76" s="801"/>
      <c r="X76" s="801"/>
      <c r="Y76" s="801"/>
      <c r="Z76" s="801"/>
      <c r="AA76" s="801"/>
      <c r="AB76" s="801"/>
      <c r="AC76" s="801"/>
      <c r="AD76" s="801"/>
      <c r="AE76" s="188"/>
      <c r="AF76" s="188"/>
    </row>
  </sheetData>
  <mergeCells count="58">
    <mergeCell ref="H24:H25"/>
    <mergeCell ref="I24:N25"/>
    <mergeCell ref="O24:Q25"/>
    <mergeCell ref="T24:Y25"/>
    <mergeCell ref="Z24:AB24"/>
    <mergeCell ref="V4:AB4"/>
    <mergeCell ref="B20:F20"/>
    <mergeCell ref="H22:H23"/>
    <mergeCell ref="I22:N23"/>
    <mergeCell ref="O22:Q23"/>
    <mergeCell ref="H27:H28"/>
    <mergeCell ref="I27:N28"/>
    <mergeCell ref="O27:Q28"/>
    <mergeCell ref="H29:H30"/>
    <mergeCell ref="I29:N30"/>
    <mergeCell ref="O29:Q30"/>
    <mergeCell ref="T29:Y30"/>
    <mergeCell ref="Z29:AB29"/>
    <mergeCell ref="B35:F35"/>
    <mergeCell ref="B37:F41"/>
    <mergeCell ref="H37:H38"/>
    <mergeCell ref="I37:N38"/>
    <mergeCell ref="O37:Q38"/>
    <mergeCell ref="H39:H40"/>
    <mergeCell ref="I39:N40"/>
    <mergeCell ref="O39:Q40"/>
    <mergeCell ref="T39:Y40"/>
    <mergeCell ref="Z39:AB39"/>
    <mergeCell ref="B42:F42"/>
    <mergeCell ref="B46:F62"/>
    <mergeCell ref="H46:H47"/>
    <mergeCell ref="I46:N47"/>
    <mergeCell ref="O46:Q47"/>
    <mergeCell ref="H48:H49"/>
    <mergeCell ref="I48:N49"/>
    <mergeCell ref="O48:Q49"/>
    <mergeCell ref="H54:H55"/>
    <mergeCell ref="I54:N55"/>
    <mergeCell ref="O54:Q55"/>
    <mergeCell ref="T54:Y55"/>
    <mergeCell ref="Z54:AB54"/>
    <mergeCell ref="T48:Y49"/>
    <mergeCell ref="Z48:AB48"/>
    <mergeCell ref="H52:H53"/>
    <mergeCell ref="I52:N53"/>
    <mergeCell ref="O52:Q53"/>
    <mergeCell ref="D76:AD76"/>
    <mergeCell ref="H58:H59"/>
    <mergeCell ref="I58:N59"/>
    <mergeCell ref="O58:Q59"/>
    <mergeCell ref="H60:H61"/>
    <mergeCell ref="I60:N61"/>
    <mergeCell ref="O60:Q61"/>
    <mergeCell ref="T60:Y61"/>
    <mergeCell ref="Z60:AB60"/>
    <mergeCell ref="D67:AD67"/>
    <mergeCell ref="D71:AD71"/>
    <mergeCell ref="D75:AD75"/>
  </mergeCells>
  <phoneticPr fontId="11"/>
  <printOptions horizontalCentered="1"/>
  <pageMargins left="0" right="0" top="0.6" bottom="0" header="0.35" footer="0.51181102362204722"/>
  <pageSetup paperSize="9" scale="5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3"/>
  <sheetViews>
    <sheetView view="pageBreakPreview" zoomScaleNormal="100" zoomScaleSheetLayoutView="100" workbookViewId="0">
      <selection activeCell="J1" sqref="J1:Q1"/>
    </sheetView>
  </sheetViews>
  <sheetFormatPr defaultColWidth="8.09765625" defaultRowHeight="10.8" x14ac:dyDescent="0.45"/>
  <cols>
    <col min="1" max="3" width="5.5" style="253" customWidth="1"/>
    <col min="4" max="4" width="25" style="194" customWidth="1"/>
    <col min="5" max="5" width="3" style="211" customWidth="1"/>
    <col min="6" max="6" width="8.5" style="254" customWidth="1"/>
    <col min="7" max="7" width="3" style="254" customWidth="1"/>
    <col min="8" max="8" width="8.5" style="255" customWidth="1"/>
    <col min="9" max="9" width="4" style="256" customWidth="1"/>
    <col min="10" max="10" width="3" style="194" customWidth="1"/>
    <col min="11" max="11" width="3" style="200" customWidth="1"/>
    <col min="12" max="12" width="8.5" style="223" customWidth="1"/>
    <col min="13" max="13" width="3.5" style="223" customWidth="1"/>
    <col min="14" max="14" width="8.5" style="202" customWidth="1"/>
    <col min="15" max="15" width="3.5" style="223" customWidth="1"/>
    <col min="16" max="16" width="8.5" style="202" customWidth="1"/>
    <col min="17" max="17" width="5.3984375" style="202" customWidth="1"/>
    <col min="18" max="18" width="8.3984375" style="200" customWidth="1"/>
    <col min="19" max="20" width="8.3984375" style="194" customWidth="1"/>
    <col min="21" max="258" width="8.09765625" style="194"/>
    <col min="259" max="259" width="5.296875" style="194" customWidth="1"/>
    <col min="260" max="260" width="17.5" style="194" customWidth="1"/>
    <col min="261" max="261" width="2.5" style="194" customWidth="1"/>
    <col min="262" max="262" width="8.19921875" style="194" customWidth="1"/>
    <col min="263" max="263" width="2.09765625" style="194" customWidth="1"/>
    <col min="264" max="264" width="7.19921875" style="194" customWidth="1"/>
    <col min="265" max="265" width="3.796875" style="194" customWidth="1"/>
    <col min="266" max="266" width="1.796875" style="194" customWidth="1"/>
    <col min="267" max="267" width="4.5" style="194" customWidth="1"/>
    <col min="268" max="268" width="10.59765625" style="194" customWidth="1"/>
    <col min="269" max="269" width="2.19921875" style="194" customWidth="1"/>
    <col min="270" max="270" width="8" style="194" customWidth="1"/>
    <col min="271" max="271" width="2.19921875" style="194" customWidth="1"/>
    <col min="272" max="272" width="8" style="194" customWidth="1"/>
    <col min="273" max="273" width="5.3984375" style="194" customWidth="1"/>
    <col min="274" max="276" width="8.3984375" style="194" customWidth="1"/>
    <col min="277" max="514" width="8.09765625" style="194"/>
    <col min="515" max="515" width="5.296875" style="194" customWidth="1"/>
    <col min="516" max="516" width="17.5" style="194" customWidth="1"/>
    <col min="517" max="517" width="2.5" style="194" customWidth="1"/>
    <col min="518" max="518" width="8.19921875" style="194" customWidth="1"/>
    <col min="519" max="519" width="2.09765625" style="194" customWidth="1"/>
    <col min="520" max="520" width="7.19921875" style="194" customWidth="1"/>
    <col min="521" max="521" width="3.796875" style="194" customWidth="1"/>
    <col min="522" max="522" width="1.796875" style="194" customWidth="1"/>
    <col min="523" max="523" width="4.5" style="194" customWidth="1"/>
    <col min="524" max="524" width="10.59765625" style="194" customWidth="1"/>
    <col min="525" max="525" width="2.19921875" style="194" customWidth="1"/>
    <col min="526" max="526" width="8" style="194" customWidth="1"/>
    <col min="527" max="527" width="2.19921875" style="194" customWidth="1"/>
    <col min="528" max="528" width="8" style="194" customWidth="1"/>
    <col min="529" max="529" width="5.3984375" style="194" customWidth="1"/>
    <col min="530" max="532" width="8.3984375" style="194" customWidth="1"/>
    <col min="533" max="770" width="8.09765625" style="194"/>
    <col min="771" max="771" width="5.296875" style="194" customWidth="1"/>
    <col min="772" max="772" width="17.5" style="194" customWidth="1"/>
    <col min="773" max="773" width="2.5" style="194" customWidth="1"/>
    <col min="774" max="774" width="8.19921875" style="194" customWidth="1"/>
    <col min="775" max="775" width="2.09765625" style="194" customWidth="1"/>
    <col min="776" max="776" width="7.19921875" style="194" customWidth="1"/>
    <col min="777" max="777" width="3.796875" style="194" customWidth="1"/>
    <col min="778" max="778" width="1.796875" style="194" customWidth="1"/>
    <col min="779" max="779" width="4.5" style="194" customWidth="1"/>
    <col min="780" max="780" width="10.59765625" style="194" customWidth="1"/>
    <col min="781" max="781" width="2.19921875" style="194" customWidth="1"/>
    <col min="782" max="782" width="8" style="194" customWidth="1"/>
    <col min="783" max="783" width="2.19921875" style="194" customWidth="1"/>
    <col min="784" max="784" width="8" style="194" customWidth="1"/>
    <col min="785" max="785" width="5.3984375" style="194" customWidth="1"/>
    <col min="786" max="788" width="8.3984375" style="194" customWidth="1"/>
    <col min="789" max="1026" width="8.09765625" style="194"/>
    <col min="1027" max="1027" width="5.296875" style="194" customWidth="1"/>
    <col min="1028" max="1028" width="17.5" style="194" customWidth="1"/>
    <col min="1029" max="1029" width="2.5" style="194" customWidth="1"/>
    <col min="1030" max="1030" width="8.19921875" style="194" customWidth="1"/>
    <col min="1031" max="1031" width="2.09765625" style="194" customWidth="1"/>
    <col min="1032" max="1032" width="7.19921875" style="194" customWidth="1"/>
    <col min="1033" max="1033" width="3.796875" style="194" customWidth="1"/>
    <col min="1034" max="1034" width="1.796875" style="194" customWidth="1"/>
    <col min="1035" max="1035" width="4.5" style="194" customWidth="1"/>
    <col min="1036" max="1036" width="10.59765625" style="194" customWidth="1"/>
    <col min="1037" max="1037" width="2.19921875" style="194" customWidth="1"/>
    <col min="1038" max="1038" width="8" style="194" customWidth="1"/>
    <col min="1039" max="1039" width="2.19921875" style="194" customWidth="1"/>
    <col min="1040" max="1040" width="8" style="194" customWidth="1"/>
    <col min="1041" max="1041" width="5.3984375" style="194" customWidth="1"/>
    <col min="1042" max="1044" width="8.3984375" style="194" customWidth="1"/>
    <col min="1045" max="1282" width="8.09765625" style="194"/>
    <col min="1283" max="1283" width="5.296875" style="194" customWidth="1"/>
    <col min="1284" max="1284" width="17.5" style="194" customWidth="1"/>
    <col min="1285" max="1285" width="2.5" style="194" customWidth="1"/>
    <col min="1286" max="1286" width="8.19921875" style="194" customWidth="1"/>
    <col min="1287" max="1287" width="2.09765625" style="194" customWidth="1"/>
    <col min="1288" max="1288" width="7.19921875" style="194" customWidth="1"/>
    <col min="1289" max="1289" width="3.796875" style="194" customWidth="1"/>
    <col min="1290" max="1290" width="1.796875" style="194" customWidth="1"/>
    <col min="1291" max="1291" width="4.5" style="194" customWidth="1"/>
    <col min="1292" max="1292" width="10.59765625" style="194" customWidth="1"/>
    <col min="1293" max="1293" width="2.19921875" style="194" customWidth="1"/>
    <col min="1294" max="1294" width="8" style="194" customWidth="1"/>
    <col min="1295" max="1295" width="2.19921875" style="194" customWidth="1"/>
    <col min="1296" max="1296" width="8" style="194" customWidth="1"/>
    <col min="1297" max="1297" width="5.3984375" style="194" customWidth="1"/>
    <col min="1298" max="1300" width="8.3984375" style="194" customWidth="1"/>
    <col min="1301" max="1538" width="8.09765625" style="194"/>
    <col min="1539" max="1539" width="5.296875" style="194" customWidth="1"/>
    <col min="1540" max="1540" width="17.5" style="194" customWidth="1"/>
    <col min="1541" max="1541" width="2.5" style="194" customWidth="1"/>
    <col min="1542" max="1542" width="8.19921875" style="194" customWidth="1"/>
    <col min="1543" max="1543" width="2.09765625" style="194" customWidth="1"/>
    <col min="1544" max="1544" width="7.19921875" style="194" customWidth="1"/>
    <col min="1545" max="1545" width="3.796875" style="194" customWidth="1"/>
    <col min="1546" max="1546" width="1.796875" style="194" customWidth="1"/>
    <col min="1547" max="1547" width="4.5" style="194" customWidth="1"/>
    <col min="1548" max="1548" width="10.59765625" style="194" customWidth="1"/>
    <col min="1549" max="1549" width="2.19921875" style="194" customWidth="1"/>
    <col min="1550" max="1550" width="8" style="194" customWidth="1"/>
    <col min="1551" max="1551" width="2.19921875" style="194" customWidth="1"/>
    <col min="1552" max="1552" width="8" style="194" customWidth="1"/>
    <col min="1553" max="1553" width="5.3984375" style="194" customWidth="1"/>
    <col min="1554" max="1556" width="8.3984375" style="194" customWidth="1"/>
    <col min="1557" max="1794" width="8.09765625" style="194"/>
    <col min="1795" max="1795" width="5.296875" style="194" customWidth="1"/>
    <col min="1796" max="1796" width="17.5" style="194" customWidth="1"/>
    <col min="1797" max="1797" width="2.5" style="194" customWidth="1"/>
    <col min="1798" max="1798" width="8.19921875" style="194" customWidth="1"/>
    <col min="1799" max="1799" width="2.09765625" style="194" customWidth="1"/>
    <col min="1800" max="1800" width="7.19921875" style="194" customWidth="1"/>
    <col min="1801" max="1801" width="3.796875" style="194" customWidth="1"/>
    <col min="1802" max="1802" width="1.796875" style="194" customWidth="1"/>
    <col min="1803" max="1803" width="4.5" style="194" customWidth="1"/>
    <col min="1804" max="1804" width="10.59765625" style="194" customWidth="1"/>
    <col min="1805" max="1805" width="2.19921875" style="194" customWidth="1"/>
    <col min="1806" max="1806" width="8" style="194" customWidth="1"/>
    <col min="1807" max="1807" width="2.19921875" style="194" customWidth="1"/>
    <col min="1808" max="1808" width="8" style="194" customWidth="1"/>
    <col min="1809" max="1809" width="5.3984375" style="194" customWidth="1"/>
    <col min="1810" max="1812" width="8.3984375" style="194" customWidth="1"/>
    <col min="1813" max="2050" width="8.09765625" style="194"/>
    <col min="2051" max="2051" width="5.296875" style="194" customWidth="1"/>
    <col min="2052" max="2052" width="17.5" style="194" customWidth="1"/>
    <col min="2053" max="2053" width="2.5" style="194" customWidth="1"/>
    <col min="2054" max="2054" width="8.19921875" style="194" customWidth="1"/>
    <col min="2055" max="2055" width="2.09765625" style="194" customWidth="1"/>
    <col min="2056" max="2056" width="7.19921875" style="194" customWidth="1"/>
    <col min="2057" max="2057" width="3.796875" style="194" customWidth="1"/>
    <col min="2058" max="2058" width="1.796875" style="194" customWidth="1"/>
    <col min="2059" max="2059" width="4.5" style="194" customWidth="1"/>
    <col min="2060" max="2060" width="10.59765625" style="194" customWidth="1"/>
    <col min="2061" max="2061" width="2.19921875" style="194" customWidth="1"/>
    <col min="2062" max="2062" width="8" style="194" customWidth="1"/>
    <col min="2063" max="2063" width="2.19921875" style="194" customWidth="1"/>
    <col min="2064" max="2064" width="8" style="194" customWidth="1"/>
    <col min="2065" max="2065" width="5.3984375" style="194" customWidth="1"/>
    <col min="2066" max="2068" width="8.3984375" style="194" customWidth="1"/>
    <col min="2069" max="2306" width="8.09765625" style="194"/>
    <col min="2307" max="2307" width="5.296875" style="194" customWidth="1"/>
    <col min="2308" max="2308" width="17.5" style="194" customWidth="1"/>
    <col min="2309" max="2309" width="2.5" style="194" customWidth="1"/>
    <col min="2310" max="2310" width="8.19921875" style="194" customWidth="1"/>
    <col min="2311" max="2311" width="2.09765625" style="194" customWidth="1"/>
    <col min="2312" max="2312" width="7.19921875" style="194" customWidth="1"/>
    <col min="2313" max="2313" width="3.796875" style="194" customWidth="1"/>
    <col min="2314" max="2314" width="1.796875" style="194" customWidth="1"/>
    <col min="2315" max="2315" width="4.5" style="194" customWidth="1"/>
    <col min="2316" max="2316" width="10.59765625" style="194" customWidth="1"/>
    <col min="2317" max="2317" width="2.19921875" style="194" customWidth="1"/>
    <col min="2318" max="2318" width="8" style="194" customWidth="1"/>
    <col min="2319" max="2319" width="2.19921875" style="194" customWidth="1"/>
    <col min="2320" max="2320" width="8" style="194" customWidth="1"/>
    <col min="2321" max="2321" width="5.3984375" style="194" customWidth="1"/>
    <col min="2322" max="2324" width="8.3984375" style="194" customWidth="1"/>
    <col min="2325" max="2562" width="8.09765625" style="194"/>
    <col min="2563" max="2563" width="5.296875" style="194" customWidth="1"/>
    <col min="2564" max="2564" width="17.5" style="194" customWidth="1"/>
    <col min="2565" max="2565" width="2.5" style="194" customWidth="1"/>
    <col min="2566" max="2566" width="8.19921875" style="194" customWidth="1"/>
    <col min="2567" max="2567" width="2.09765625" style="194" customWidth="1"/>
    <col min="2568" max="2568" width="7.19921875" style="194" customWidth="1"/>
    <col min="2569" max="2569" width="3.796875" style="194" customWidth="1"/>
    <col min="2570" max="2570" width="1.796875" style="194" customWidth="1"/>
    <col min="2571" max="2571" width="4.5" style="194" customWidth="1"/>
    <col min="2572" max="2572" width="10.59765625" style="194" customWidth="1"/>
    <col min="2573" max="2573" width="2.19921875" style="194" customWidth="1"/>
    <col min="2574" max="2574" width="8" style="194" customWidth="1"/>
    <col min="2575" max="2575" width="2.19921875" style="194" customWidth="1"/>
    <col min="2576" max="2576" width="8" style="194" customWidth="1"/>
    <col min="2577" max="2577" width="5.3984375" style="194" customWidth="1"/>
    <col min="2578" max="2580" width="8.3984375" style="194" customWidth="1"/>
    <col min="2581" max="2818" width="8.09765625" style="194"/>
    <col min="2819" max="2819" width="5.296875" style="194" customWidth="1"/>
    <col min="2820" max="2820" width="17.5" style="194" customWidth="1"/>
    <col min="2821" max="2821" width="2.5" style="194" customWidth="1"/>
    <col min="2822" max="2822" width="8.19921875" style="194" customWidth="1"/>
    <col min="2823" max="2823" width="2.09765625" style="194" customWidth="1"/>
    <col min="2824" max="2824" width="7.19921875" style="194" customWidth="1"/>
    <col min="2825" max="2825" width="3.796875" style="194" customWidth="1"/>
    <col min="2826" max="2826" width="1.796875" style="194" customWidth="1"/>
    <col min="2827" max="2827" width="4.5" style="194" customWidth="1"/>
    <col min="2828" max="2828" width="10.59765625" style="194" customWidth="1"/>
    <col min="2829" max="2829" width="2.19921875" style="194" customWidth="1"/>
    <col min="2830" max="2830" width="8" style="194" customWidth="1"/>
    <col min="2831" max="2831" width="2.19921875" style="194" customWidth="1"/>
    <col min="2832" max="2832" width="8" style="194" customWidth="1"/>
    <col min="2833" max="2833" width="5.3984375" style="194" customWidth="1"/>
    <col min="2834" max="2836" width="8.3984375" style="194" customWidth="1"/>
    <col min="2837" max="3074" width="8.09765625" style="194"/>
    <col min="3075" max="3075" width="5.296875" style="194" customWidth="1"/>
    <col min="3076" max="3076" width="17.5" style="194" customWidth="1"/>
    <col min="3077" max="3077" width="2.5" style="194" customWidth="1"/>
    <col min="3078" max="3078" width="8.19921875" style="194" customWidth="1"/>
    <col min="3079" max="3079" width="2.09765625" style="194" customWidth="1"/>
    <col min="3080" max="3080" width="7.19921875" style="194" customWidth="1"/>
    <col min="3081" max="3081" width="3.796875" style="194" customWidth="1"/>
    <col min="3082" max="3082" width="1.796875" style="194" customWidth="1"/>
    <col min="3083" max="3083" width="4.5" style="194" customWidth="1"/>
    <col min="3084" max="3084" width="10.59765625" style="194" customWidth="1"/>
    <col min="3085" max="3085" width="2.19921875" style="194" customWidth="1"/>
    <col min="3086" max="3086" width="8" style="194" customWidth="1"/>
    <col min="3087" max="3087" width="2.19921875" style="194" customWidth="1"/>
    <col min="3088" max="3088" width="8" style="194" customWidth="1"/>
    <col min="3089" max="3089" width="5.3984375" style="194" customWidth="1"/>
    <col min="3090" max="3092" width="8.3984375" style="194" customWidth="1"/>
    <col min="3093" max="3330" width="8.09765625" style="194"/>
    <col min="3331" max="3331" width="5.296875" style="194" customWidth="1"/>
    <col min="3332" max="3332" width="17.5" style="194" customWidth="1"/>
    <col min="3333" max="3333" width="2.5" style="194" customWidth="1"/>
    <col min="3334" max="3334" width="8.19921875" style="194" customWidth="1"/>
    <col min="3335" max="3335" width="2.09765625" style="194" customWidth="1"/>
    <col min="3336" max="3336" width="7.19921875" style="194" customWidth="1"/>
    <col min="3337" max="3337" width="3.796875" style="194" customWidth="1"/>
    <col min="3338" max="3338" width="1.796875" style="194" customWidth="1"/>
    <col min="3339" max="3339" width="4.5" style="194" customWidth="1"/>
    <col min="3340" max="3340" width="10.59765625" style="194" customWidth="1"/>
    <col min="3341" max="3341" width="2.19921875" style="194" customWidth="1"/>
    <col min="3342" max="3342" width="8" style="194" customWidth="1"/>
    <col min="3343" max="3343" width="2.19921875" style="194" customWidth="1"/>
    <col min="3344" max="3344" width="8" style="194" customWidth="1"/>
    <col min="3345" max="3345" width="5.3984375" style="194" customWidth="1"/>
    <col min="3346" max="3348" width="8.3984375" style="194" customWidth="1"/>
    <col min="3349" max="3586" width="8.09765625" style="194"/>
    <col min="3587" max="3587" width="5.296875" style="194" customWidth="1"/>
    <col min="3588" max="3588" width="17.5" style="194" customWidth="1"/>
    <col min="3589" max="3589" width="2.5" style="194" customWidth="1"/>
    <col min="3590" max="3590" width="8.19921875" style="194" customWidth="1"/>
    <col min="3591" max="3591" width="2.09765625" style="194" customWidth="1"/>
    <col min="3592" max="3592" width="7.19921875" style="194" customWidth="1"/>
    <col min="3593" max="3593" width="3.796875" style="194" customWidth="1"/>
    <col min="3594" max="3594" width="1.796875" style="194" customWidth="1"/>
    <col min="3595" max="3595" width="4.5" style="194" customWidth="1"/>
    <col min="3596" max="3596" width="10.59765625" style="194" customWidth="1"/>
    <col min="3597" max="3597" width="2.19921875" style="194" customWidth="1"/>
    <col min="3598" max="3598" width="8" style="194" customWidth="1"/>
    <col min="3599" max="3599" width="2.19921875" style="194" customWidth="1"/>
    <col min="3600" max="3600" width="8" style="194" customWidth="1"/>
    <col min="3601" max="3601" width="5.3984375" style="194" customWidth="1"/>
    <col min="3602" max="3604" width="8.3984375" style="194" customWidth="1"/>
    <col min="3605" max="3842" width="8.09765625" style="194"/>
    <col min="3843" max="3843" width="5.296875" style="194" customWidth="1"/>
    <col min="3844" max="3844" width="17.5" style="194" customWidth="1"/>
    <col min="3845" max="3845" width="2.5" style="194" customWidth="1"/>
    <col min="3846" max="3846" width="8.19921875" style="194" customWidth="1"/>
    <col min="3847" max="3847" width="2.09765625" style="194" customWidth="1"/>
    <col min="3848" max="3848" width="7.19921875" style="194" customWidth="1"/>
    <col min="3849" max="3849" width="3.796875" style="194" customWidth="1"/>
    <col min="3850" max="3850" width="1.796875" style="194" customWidth="1"/>
    <col min="3851" max="3851" width="4.5" style="194" customWidth="1"/>
    <col min="3852" max="3852" width="10.59765625" style="194" customWidth="1"/>
    <col min="3853" max="3853" width="2.19921875" style="194" customWidth="1"/>
    <col min="3854" max="3854" width="8" style="194" customWidth="1"/>
    <col min="3855" max="3855" width="2.19921875" style="194" customWidth="1"/>
    <col min="3856" max="3856" width="8" style="194" customWidth="1"/>
    <col min="3857" max="3857" width="5.3984375" style="194" customWidth="1"/>
    <col min="3858" max="3860" width="8.3984375" style="194" customWidth="1"/>
    <col min="3861" max="4098" width="8.09765625" style="194"/>
    <col min="4099" max="4099" width="5.296875" style="194" customWidth="1"/>
    <col min="4100" max="4100" width="17.5" style="194" customWidth="1"/>
    <col min="4101" max="4101" width="2.5" style="194" customWidth="1"/>
    <col min="4102" max="4102" width="8.19921875" style="194" customWidth="1"/>
    <col min="4103" max="4103" width="2.09765625" style="194" customWidth="1"/>
    <col min="4104" max="4104" width="7.19921875" style="194" customWidth="1"/>
    <col min="4105" max="4105" width="3.796875" style="194" customWidth="1"/>
    <col min="4106" max="4106" width="1.796875" style="194" customWidth="1"/>
    <col min="4107" max="4107" width="4.5" style="194" customWidth="1"/>
    <col min="4108" max="4108" width="10.59765625" style="194" customWidth="1"/>
    <col min="4109" max="4109" width="2.19921875" style="194" customWidth="1"/>
    <col min="4110" max="4110" width="8" style="194" customWidth="1"/>
    <col min="4111" max="4111" width="2.19921875" style="194" customWidth="1"/>
    <col min="4112" max="4112" width="8" style="194" customWidth="1"/>
    <col min="4113" max="4113" width="5.3984375" style="194" customWidth="1"/>
    <col min="4114" max="4116" width="8.3984375" style="194" customWidth="1"/>
    <col min="4117" max="4354" width="8.09765625" style="194"/>
    <col min="4355" max="4355" width="5.296875" style="194" customWidth="1"/>
    <col min="4356" max="4356" width="17.5" style="194" customWidth="1"/>
    <col min="4357" max="4357" width="2.5" style="194" customWidth="1"/>
    <col min="4358" max="4358" width="8.19921875" style="194" customWidth="1"/>
    <col min="4359" max="4359" width="2.09765625" style="194" customWidth="1"/>
    <col min="4360" max="4360" width="7.19921875" style="194" customWidth="1"/>
    <col min="4361" max="4361" width="3.796875" style="194" customWidth="1"/>
    <col min="4362" max="4362" width="1.796875" style="194" customWidth="1"/>
    <col min="4363" max="4363" width="4.5" style="194" customWidth="1"/>
    <col min="4364" max="4364" width="10.59765625" style="194" customWidth="1"/>
    <col min="4365" max="4365" width="2.19921875" style="194" customWidth="1"/>
    <col min="4366" max="4366" width="8" style="194" customWidth="1"/>
    <col min="4367" max="4367" width="2.19921875" style="194" customWidth="1"/>
    <col min="4368" max="4368" width="8" style="194" customWidth="1"/>
    <col min="4369" max="4369" width="5.3984375" style="194" customWidth="1"/>
    <col min="4370" max="4372" width="8.3984375" style="194" customWidth="1"/>
    <col min="4373" max="4610" width="8.09765625" style="194"/>
    <col min="4611" max="4611" width="5.296875" style="194" customWidth="1"/>
    <col min="4612" max="4612" width="17.5" style="194" customWidth="1"/>
    <col min="4613" max="4613" width="2.5" style="194" customWidth="1"/>
    <col min="4614" max="4614" width="8.19921875" style="194" customWidth="1"/>
    <col min="4615" max="4615" width="2.09765625" style="194" customWidth="1"/>
    <col min="4616" max="4616" width="7.19921875" style="194" customWidth="1"/>
    <col min="4617" max="4617" width="3.796875" style="194" customWidth="1"/>
    <col min="4618" max="4618" width="1.796875" style="194" customWidth="1"/>
    <col min="4619" max="4619" width="4.5" style="194" customWidth="1"/>
    <col min="4620" max="4620" width="10.59765625" style="194" customWidth="1"/>
    <col min="4621" max="4621" width="2.19921875" style="194" customWidth="1"/>
    <col min="4622" max="4622" width="8" style="194" customWidth="1"/>
    <col min="4623" max="4623" width="2.19921875" style="194" customWidth="1"/>
    <col min="4624" max="4624" width="8" style="194" customWidth="1"/>
    <col min="4625" max="4625" width="5.3984375" style="194" customWidth="1"/>
    <col min="4626" max="4628" width="8.3984375" style="194" customWidth="1"/>
    <col min="4629" max="4866" width="8.09765625" style="194"/>
    <col min="4867" max="4867" width="5.296875" style="194" customWidth="1"/>
    <col min="4868" max="4868" width="17.5" style="194" customWidth="1"/>
    <col min="4869" max="4869" width="2.5" style="194" customWidth="1"/>
    <col min="4870" max="4870" width="8.19921875" style="194" customWidth="1"/>
    <col min="4871" max="4871" width="2.09765625" style="194" customWidth="1"/>
    <col min="4872" max="4872" width="7.19921875" style="194" customWidth="1"/>
    <col min="4873" max="4873" width="3.796875" style="194" customWidth="1"/>
    <col min="4874" max="4874" width="1.796875" style="194" customWidth="1"/>
    <col min="4875" max="4875" width="4.5" style="194" customWidth="1"/>
    <col min="4876" max="4876" width="10.59765625" style="194" customWidth="1"/>
    <col min="4877" max="4877" width="2.19921875" style="194" customWidth="1"/>
    <col min="4878" max="4878" width="8" style="194" customWidth="1"/>
    <col min="4879" max="4879" width="2.19921875" style="194" customWidth="1"/>
    <col min="4880" max="4880" width="8" style="194" customWidth="1"/>
    <col min="4881" max="4881" width="5.3984375" style="194" customWidth="1"/>
    <col min="4882" max="4884" width="8.3984375" style="194" customWidth="1"/>
    <col min="4885" max="5122" width="8.09765625" style="194"/>
    <col min="5123" max="5123" width="5.296875" style="194" customWidth="1"/>
    <col min="5124" max="5124" width="17.5" style="194" customWidth="1"/>
    <col min="5125" max="5125" width="2.5" style="194" customWidth="1"/>
    <col min="5126" max="5126" width="8.19921875" style="194" customWidth="1"/>
    <col min="5127" max="5127" width="2.09765625" style="194" customWidth="1"/>
    <col min="5128" max="5128" width="7.19921875" style="194" customWidth="1"/>
    <col min="5129" max="5129" width="3.796875" style="194" customWidth="1"/>
    <col min="5130" max="5130" width="1.796875" style="194" customWidth="1"/>
    <col min="5131" max="5131" width="4.5" style="194" customWidth="1"/>
    <col min="5132" max="5132" width="10.59765625" style="194" customWidth="1"/>
    <col min="5133" max="5133" width="2.19921875" style="194" customWidth="1"/>
    <col min="5134" max="5134" width="8" style="194" customWidth="1"/>
    <col min="5135" max="5135" width="2.19921875" style="194" customWidth="1"/>
    <col min="5136" max="5136" width="8" style="194" customWidth="1"/>
    <col min="5137" max="5137" width="5.3984375" style="194" customWidth="1"/>
    <col min="5138" max="5140" width="8.3984375" style="194" customWidth="1"/>
    <col min="5141" max="5378" width="8.09765625" style="194"/>
    <col min="5379" max="5379" width="5.296875" style="194" customWidth="1"/>
    <col min="5380" max="5380" width="17.5" style="194" customWidth="1"/>
    <col min="5381" max="5381" width="2.5" style="194" customWidth="1"/>
    <col min="5382" max="5382" width="8.19921875" style="194" customWidth="1"/>
    <col min="5383" max="5383" width="2.09765625" style="194" customWidth="1"/>
    <col min="5384" max="5384" width="7.19921875" style="194" customWidth="1"/>
    <col min="5385" max="5385" width="3.796875" style="194" customWidth="1"/>
    <col min="5386" max="5386" width="1.796875" style="194" customWidth="1"/>
    <col min="5387" max="5387" width="4.5" style="194" customWidth="1"/>
    <col min="5388" max="5388" width="10.59765625" style="194" customWidth="1"/>
    <col min="5389" max="5389" width="2.19921875" style="194" customWidth="1"/>
    <col min="5390" max="5390" width="8" style="194" customWidth="1"/>
    <col min="5391" max="5391" width="2.19921875" style="194" customWidth="1"/>
    <col min="5392" max="5392" width="8" style="194" customWidth="1"/>
    <col min="5393" max="5393" width="5.3984375" style="194" customWidth="1"/>
    <col min="5394" max="5396" width="8.3984375" style="194" customWidth="1"/>
    <col min="5397" max="5634" width="8.09765625" style="194"/>
    <col min="5635" max="5635" width="5.296875" style="194" customWidth="1"/>
    <col min="5636" max="5636" width="17.5" style="194" customWidth="1"/>
    <col min="5637" max="5637" width="2.5" style="194" customWidth="1"/>
    <col min="5638" max="5638" width="8.19921875" style="194" customWidth="1"/>
    <col min="5639" max="5639" width="2.09765625" style="194" customWidth="1"/>
    <col min="5640" max="5640" width="7.19921875" style="194" customWidth="1"/>
    <col min="5641" max="5641" width="3.796875" style="194" customWidth="1"/>
    <col min="5642" max="5642" width="1.796875" style="194" customWidth="1"/>
    <col min="5643" max="5643" width="4.5" style="194" customWidth="1"/>
    <col min="5644" max="5644" width="10.59765625" style="194" customWidth="1"/>
    <col min="5645" max="5645" width="2.19921875" style="194" customWidth="1"/>
    <col min="5646" max="5646" width="8" style="194" customWidth="1"/>
    <col min="5647" max="5647" width="2.19921875" style="194" customWidth="1"/>
    <col min="5648" max="5648" width="8" style="194" customWidth="1"/>
    <col min="5649" max="5649" width="5.3984375" style="194" customWidth="1"/>
    <col min="5650" max="5652" width="8.3984375" style="194" customWidth="1"/>
    <col min="5653" max="5890" width="8.09765625" style="194"/>
    <col min="5891" max="5891" width="5.296875" style="194" customWidth="1"/>
    <col min="5892" max="5892" width="17.5" style="194" customWidth="1"/>
    <col min="5893" max="5893" width="2.5" style="194" customWidth="1"/>
    <col min="5894" max="5894" width="8.19921875" style="194" customWidth="1"/>
    <col min="5895" max="5895" width="2.09765625" style="194" customWidth="1"/>
    <col min="5896" max="5896" width="7.19921875" style="194" customWidth="1"/>
    <col min="5897" max="5897" width="3.796875" style="194" customWidth="1"/>
    <col min="5898" max="5898" width="1.796875" style="194" customWidth="1"/>
    <col min="5899" max="5899" width="4.5" style="194" customWidth="1"/>
    <col min="5900" max="5900" width="10.59765625" style="194" customWidth="1"/>
    <col min="5901" max="5901" width="2.19921875" style="194" customWidth="1"/>
    <col min="5902" max="5902" width="8" style="194" customWidth="1"/>
    <col min="5903" max="5903" width="2.19921875" style="194" customWidth="1"/>
    <col min="5904" max="5904" width="8" style="194" customWidth="1"/>
    <col min="5905" max="5905" width="5.3984375" style="194" customWidth="1"/>
    <col min="5906" max="5908" width="8.3984375" style="194" customWidth="1"/>
    <col min="5909" max="6146" width="8.09765625" style="194"/>
    <col min="6147" max="6147" width="5.296875" style="194" customWidth="1"/>
    <col min="6148" max="6148" width="17.5" style="194" customWidth="1"/>
    <col min="6149" max="6149" width="2.5" style="194" customWidth="1"/>
    <col min="6150" max="6150" width="8.19921875" style="194" customWidth="1"/>
    <col min="6151" max="6151" width="2.09765625" style="194" customWidth="1"/>
    <col min="6152" max="6152" width="7.19921875" style="194" customWidth="1"/>
    <col min="6153" max="6153" width="3.796875" style="194" customWidth="1"/>
    <col min="6154" max="6154" width="1.796875" style="194" customWidth="1"/>
    <col min="6155" max="6155" width="4.5" style="194" customWidth="1"/>
    <col min="6156" max="6156" width="10.59765625" style="194" customWidth="1"/>
    <col min="6157" max="6157" width="2.19921875" style="194" customWidth="1"/>
    <col min="6158" max="6158" width="8" style="194" customWidth="1"/>
    <col min="6159" max="6159" width="2.19921875" style="194" customWidth="1"/>
    <col min="6160" max="6160" width="8" style="194" customWidth="1"/>
    <col min="6161" max="6161" width="5.3984375" style="194" customWidth="1"/>
    <col min="6162" max="6164" width="8.3984375" style="194" customWidth="1"/>
    <col min="6165" max="6402" width="8.09765625" style="194"/>
    <col min="6403" max="6403" width="5.296875" style="194" customWidth="1"/>
    <col min="6404" max="6404" width="17.5" style="194" customWidth="1"/>
    <col min="6405" max="6405" width="2.5" style="194" customWidth="1"/>
    <col min="6406" max="6406" width="8.19921875" style="194" customWidth="1"/>
    <col min="6407" max="6407" width="2.09765625" style="194" customWidth="1"/>
    <col min="6408" max="6408" width="7.19921875" style="194" customWidth="1"/>
    <col min="6409" max="6409" width="3.796875" style="194" customWidth="1"/>
    <col min="6410" max="6410" width="1.796875" style="194" customWidth="1"/>
    <col min="6411" max="6411" width="4.5" style="194" customWidth="1"/>
    <col min="6412" max="6412" width="10.59765625" style="194" customWidth="1"/>
    <col min="6413" max="6413" width="2.19921875" style="194" customWidth="1"/>
    <col min="6414" max="6414" width="8" style="194" customWidth="1"/>
    <col min="6415" max="6415" width="2.19921875" style="194" customWidth="1"/>
    <col min="6416" max="6416" width="8" style="194" customWidth="1"/>
    <col min="6417" max="6417" width="5.3984375" style="194" customWidth="1"/>
    <col min="6418" max="6420" width="8.3984375" style="194" customWidth="1"/>
    <col min="6421" max="6658" width="8.09765625" style="194"/>
    <col min="6659" max="6659" width="5.296875" style="194" customWidth="1"/>
    <col min="6660" max="6660" width="17.5" style="194" customWidth="1"/>
    <col min="6661" max="6661" width="2.5" style="194" customWidth="1"/>
    <col min="6662" max="6662" width="8.19921875" style="194" customWidth="1"/>
    <col min="6663" max="6663" width="2.09765625" style="194" customWidth="1"/>
    <col min="6664" max="6664" width="7.19921875" style="194" customWidth="1"/>
    <col min="6665" max="6665" width="3.796875" style="194" customWidth="1"/>
    <col min="6666" max="6666" width="1.796875" style="194" customWidth="1"/>
    <col min="6667" max="6667" width="4.5" style="194" customWidth="1"/>
    <col min="6668" max="6668" width="10.59765625" style="194" customWidth="1"/>
    <col min="6669" max="6669" width="2.19921875" style="194" customWidth="1"/>
    <col min="6670" max="6670" width="8" style="194" customWidth="1"/>
    <col min="6671" max="6671" width="2.19921875" style="194" customWidth="1"/>
    <col min="6672" max="6672" width="8" style="194" customWidth="1"/>
    <col min="6673" max="6673" width="5.3984375" style="194" customWidth="1"/>
    <col min="6674" max="6676" width="8.3984375" style="194" customWidth="1"/>
    <col min="6677" max="6914" width="8.09765625" style="194"/>
    <col min="6915" max="6915" width="5.296875" style="194" customWidth="1"/>
    <col min="6916" max="6916" width="17.5" style="194" customWidth="1"/>
    <col min="6917" max="6917" width="2.5" style="194" customWidth="1"/>
    <col min="6918" max="6918" width="8.19921875" style="194" customWidth="1"/>
    <col min="6919" max="6919" width="2.09765625" style="194" customWidth="1"/>
    <col min="6920" max="6920" width="7.19921875" style="194" customWidth="1"/>
    <col min="6921" max="6921" width="3.796875" style="194" customWidth="1"/>
    <col min="6922" max="6922" width="1.796875" style="194" customWidth="1"/>
    <col min="6923" max="6923" width="4.5" style="194" customWidth="1"/>
    <col min="6924" max="6924" width="10.59765625" style="194" customWidth="1"/>
    <col min="6925" max="6925" width="2.19921875" style="194" customWidth="1"/>
    <col min="6926" max="6926" width="8" style="194" customWidth="1"/>
    <col min="6927" max="6927" width="2.19921875" style="194" customWidth="1"/>
    <col min="6928" max="6928" width="8" style="194" customWidth="1"/>
    <col min="6929" max="6929" width="5.3984375" style="194" customWidth="1"/>
    <col min="6930" max="6932" width="8.3984375" style="194" customWidth="1"/>
    <col min="6933" max="7170" width="8.09765625" style="194"/>
    <col min="7171" max="7171" width="5.296875" style="194" customWidth="1"/>
    <col min="7172" max="7172" width="17.5" style="194" customWidth="1"/>
    <col min="7173" max="7173" width="2.5" style="194" customWidth="1"/>
    <col min="7174" max="7174" width="8.19921875" style="194" customWidth="1"/>
    <col min="7175" max="7175" width="2.09765625" style="194" customWidth="1"/>
    <col min="7176" max="7176" width="7.19921875" style="194" customWidth="1"/>
    <col min="7177" max="7177" width="3.796875" style="194" customWidth="1"/>
    <col min="7178" max="7178" width="1.796875" style="194" customWidth="1"/>
    <col min="7179" max="7179" width="4.5" style="194" customWidth="1"/>
    <col min="7180" max="7180" width="10.59765625" style="194" customWidth="1"/>
    <col min="7181" max="7181" width="2.19921875" style="194" customWidth="1"/>
    <col min="7182" max="7182" width="8" style="194" customWidth="1"/>
    <col min="7183" max="7183" width="2.19921875" style="194" customWidth="1"/>
    <col min="7184" max="7184" width="8" style="194" customWidth="1"/>
    <col min="7185" max="7185" width="5.3984375" style="194" customWidth="1"/>
    <col min="7186" max="7188" width="8.3984375" style="194" customWidth="1"/>
    <col min="7189" max="7426" width="8.09765625" style="194"/>
    <col min="7427" max="7427" width="5.296875" style="194" customWidth="1"/>
    <col min="7428" max="7428" width="17.5" style="194" customWidth="1"/>
    <col min="7429" max="7429" width="2.5" style="194" customWidth="1"/>
    <col min="7430" max="7430" width="8.19921875" style="194" customWidth="1"/>
    <col min="7431" max="7431" width="2.09765625" style="194" customWidth="1"/>
    <col min="7432" max="7432" width="7.19921875" style="194" customWidth="1"/>
    <col min="7433" max="7433" width="3.796875" style="194" customWidth="1"/>
    <col min="7434" max="7434" width="1.796875" style="194" customWidth="1"/>
    <col min="7435" max="7435" width="4.5" style="194" customWidth="1"/>
    <col min="7436" max="7436" width="10.59765625" style="194" customWidth="1"/>
    <col min="7437" max="7437" width="2.19921875" style="194" customWidth="1"/>
    <col min="7438" max="7438" width="8" style="194" customWidth="1"/>
    <col min="7439" max="7439" width="2.19921875" style="194" customWidth="1"/>
    <col min="7440" max="7440" width="8" style="194" customWidth="1"/>
    <col min="7441" max="7441" width="5.3984375" style="194" customWidth="1"/>
    <col min="7442" max="7444" width="8.3984375" style="194" customWidth="1"/>
    <col min="7445" max="7682" width="8.09765625" style="194"/>
    <col min="7683" max="7683" width="5.296875" style="194" customWidth="1"/>
    <col min="7684" max="7684" width="17.5" style="194" customWidth="1"/>
    <col min="7685" max="7685" width="2.5" style="194" customWidth="1"/>
    <col min="7686" max="7686" width="8.19921875" style="194" customWidth="1"/>
    <col min="7687" max="7687" width="2.09765625" style="194" customWidth="1"/>
    <col min="7688" max="7688" width="7.19921875" style="194" customWidth="1"/>
    <col min="7689" max="7689" width="3.796875" style="194" customWidth="1"/>
    <col min="7690" max="7690" width="1.796875" style="194" customWidth="1"/>
    <col min="7691" max="7691" width="4.5" style="194" customWidth="1"/>
    <col min="7692" max="7692" width="10.59765625" style="194" customWidth="1"/>
    <col min="7693" max="7693" width="2.19921875" style="194" customWidth="1"/>
    <col min="7694" max="7694" width="8" style="194" customWidth="1"/>
    <col min="7695" max="7695" width="2.19921875" style="194" customWidth="1"/>
    <col min="7696" max="7696" width="8" style="194" customWidth="1"/>
    <col min="7697" max="7697" width="5.3984375" style="194" customWidth="1"/>
    <col min="7698" max="7700" width="8.3984375" style="194" customWidth="1"/>
    <col min="7701" max="7938" width="8.09765625" style="194"/>
    <col min="7939" max="7939" width="5.296875" style="194" customWidth="1"/>
    <col min="7940" max="7940" width="17.5" style="194" customWidth="1"/>
    <col min="7941" max="7941" width="2.5" style="194" customWidth="1"/>
    <col min="7942" max="7942" width="8.19921875" style="194" customWidth="1"/>
    <col min="7943" max="7943" width="2.09765625" style="194" customWidth="1"/>
    <col min="7944" max="7944" width="7.19921875" style="194" customWidth="1"/>
    <col min="7945" max="7945" width="3.796875" style="194" customWidth="1"/>
    <col min="7946" max="7946" width="1.796875" style="194" customWidth="1"/>
    <col min="7947" max="7947" width="4.5" style="194" customWidth="1"/>
    <col min="7948" max="7948" width="10.59765625" style="194" customWidth="1"/>
    <col min="7949" max="7949" width="2.19921875" style="194" customWidth="1"/>
    <col min="7950" max="7950" width="8" style="194" customWidth="1"/>
    <col min="7951" max="7951" width="2.19921875" style="194" customWidth="1"/>
    <col min="7952" max="7952" width="8" style="194" customWidth="1"/>
    <col min="7953" max="7953" width="5.3984375" style="194" customWidth="1"/>
    <col min="7954" max="7956" width="8.3984375" style="194" customWidth="1"/>
    <col min="7957" max="8194" width="8.09765625" style="194"/>
    <col min="8195" max="8195" width="5.296875" style="194" customWidth="1"/>
    <col min="8196" max="8196" width="17.5" style="194" customWidth="1"/>
    <col min="8197" max="8197" width="2.5" style="194" customWidth="1"/>
    <col min="8198" max="8198" width="8.19921875" style="194" customWidth="1"/>
    <col min="8199" max="8199" width="2.09765625" style="194" customWidth="1"/>
    <col min="8200" max="8200" width="7.19921875" style="194" customWidth="1"/>
    <col min="8201" max="8201" width="3.796875" style="194" customWidth="1"/>
    <col min="8202" max="8202" width="1.796875" style="194" customWidth="1"/>
    <col min="8203" max="8203" width="4.5" style="194" customWidth="1"/>
    <col min="8204" max="8204" width="10.59765625" style="194" customWidth="1"/>
    <col min="8205" max="8205" width="2.19921875" style="194" customWidth="1"/>
    <col min="8206" max="8206" width="8" style="194" customWidth="1"/>
    <col min="8207" max="8207" width="2.19921875" style="194" customWidth="1"/>
    <col min="8208" max="8208" width="8" style="194" customWidth="1"/>
    <col min="8209" max="8209" width="5.3984375" style="194" customWidth="1"/>
    <col min="8210" max="8212" width="8.3984375" style="194" customWidth="1"/>
    <col min="8213" max="8450" width="8.09765625" style="194"/>
    <col min="8451" max="8451" width="5.296875" style="194" customWidth="1"/>
    <col min="8452" max="8452" width="17.5" style="194" customWidth="1"/>
    <col min="8453" max="8453" width="2.5" style="194" customWidth="1"/>
    <col min="8454" max="8454" width="8.19921875" style="194" customWidth="1"/>
    <col min="8455" max="8455" width="2.09765625" style="194" customWidth="1"/>
    <col min="8456" max="8456" width="7.19921875" style="194" customWidth="1"/>
    <col min="8457" max="8457" width="3.796875" style="194" customWidth="1"/>
    <col min="8458" max="8458" width="1.796875" style="194" customWidth="1"/>
    <col min="8459" max="8459" width="4.5" style="194" customWidth="1"/>
    <col min="8460" max="8460" width="10.59765625" style="194" customWidth="1"/>
    <col min="8461" max="8461" width="2.19921875" style="194" customWidth="1"/>
    <col min="8462" max="8462" width="8" style="194" customWidth="1"/>
    <col min="8463" max="8463" width="2.19921875" style="194" customWidth="1"/>
    <col min="8464" max="8464" width="8" style="194" customWidth="1"/>
    <col min="8465" max="8465" width="5.3984375" style="194" customWidth="1"/>
    <col min="8466" max="8468" width="8.3984375" style="194" customWidth="1"/>
    <col min="8469" max="8706" width="8.09765625" style="194"/>
    <col min="8707" max="8707" width="5.296875" style="194" customWidth="1"/>
    <col min="8708" max="8708" width="17.5" style="194" customWidth="1"/>
    <col min="8709" max="8709" width="2.5" style="194" customWidth="1"/>
    <col min="8710" max="8710" width="8.19921875" style="194" customWidth="1"/>
    <col min="8711" max="8711" width="2.09765625" style="194" customWidth="1"/>
    <col min="8712" max="8712" width="7.19921875" style="194" customWidth="1"/>
    <col min="8713" max="8713" width="3.796875" style="194" customWidth="1"/>
    <col min="8714" max="8714" width="1.796875" style="194" customWidth="1"/>
    <col min="8715" max="8715" width="4.5" style="194" customWidth="1"/>
    <col min="8716" max="8716" width="10.59765625" style="194" customWidth="1"/>
    <col min="8717" max="8717" width="2.19921875" style="194" customWidth="1"/>
    <col min="8718" max="8718" width="8" style="194" customWidth="1"/>
    <col min="8719" max="8719" width="2.19921875" style="194" customWidth="1"/>
    <col min="8720" max="8720" width="8" style="194" customWidth="1"/>
    <col min="8721" max="8721" width="5.3984375" style="194" customWidth="1"/>
    <col min="8722" max="8724" width="8.3984375" style="194" customWidth="1"/>
    <col min="8725" max="8962" width="8.09765625" style="194"/>
    <col min="8963" max="8963" width="5.296875" style="194" customWidth="1"/>
    <col min="8964" max="8964" width="17.5" style="194" customWidth="1"/>
    <col min="8965" max="8965" width="2.5" style="194" customWidth="1"/>
    <col min="8966" max="8966" width="8.19921875" style="194" customWidth="1"/>
    <col min="8967" max="8967" width="2.09765625" style="194" customWidth="1"/>
    <col min="8968" max="8968" width="7.19921875" style="194" customWidth="1"/>
    <col min="8969" max="8969" width="3.796875" style="194" customWidth="1"/>
    <col min="8970" max="8970" width="1.796875" style="194" customWidth="1"/>
    <col min="8971" max="8971" width="4.5" style="194" customWidth="1"/>
    <col min="8972" max="8972" width="10.59765625" style="194" customWidth="1"/>
    <col min="8973" max="8973" width="2.19921875" style="194" customWidth="1"/>
    <col min="8974" max="8974" width="8" style="194" customWidth="1"/>
    <col min="8975" max="8975" width="2.19921875" style="194" customWidth="1"/>
    <col min="8976" max="8976" width="8" style="194" customWidth="1"/>
    <col min="8977" max="8977" width="5.3984375" style="194" customWidth="1"/>
    <col min="8978" max="8980" width="8.3984375" style="194" customWidth="1"/>
    <col min="8981" max="9218" width="8.09765625" style="194"/>
    <col min="9219" max="9219" width="5.296875" style="194" customWidth="1"/>
    <col min="9220" max="9220" width="17.5" style="194" customWidth="1"/>
    <col min="9221" max="9221" width="2.5" style="194" customWidth="1"/>
    <col min="9222" max="9222" width="8.19921875" style="194" customWidth="1"/>
    <col min="9223" max="9223" width="2.09765625" style="194" customWidth="1"/>
    <col min="9224" max="9224" width="7.19921875" style="194" customWidth="1"/>
    <col min="9225" max="9225" width="3.796875" style="194" customWidth="1"/>
    <col min="9226" max="9226" width="1.796875" style="194" customWidth="1"/>
    <col min="9227" max="9227" width="4.5" style="194" customWidth="1"/>
    <col min="9228" max="9228" width="10.59765625" style="194" customWidth="1"/>
    <col min="9229" max="9229" width="2.19921875" style="194" customWidth="1"/>
    <col min="9230" max="9230" width="8" style="194" customWidth="1"/>
    <col min="9231" max="9231" width="2.19921875" style="194" customWidth="1"/>
    <col min="9232" max="9232" width="8" style="194" customWidth="1"/>
    <col min="9233" max="9233" width="5.3984375" style="194" customWidth="1"/>
    <col min="9234" max="9236" width="8.3984375" style="194" customWidth="1"/>
    <col min="9237" max="9474" width="8.09765625" style="194"/>
    <col min="9475" max="9475" width="5.296875" style="194" customWidth="1"/>
    <col min="9476" max="9476" width="17.5" style="194" customWidth="1"/>
    <col min="9477" max="9477" width="2.5" style="194" customWidth="1"/>
    <col min="9478" max="9478" width="8.19921875" style="194" customWidth="1"/>
    <col min="9479" max="9479" width="2.09765625" style="194" customWidth="1"/>
    <col min="9480" max="9480" width="7.19921875" style="194" customWidth="1"/>
    <col min="9481" max="9481" width="3.796875" style="194" customWidth="1"/>
    <col min="9482" max="9482" width="1.796875" style="194" customWidth="1"/>
    <col min="9483" max="9483" width="4.5" style="194" customWidth="1"/>
    <col min="9484" max="9484" width="10.59765625" style="194" customWidth="1"/>
    <col min="9485" max="9485" width="2.19921875" style="194" customWidth="1"/>
    <col min="9486" max="9486" width="8" style="194" customWidth="1"/>
    <col min="9487" max="9487" width="2.19921875" style="194" customWidth="1"/>
    <col min="9488" max="9488" width="8" style="194" customWidth="1"/>
    <col min="9489" max="9489" width="5.3984375" style="194" customWidth="1"/>
    <col min="9490" max="9492" width="8.3984375" style="194" customWidth="1"/>
    <col min="9493" max="9730" width="8.09765625" style="194"/>
    <col min="9731" max="9731" width="5.296875" style="194" customWidth="1"/>
    <col min="9732" max="9732" width="17.5" style="194" customWidth="1"/>
    <col min="9733" max="9733" width="2.5" style="194" customWidth="1"/>
    <col min="9734" max="9734" width="8.19921875" style="194" customWidth="1"/>
    <col min="9735" max="9735" width="2.09765625" style="194" customWidth="1"/>
    <col min="9736" max="9736" width="7.19921875" style="194" customWidth="1"/>
    <col min="9737" max="9737" width="3.796875" style="194" customWidth="1"/>
    <col min="9738" max="9738" width="1.796875" style="194" customWidth="1"/>
    <col min="9739" max="9739" width="4.5" style="194" customWidth="1"/>
    <col min="9740" max="9740" width="10.59765625" style="194" customWidth="1"/>
    <col min="9741" max="9741" width="2.19921875" style="194" customWidth="1"/>
    <col min="9742" max="9742" width="8" style="194" customWidth="1"/>
    <col min="9743" max="9743" width="2.19921875" style="194" customWidth="1"/>
    <col min="9744" max="9744" width="8" style="194" customWidth="1"/>
    <col min="9745" max="9745" width="5.3984375" style="194" customWidth="1"/>
    <col min="9746" max="9748" width="8.3984375" style="194" customWidth="1"/>
    <col min="9749" max="9986" width="8.09765625" style="194"/>
    <col min="9987" max="9987" width="5.296875" style="194" customWidth="1"/>
    <col min="9988" max="9988" width="17.5" style="194" customWidth="1"/>
    <col min="9989" max="9989" width="2.5" style="194" customWidth="1"/>
    <col min="9990" max="9990" width="8.19921875" style="194" customWidth="1"/>
    <col min="9991" max="9991" width="2.09765625" style="194" customWidth="1"/>
    <col min="9992" max="9992" width="7.19921875" style="194" customWidth="1"/>
    <col min="9993" max="9993" width="3.796875" style="194" customWidth="1"/>
    <col min="9994" max="9994" width="1.796875" style="194" customWidth="1"/>
    <col min="9995" max="9995" width="4.5" style="194" customWidth="1"/>
    <col min="9996" max="9996" width="10.59765625" style="194" customWidth="1"/>
    <col min="9997" max="9997" width="2.19921875" style="194" customWidth="1"/>
    <col min="9998" max="9998" width="8" style="194" customWidth="1"/>
    <col min="9999" max="9999" width="2.19921875" style="194" customWidth="1"/>
    <col min="10000" max="10000" width="8" style="194" customWidth="1"/>
    <col min="10001" max="10001" width="5.3984375" style="194" customWidth="1"/>
    <col min="10002" max="10004" width="8.3984375" style="194" customWidth="1"/>
    <col min="10005" max="10242" width="8.09765625" style="194"/>
    <col min="10243" max="10243" width="5.296875" style="194" customWidth="1"/>
    <col min="10244" max="10244" width="17.5" style="194" customWidth="1"/>
    <col min="10245" max="10245" width="2.5" style="194" customWidth="1"/>
    <col min="10246" max="10246" width="8.19921875" style="194" customWidth="1"/>
    <col min="10247" max="10247" width="2.09765625" style="194" customWidth="1"/>
    <col min="10248" max="10248" width="7.19921875" style="194" customWidth="1"/>
    <col min="10249" max="10249" width="3.796875" style="194" customWidth="1"/>
    <col min="10250" max="10250" width="1.796875" style="194" customWidth="1"/>
    <col min="10251" max="10251" width="4.5" style="194" customWidth="1"/>
    <col min="10252" max="10252" width="10.59765625" style="194" customWidth="1"/>
    <col min="10253" max="10253" width="2.19921875" style="194" customWidth="1"/>
    <col min="10254" max="10254" width="8" style="194" customWidth="1"/>
    <col min="10255" max="10255" width="2.19921875" style="194" customWidth="1"/>
    <col min="10256" max="10256" width="8" style="194" customWidth="1"/>
    <col min="10257" max="10257" width="5.3984375" style="194" customWidth="1"/>
    <col min="10258" max="10260" width="8.3984375" style="194" customWidth="1"/>
    <col min="10261" max="10498" width="8.09765625" style="194"/>
    <col min="10499" max="10499" width="5.296875" style="194" customWidth="1"/>
    <col min="10500" max="10500" width="17.5" style="194" customWidth="1"/>
    <col min="10501" max="10501" width="2.5" style="194" customWidth="1"/>
    <col min="10502" max="10502" width="8.19921875" style="194" customWidth="1"/>
    <col min="10503" max="10503" width="2.09765625" style="194" customWidth="1"/>
    <col min="10504" max="10504" width="7.19921875" style="194" customWidth="1"/>
    <col min="10505" max="10505" width="3.796875" style="194" customWidth="1"/>
    <col min="10506" max="10506" width="1.796875" style="194" customWidth="1"/>
    <col min="10507" max="10507" width="4.5" style="194" customWidth="1"/>
    <col min="10508" max="10508" width="10.59765625" style="194" customWidth="1"/>
    <col min="10509" max="10509" width="2.19921875" style="194" customWidth="1"/>
    <col min="10510" max="10510" width="8" style="194" customWidth="1"/>
    <col min="10511" max="10511" width="2.19921875" style="194" customWidth="1"/>
    <col min="10512" max="10512" width="8" style="194" customWidth="1"/>
    <col min="10513" max="10513" width="5.3984375" style="194" customWidth="1"/>
    <col min="10514" max="10516" width="8.3984375" style="194" customWidth="1"/>
    <col min="10517" max="10754" width="8.09765625" style="194"/>
    <col min="10755" max="10755" width="5.296875" style="194" customWidth="1"/>
    <col min="10756" max="10756" width="17.5" style="194" customWidth="1"/>
    <col min="10757" max="10757" width="2.5" style="194" customWidth="1"/>
    <col min="10758" max="10758" width="8.19921875" style="194" customWidth="1"/>
    <col min="10759" max="10759" width="2.09765625" style="194" customWidth="1"/>
    <col min="10760" max="10760" width="7.19921875" style="194" customWidth="1"/>
    <col min="10761" max="10761" width="3.796875" style="194" customWidth="1"/>
    <col min="10762" max="10762" width="1.796875" style="194" customWidth="1"/>
    <col min="10763" max="10763" width="4.5" style="194" customWidth="1"/>
    <col min="10764" max="10764" width="10.59765625" style="194" customWidth="1"/>
    <col min="10765" max="10765" width="2.19921875" style="194" customWidth="1"/>
    <col min="10766" max="10766" width="8" style="194" customWidth="1"/>
    <col min="10767" max="10767" width="2.19921875" style="194" customWidth="1"/>
    <col min="10768" max="10768" width="8" style="194" customWidth="1"/>
    <col min="10769" max="10769" width="5.3984375" style="194" customWidth="1"/>
    <col min="10770" max="10772" width="8.3984375" style="194" customWidth="1"/>
    <col min="10773" max="11010" width="8.09765625" style="194"/>
    <col min="11011" max="11011" width="5.296875" style="194" customWidth="1"/>
    <col min="11012" max="11012" width="17.5" style="194" customWidth="1"/>
    <col min="11013" max="11013" width="2.5" style="194" customWidth="1"/>
    <col min="11014" max="11014" width="8.19921875" style="194" customWidth="1"/>
    <col min="11015" max="11015" width="2.09765625" style="194" customWidth="1"/>
    <col min="11016" max="11016" width="7.19921875" style="194" customWidth="1"/>
    <col min="11017" max="11017" width="3.796875" style="194" customWidth="1"/>
    <col min="11018" max="11018" width="1.796875" style="194" customWidth="1"/>
    <col min="11019" max="11019" width="4.5" style="194" customWidth="1"/>
    <col min="11020" max="11020" width="10.59765625" style="194" customWidth="1"/>
    <col min="11021" max="11021" width="2.19921875" style="194" customWidth="1"/>
    <col min="11022" max="11022" width="8" style="194" customWidth="1"/>
    <col min="11023" max="11023" width="2.19921875" style="194" customWidth="1"/>
    <col min="11024" max="11024" width="8" style="194" customWidth="1"/>
    <col min="11025" max="11025" width="5.3984375" style="194" customWidth="1"/>
    <col min="11026" max="11028" width="8.3984375" style="194" customWidth="1"/>
    <col min="11029" max="11266" width="8.09765625" style="194"/>
    <col min="11267" max="11267" width="5.296875" style="194" customWidth="1"/>
    <col min="11268" max="11268" width="17.5" style="194" customWidth="1"/>
    <col min="11269" max="11269" width="2.5" style="194" customWidth="1"/>
    <col min="11270" max="11270" width="8.19921875" style="194" customWidth="1"/>
    <col min="11271" max="11271" width="2.09765625" style="194" customWidth="1"/>
    <col min="11272" max="11272" width="7.19921875" style="194" customWidth="1"/>
    <col min="11273" max="11273" width="3.796875" style="194" customWidth="1"/>
    <col min="11274" max="11274" width="1.796875" style="194" customWidth="1"/>
    <col min="11275" max="11275" width="4.5" style="194" customWidth="1"/>
    <col min="11276" max="11276" width="10.59765625" style="194" customWidth="1"/>
    <col min="11277" max="11277" width="2.19921875" style="194" customWidth="1"/>
    <col min="11278" max="11278" width="8" style="194" customWidth="1"/>
    <col min="11279" max="11279" width="2.19921875" style="194" customWidth="1"/>
    <col min="11280" max="11280" width="8" style="194" customWidth="1"/>
    <col min="11281" max="11281" width="5.3984375" style="194" customWidth="1"/>
    <col min="11282" max="11284" width="8.3984375" style="194" customWidth="1"/>
    <col min="11285" max="11522" width="8.09765625" style="194"/>
    <col min="11523" max="11523" width="5.296875" style="194" customWidth="1"/>
    <col min="11524" max="11524" width="17.5" style="194" customWidth="1"/>
    <col min="11525" max="11525" width="2.5" style="194" customWidth="1"/>
    <col min="11526" max="11526" width="8.19921875" style="194" customWidth="1"/>
    <col min="11527" max="11527" width="2.09765625" style="194" customWidth="1"/>
    <col min="11528" max="11528" width="7.19921875" style="194" customWidth="1"/>
    <col min="11529" max="11529" width="3.796875" style="194" customWidth="1"/>
    <col min="11530" max="11530" width="1.796875" style="194" customWidth="1"/>
    <col min="11531" max="11531" width="4.5" style="194" customWidth="1"/>
    <col min="11532" max="11532" width="10.59765625" style="194" customWidth="1"/>
    <col min="11533" max="11533" width="2.19921875" style="194" customWidth="1"/>
    <col min="11534" max="11534" width="8" style="194" customWidth="1"/>
    <col min="11535" max="11535" width="2.19921875" style="194" customWidth="1"/>
    <col min="11536" max="11536" width="8" style="194" customWidth="1"/>
    <col min="11537" max="11537" width="5.3984375" style="194" customWidth="1"/>
    <col min="11538" max="11540" width="8.3984375" style="194" customWidth="1"/>
    <col min="11541" max="11778" width="8.09765625" style="194"/>
    <col min="11779" max="11779" width="5.296875" style="194" customWidth="1"/>
    <col min="11780" max="11780" width="17.5" style="194" customWidth="1"/>
    <col min="11781" max="11781" width="2.5" style="194" customWidth="1"/>
    <col min="11782" max="11782" width="8.19921875" style="194" customWidth="1"/>
    <col min="11783" max="11783" width="2.09765625" style="194" customWidth="1"/>
    <col min="11784" max="11784" width="7.19921875" style="194" customWidth="1"/>
    <col min="11785" max="11785" width="3.796875" style="194" customWidth="1"/>
    <col min="11786" max="11786" width="1.796875" style="194" customWidth="1"/>
    <col min="11787" max="11787" width="4.5" style="194" customWidth="1"/>
    <col min="11788" max="11788" width="10.59765625" style="194" customWidth="1"/>
    <col min="11789" max="11789" width="2.19921875" style="194" customWidth="1"/>
    <col min="11790" max="11790" width="8" style="194" customWidth="1"/>
    <col min="11791" max="11791" width="2.19921875" style="194" customWidth="1"/>
    <col min="11792" max="11792" width="8" style="194" customWidth="1"/>
    <col min="11793" max="11793" width="5.3984375" style="194" customWidth="1"/>
    <col min="11794" max="11796" width="8.3984375" style="194" customWidth="1"/>
    <col min="11797" max="12034" width="8.09765625" style="194"/>
    <col min="12035" max="12035" width="5.296875" style="194" customWidth="1"/>
    <col min="12036" max="12036" width="17.5" style="194" customWidth="1"/>
    <col min="12037" max="12037" width="2.5" style="194" customWidth="1"/>
    <col min="12038" max="12038" width="8.19921875" style="194" customWidth="1"/>
    <col min="12039" max="12039" width="2.09765625" style="194" customWidth="1"/>
    <col min="12040" max="12040" width="7.19921875" style="194" customWidth="1"/>
    <col min="12041" max="12041" width="3.796875" style="194" customWidth="1"/>
    <col min="12042" max="12042" width="1.796875" style="194" customWidth="1"/>
    <col min="12043" max="12043" width="4.5" style="194" customWidth="1"/>
    <col min="12044" max="12044" width="10.59765625" style="194" customWidth="1"/>
    <col min="12045" max="12045" width="2.19921875" style="194" customWidth="1"/>
    <col min="12046" max="12046" width="8" style="194" customWidth="1"/>
    <col min="12047" max="12047" width="2.19921875" style="194" customWidth="1"/>
    <col min="12048" max="12048" width="8" style="194" customWidth="1"/>
    <col min="12049" max="12049" width="5.3984375" style="194" customWidth="1"/>
    <col min="12050" max="12052" width="8.3984375" style="194" customWidth="1"/>
    <col min="12053" max="12290" width="8.09765625" style="194"/>
    <col min="12291" max="12291" width="5.296875" style="194" customWidth="1"/>
    <col min="12292" max="12292" width="17.5" style="194" customWidth="1"/>
    <col min="12293" max="12293" width="2.5" style="194" customWidth="1"/>
    <col min="12294" max="12294" width="8.19921875" style="194" customWidth="1"/>
    <col min="12295" max="12295" width="2.09765625" style="194" customWidth="1"/>
    <col min="12296" max="12296" width="7.19921875" style="194" customWidth="1"/>
    <col min="12297" max="12297" width="3.796875" style="194" customWidth="1"/>
    <col min="12298" max="12298" width="1.796875" style="194" customWidth="1"/>
    <col min="12299" max="12299" width="4.5" style="194" customWidth="1"/>
    <col min="12300" max="12300" width="10.59765625" style="194" customWidth="1"/>
    <col min="12301" max="12301" width="2.19921875" style="194" customWidth="1"/>
    <col min="12302" max="12302" width="8" style="194" customWidth="1"/>
    <col min="12303" max="12303" width="2.19921875" style="194" customWidth="1"/>
    <col min="12304" max="12304" width="8" style="194" customWidth="1"/>
    <col min="12305" max="12305" width="5.3984375" style="194" customWidth="1"/>
    <col min="12306" max="12308" width="8.3984375" style="194" customWidth="1"/>
    <col min="12309" max="12546" width="8.09765625" style="194"/>
    <col min="12547" max="12547" width="5.296875" style="194" customWidth="1"/>
    <col min="12548" max="12548" width="17.5" style="194" customWidth="1"/>
    <col min="12549" max="12549" width="2.5" style="194" customWidth="1"/>
    <col min="12550" max="12550" width="8.19921875" style="194" customWidth="1"/>
    <col min="12551" max="12551" width="2.09765625" style="194" customWidth="1"/>
    <col min="12552" max="12552" width="7.19921875" style="194" customWidth="1"/>
    <col min="12553" max="12553" width="3.796875" style="194" customWidth="1"/>
    <col min="12554" max="12554" width="1.796875" style="194" customWidth="1"/>
    <col min="12555" max="12555" width="4.5" style="194" customWidth="1"/>
    <col min="12556" max="12556" width="10.59765625" style="194" customWidth="1"/>
    <col min="12557" max="12557" width="2.19921875" style="194" customWidth="1"/>
    <col min="12558" max="12558" width="8" style="194" customWidth="1"/>
    <col min="12559" max="12559" width="2.19921875" style="194" customWidth="1"/>
    <col min="12560" max="12560" width="8" style="194" customWidth="1"/>
    <col min="12561" max="12561" width="5.3984375" style="194" customWidth="1"/>
    <col min="12562" max="12564" width="8.3984375" style="194" customWidth="1"/>
    <col min="12565" max="12802" width="8.09765625" style="194"/>
    <col min="12803" max="12803" width="5.296875" style="194" customWidth="1"/>
    <col min="12804" max="12804" width="17.5" style="194" customWidth="1"/>
    <col min="12805" max="12805" width="2.5" style="194" customWidth="1"/>
    <col min="12806" max="12806" width="8.19921875" style="194" customWidth="1"/>
    <col min="12807" max="12807" width="2.09765625" style="194" customWidth="1"/>
    <col min="12808" max="12808" width="7.19921875" style="194" customWidth="1"/>
    <col min="12809" max="12809" width="3.796875" style="194" customWidth="1"/>
    <col min="12810" max="12810" width="1.796875" style="194" customWidth="1"/>
    <col min="12811" max="12811" width="4.5" style="194" customWidth="1"/>
    <col min="12812" max="12812" width="10.59765625" style="194" customWidth="1"/>
    <col min="12813" max="12813" width="2.19921875" style="194" customWidth="1"/>
    <col min="12814" max="12814" width="8" style="194" customWidth="1"/>
    <col min="12815" max="12815" width="2.19921875" style="194" customWidth="1"/>
    <col min="12816" max="12816" width="8" style="194" customWidth="1"/>
    <col min="12817" max="12817" width="5.3984375" style="194" customWidth="1"/>
    <col min="12818" max="12820" width="8.3984375" style="194" customWidth="1"/>
    <col min="12821" max="13058" width="8.09765625" style="194"/>
    <col min="13059" max="13059" width="5.296875" style="194" customWidth="1"/>
    <col min="13060" max="13060" width="17.5" style="194" customWidth="1"/>
    <col min="13061" max="13061" width="2.5" style="194" customWidth="1"/>
    <col min="13062" max="13062" width="8.19921875" style="194" customWidth="1"/>
    <col min="13063" max="13063" width="2.09765625" style="194" customWidth="1"/>
    <col min="13064" max="13064" width="7.19921875" style="194" customWidth="1"/>
    <col min="13065" max="13065" width="3.796875" style="194" customWidth="1"/>
    <col min="13066" max="13066" width="1.796875" style="194" customWidth="1"/>
    <col min="13067" max="13067" width="4.5" style="194" customWidth="1"/>
    <col min="13068" max="13068" width="10.59765625" style="194" customWidth="1"/>
    <col min="13069" max="13069" width="2.19921875" style="194" customWidth="1"/>
    <col min="13070" max="13070" width="8" style="194" customWidth="1"/>
    <col min="13071" max="13071" width="2.19921875" style="194" customWidth="1"/>
    <col min="13072" max="13072" width="8" style="194" customWidth="1"/>
    <col min="13073" max="13073" width="5.3984375" style="194" customWidth="1"/>
    <col min="13074" max="13076" width="8.3984375" style="194" customWidth="1"/>
    <col min="13077" max="13314" width="8.09765625" style="194"/>
    <col min="13315" max="13315" width="5.296875" style="194" customWidth="1"/>
    <col min="13316" max="13316" width="17.5" style="194" customWidth="1"/>
    <col min="13317" max="13317" width="2.5" style="194" customWidth="1"/>
    <col min="13318" max="13318" width="8.19921875" style="194" customWidth="1"/>
    <col min="13319" max="13319" width="2.09765625" style="194" customWidth="1"/>
    <col min="13320" max="13320" width="7.19921875" style="194" customWidth="1"/>
    <col min="13321" max="13321" width="3.796875" style="194" customWidth="1"/>
    <col min="13322" max="13322" width="1.796875" style="194" customWidth="1"/>
    <col min="13323" max="13323" width="4.5" style="194" customWidth="1"/>
    <col min="13324" max="13324" width="10.59765625" style="194" customWidth="1"/>
    <col min="13325" max="13325" width="2.19921875" style="194" customWidth="1"/>
    <col min="13326" max="13326" width="8" style="194" customWidth="1"/>
    <col min="13327" max="13327" width="2.19921875" style="194" customWidth="1"/>
    <col min="13328" max="13328" width="8" style="194" customWidth="1"/>
    <col min="13329" max="13329" width="5.3984375" style="194" customWidth="1"/>
    <col min="13330" max="13332" width="8.3984375" style="194" customWidth="1"/>
    <col min="13333" max="13570" width="8.09765625" style="194"/>
    <col min="13571" max="13571" width="5.296875" style="194" customWidth="1"/>
    <col min="13572" max="13572" width="17.5" style="194" customWidth="1"/>
    <col min="13573" max="13573" width="2.5" style="194" customWidth="1"/>
    <col min="13574" max="13574" width="8.19921875" style="194" customWidth="1"/>
    <col min="13575" max="13575" width="2.09765625" style="194" customWidth="1"/>
    <col min="13576" max="13576" width="7.19921875" style="194" customWidth="1"/>
    <col min="13577" max="13577" width="3.796875" style="194" customWidth="1"/>
    <col min="13578" max="13578" width="1.796875" style="194" customWidth="1"/>
    <col min="13579" max="13579" width="4.5" style="194" customWidth="1"/>
    <col min="13580" max="13580" width="10.59765625" style="194" customWidth="1"/>
    <col min="13581" max="13581" width="2.19921875" style="194" customWidth="1"/>
    <col min="13582" max="13582" width="8" style="194" customWidth="1"/>
    <col min="13583" max="13583" width="2.19921875" style="194" customWidth="1"/>
    <col min="13584" max="13584" width="8" style="194" customWidth="1"/>
    <col min="13585" max="13585" width="5.3984375" style="194" customWidth="1"/>
    <col min="13586" max="13588" width="8.3984375" style="194" customWidth="1"/>
    <col min="13589" max="13826" width="8.09765625" style="194"/>
    <col min="13827" max="13827" width="5.296875" style="194" customWidth="1"/>
    <col min="13828" max="13828" width="17.5" style="194" customWidth="1"/>
    <col min="13829" max="13829" width="2.5" style="194" customWidth="1"/>
    <col min="13830" max="13830" width="8.19921875" style="194" customWidth="1"/>
    <col min="13831" max="13831" width="2.09765625" style="194" customWidth="1"/>
    <col min="13832" max="13832" width="7.19921875" style="194" customWidth="1"/>
    <col min="13833" max="13833" width="3.796875" style="194" customWidth="1"/>
    <col min="13834" max="13834" width="1.796875" style="194" customWidth="1"/>
    <col min="13835" max="13835" width="4.5" style="194" customWidth="1"/>
    <col min="13836" max="13836" width="10.59765625" style="194" customWidth="1"/>
    <col min="13837" max="13837" width="2.19921875" style="194" customWidth="1"/>
    <col min="13838" max="13838" width="8" style="194" customWidth="1"/>
    <col min="13839" max="13839" width="2.19921875" style="194" customWidth="1"/>
    <col min="13840" max="13840" width="8" style="194" customWidth="1"/>
    <col min="13841" max="13841" width="5.3984375" style="194" customWidth="1"/>
    <col min="13842" max="13844" width="8.3984375" style="194" customWidth="1"/>
    <col min="13845" max="14082" width="8.09765625" style="194"/>
    <col min="14083" max="14083" width="5.296875" style="194" customWidth="1"/>
    <col min="14084" max="14084" width="17.5" style="194" customWidth="1"/>
    <col min="14085" max="14085" width="2.5" style="194" customWidth="1"/>
    <col min="14086" max="14086" width="8.19921875" style="194" customWidth="1"/>
    <col min="14087" max="14087" width="2.09765625" style="194" customWidth="1"/>
    <col min="14088" max="14088" width="7.19921875" style="194" customWidth="1"/>
    <col min="14089" max="14089" width="3.796875" style="194" customWidth="1"/>
    <col min="14090" max="14090" width="1.796875" style="194" customWidth="1"/>
    <col min="14091" max="14091" width="4.5" style="194" customWidth="1"/>
    <col min="14092" max="14092" width="10.59765625" style="194" customWidth="1"/>
    <col min="14093" max="14093" width="2.19921875" style="194" customWidth="1"/>
    <col min="14094" max="14094" width="8" style="194" customWidth="1"/>
    <col min="14095" max="14095" width="2.19921875" style="194" customWidth="1"/>
    <col min="14096" max="14096" width="8" style="194" customWidth="1"/>
    <col min="14097" max="14097" width="5.3984375" style="194" customWidth="1"/>
    <col min="14098" max="14100" width="8.3984375" style="194" customWidth="1"/>
    <col min="14101" max="14338" width="8.09765625" style="194"/>
    <col min="14339" max="14339" width="5.296875" style="194" customWidth="1"/>
    <col min="14340" max="14340" width="17.5" style="194" customWidth="1"/>
    <col min="14341" max="14341" width="2.5" style="194" customWidth="1"/>
    <col min="14342" max="14342" width="8.19921875" style="194" customWidth="1"/>
    <col min="14343" max="14343" width="2.09765625" style="194" customWidth="1"/>
    <col min="14344" max="14344" width="7.19921875" style="194" customWidth="1"/>
    <col min="14345" max="14345" width="3.796875" style="194" customWidth="1"/>
    <col min="14346" max="14346" width="1.796875" style="194" customWidth="1"/>
    <col min="14347" max="14347" width="4.5" style="194" customWidth="1"/>
    <col min="14348" max="14348" width="10.59765625" style="194" customWidth="1"/>
    <col min="14349" max="14349" width="2.19921875" style="194" customWidth="1"/>
    <col min="14350" max="14350" width="8" style="194" customWidth="1"/>
    <col min="14351" max="14351" width="2.19921875" style="194" customWidth="1"/>
    <col min="14352" max="14352" width="8" style="194" customWidth="1"/>
    <col min="14353" max="14353" width="5.3984375" style="194" customWidth="1"/>
    <col min="14354" max="14356" width="8.3984375" style="194" customWidth="1"/>
    <col min="14357" max="14594" width="8.09765625" style="194"/>
    <col min="14595" max="14595" width="5.296875" style="194" customWidth="1"/>
    <col min="14596" max="14596" width="17.5" style="194" customWidth="1"/>
    <col min="14597" max="14597" width="2.5" style="194" customWidth="1"/>
    <col min="14598" max="14598" width="8.19921875" style="194" customWidth="1"/>
    <col min="14599" max="14599" width="2.09765625" style="194" customWidth="1"/>
    <col min="14600" max="14600" width="7.19921875" style="194" customWidth="1"/>
    <col min="14601" max="14601" width="3.796875" style="194" customWidth="1"/>
    <col min="14602" max="14602" width="1.796875" style="194" customWidth="1"/>
    <col min="14603" max="14603" width="4.5" style="194" customWidth="1"/>
    <col min="14604" max="14604" width="10.59765625" style="194" customWidth="1"/>
    <col min="14605" max="14605" width="2.19921875" style="194" customWidth="1"/>
    <col min="14606" max="14606" width="8" style="194" customWidth="1"/>
    <col min="14607" max="14607" width="2.19921875" style="194" customWidth="1"/>
    <col min="14608" max="14608" width="8" style="194" customWidth="1"/>
    <col min="14609" max="14609" width="5.3984375" style="194" customWidth="1"/>
    <col min="14610" max="14612" width="8.3984375" style="194" customWidth="1"/>
    <col min="14613" max="14850" width="8.09765625" style="194"/>
    <col min="14851" max="14851" width="5.296875" style="194" customWidth="1"/>
    <col min="14852" max="14852" width="17.5" style="194" customWidth="1"/>
    <col min="14853" max="14853" width="2.5" style="194" customWidth="1"/>
    <col min="14854" max="14854" width="8.19921875" style="194" customWidth="1"/>
    <col min="14855" max="14855" width="2.09765625" style="194" customWidth="1"/>
    <col min="14856" max="14856" width="7.19921875" style="194" customWidth="1"/>
    <col min="14857" max="14857" width="3.796875" style="194" customWidth="1"/>
    <col min="14858" max="14858" width="1.796875" style="194" customWidth="1"/>
    <col min="14859" max="14859" width="4.5" style="194" customWidth="1"/>
    <col min="14860" max="14860" width="10.59765625" style="194" customWidth="1"/>
    <col min="14861" max="14861" width="2.19921875" style="194" customWidth="1"/>
    <col min="14862" max="14862" width="8" style="194" customWidth="1"/>
    <col min="14863" max="14863" width="2.19921875" style="194" customWidth="1"/>
    <col min="14864" max="14864" width="8" style="194" customWidth="1"/>
    <col min="14865" max="14865" width="5.3984375" style="194" customWidth="1"/>
    <col min="14866" max="14868" width="8.3984375" style="194" customWidth="1"/>
    <col min="14869" max="15106" width="8.09765625" style="194"/>
    <col min="15107" max="15107" width="5.296875" style="194" customWidth="1"/>
    <col min="15108" max="15108" width="17.5" style="194" customWidth="1"/>
    <col min="15109" max="15109" width="2.5" style="194" customWidth="1"/>
    <col min="15110" max="15110" width="8.19921875" style="194" customWidth="1"/>
    <col min="15111" max="15111" width="2.09765625" style="194" customWidth="1"/>
    <col min="15112" max="15112" width="7.19921875" style="194" customWidth="1"/>
    <col min="15113" max="15113" width="3.796875" style="194" customWidth="1"/>
    <col min="15114" max="15114" width="1.796875" style="194" customWidth="1"/>
    <col min="15115" max="15115" width="4.5" style="194" customWidth="1"/>
    <col min="15116" max="15116" width="10.59765625" style="194" customWidth="1"/>
    <col min="15117" max="15117" width="2.19921875" style="194" customWidth="1"/>
    <col min="15118" max="15118" width="8" style="194" customWidth="1"/>
    <col min="15119" max="15119" width="2.19921875" style="194" customWidth="1"/>
    <col min="15120" max="15120" width="8" style="194" customWidth="1"/>
    <col min="15121" max="15121" width="5.3984375" style="194" customWidth="1"/>
    <col min="15122" max="15124" width="8.3984375" style="194" customWidth="1"/>
    <col min="15125" max="15362" width="8.09765625" style="194"/>
    <col min="15363" max="15363" width="5.296875" style="194" customWidth="1"/>
    <col min="15364" max="15364" width="17.5" style="194" customWidth="1"/>
    <col min="15365" max="15365" width="2.5" style="194" customWidth="1"/>
    <col min="15366" max="15366" width="8.19921875" style="194" customWidth="1"/>
    <col min="15367" max="15367" width="2.09765625" style="194" customWidth="1"/>
    <col min="15368" max="15368" width="7.19921875" style="194" customWidth="1"/>
    <col min="15369" max="15369" width="3.796875" style="194" customWidth="1"/>
    <col min="15370" max="15370" width="1.796875" style="194" customWidth="1"/>
    <col min="15371" max="15371" width="4.5" style="194" customWidth="1"/>
    <col min="15372" max="15372" width="10.59765625" style="194" customWidth="1"/>
    <col min="15373" max="15373" width="2.19921875" style="194" customWidth="1"/>
    <col min="15374" max="15374" width="8" style="194" customWidth="1"/>
    <col min="15375" max="15375" width="2.19921875" style="194" customWidth="1"/>
    <col min="15376" max="15376" width="8" style="194" customWidth="1"/>
    <col min="15377" max="15377" width="5.3984375" style="194" customWidth="1"/>
    <col min="15378" max="15380" width="8.3984375" style="194" customWidth="1"/>
    <col min="15381" max="15618" width="8.09765625" style="194"/>
    <col min="15619" max="15619" width="5.296875" style="194" customWidth="1"/>
    <col min="15620" max="15620" width="17.5" style="194" customWidth="1"/>
    <col min="15621" max="15621" width="2.5" style="194" customWidth="1"/>
    <col min="15622" max="15622" width="8.19921875" style="194" customWidth="1"/>
    <col min="15623" max="15623" width="2.09765625" style="194" customWidth="1"/>
    <col min="15624" max="15624" width="7.19921875" style="194" customWidth="1"/>
    <col min="15625" max="15625" width="3.796875" style="194" customWidth="1"/>
    <col min="15626" max="15626" width="1.796875" style="194" customWidth="1"/>
    <col min="15627" max="15627" width="4.5" style="194" customWidth="1"/>
    <col min="15628" max="15628" width="10.59765625" style="194" customWidth="1"/>
    <col min="15629" max="15629" width="2.19921875" style="194" customWidth="1"/>
    <col min="15630" max="15630" width="8" style="194" customWidth="1"/>
    <col min="15631" max="15631" width="2.19921875" style="194" customWidth="1"/>
    <col min="15632" max="15632" width="8" style="194" customWidth="1"/>
    <col min="15633" max="15633" width="5.3984375" style="194" customWidth="1"/>
    <col min="15634" max="15636" width="8.3984375" style="194" customWidth="1"/>
    <col min="15637" max="15874" width="8.09765625" style="194"/>
    <col min="15875" max="15875" width="5.296875" style="194" customWidth="1"/>
    <col min="15876" max="15876" width="17.5" style="194" customWidth="1"/>
    <col min="15877" max="15877" width="2.5" style="194" customWidth="1"/>
    <col min="15878" max="15878" width="8.19921875" style="194" customWidth="1"/>
    <col min="15879" max="15879" width="2.09765625" style="194" customWidth="1"/>
    <col min="15880" max="15880" width="7.19921875" style="194" customWidth="1"/>
    <col min="15881" max="15881" width="3.796875" style="194" customWidth="1"/>
    <col min="15882" max="15882" width="1.796875" style="194" customWidth="1"/>
    <col min="15883" max="15883" width="4.5" style="194" customWidth="1"/>
    <col min="15884" max="15884" width="10.59765625" style="194" customWidth="1"/>
    <col min="15885" max="15885" width="2.19921875" style="194" customWidth="1"/>
    <col min="15886" max="15886" width="8" style="194" customWidth="1"/>
    <col min="15887" max="15887" width="2.19921875" style="194" customWidth="1"/>
    <col min="15888" max="15888" width="8" style="194" customWidth="1"/>
    <col min="15889" max="15889" width="5.3984375" style="194" customWidth="1"/>
    <col min="15890" max="15892" width="8.3984375" style="194" customWidth="1"/>
    <col min="15893" max="16130" width="8.09765625" style="194"/>
    <col min="16131" max="16131" width="5.296875" style="194" customWidth="1"/>
    <col min="16132" max="16132" width="17.5" style="194" customWidth="1"/>
    <col min="16133" max="16133" width="2.5" style="194" customWidth="1"/>
    <col min="16134" max="16134" width="8.19921875" style="194" customWidth="1"/>
    <col min="16135" max="16135" width="2.09765625" style="194" customWidth="1"/>
    <col min="16136" max="16136" width="7.19921875" style="194" customWidth="1"/>
    <col min="16137" max="16137" width="3.796875" style="194" customWidth="1"/>
    <col min="16138" max="16138" width="1.796875" style="194" customWidth="1"/>
    <col min="16139" max="16139" width="4.5" style="194" customWidth="1"/>
    <col min="16140" max="16140" width="10.59765625" style="194" customWidth="1"/>
    <col min="16141" max="16141" width="2.19921875" style="194" customWidth="1"/>
    <col min="16142" max="16142" width="8" style="194" customWidth="1"/>
    <col min="16143" max="16143" width="2.19921875" style="194" customWidth="1"/>
    <col min="16144" max="16144" width="8" style="194" customWidth="1"/>
    <col min="16145" max="16145" width="5.3984375" style="194" customWidth="1"/>
    <col min="16146" max="16148" width="8.3984375" style="194" customWidth="1"/>
    <col min="16149" max="16384" width="8.09765625" style="194"/>
  </cols>
  <sheetData>
    <row r="1" spans="1:17" ht="27" customHeight="1" x14ac:dyDescent="0.45">
      <c r="A1" s="864" t="s">
        <v>202</v>
      </c>
      <c r="B1" s="865"/>
      <c r="C1" s="865"/>
      <c r="D1" s="865"/>
      <c r="E1" s="865"/>
      <c r="F1" s="865"/>
      <c r="G1" s="231"/>
      <c r="H1" s="866" t="s">
        <v>203</v>
      </c>
      <c r="I1" s="866"/>
      <c r="J1" s="867"/>
      <c r="K1" s="867"/>
      <c r="L1" s="867"/>
      <c r="M1" s="867"/>
      <c r="N1" s="867"/>
      <c r="O1" s="867"/>
      <c r="P1" s="867"/>
      <c r="Q1" s="867"/>
    </row>
    <row r="2" spans="1:17" ht="27" customHeight="1" x14ac:dyDescent="0.45">
      <c r="A2" s="865"/>
      <c r="B2" s="865"/>
      <c r="C2" s="865"/>
      <c r="D2" s="865"/>
      <c r="E2" s="865"/>
      <c r="F2" s="865"/>
      <c r="G2" s="231"/>
      <c r="H2" s="866" t="s">
        <v>204</v>
      </c>
      <c r="I2" s="866"/>
      <c r="J2" s="868"/>
      <c r="K2" s="868"/>
      <c r="L2" s="868"/>
      <c r="M2" s="868"/>
      <c r="N2" s="868"/>
      <c r="O2" s="868"/>
      <c r="P2" s="868"/>
      <c r="Q2" s="868"/>
    </row>
    <row r="3" spans="1:17" ht="51" customHeight="1" x14ac:dyDescent="0.45">
      <c r="A3" s="863" t="s">
        <v>205</v>
      </c>
      <c r="B3" s="863"/>
      <c r="C3" s="863"/>
      <c r="D3" s="863"/>
      <c r="E3" s="863"/>
      <c r="F3" s="863"/>
      <c r="G3" s="863"/>
      <c r="H3" s="863"/>
      <c r="I3" s="863"/>
      <c r="J3" s="863"/>
      <c r="K3" s="863"/>
      <c r="L3" s="863"/>
      <c r="M3" s="863"/>
      <c r="N3" s="863"/>
      <c r="O3" s="863"/>
      <c r="P3" s="863"/>
      <c r="Q3" s="863"/>
    </row>
    <row r="4" spans="1:17" ht="192" customHeight="1" x14ac:dyDescent="0.15">
      <c r="A4" s="869"/>
      <c r="B4" s="869"/>
      <c r="C4" s="869"/>
      <c r="D4" s="869"/>
      <c r="E4" s="869"/>
      <c r="F4" s="869"/>
      <c r="G4" s="869"/>
      <c r="H4" s="869"/>
      <c r="I4" s="869"/>
      <c r="J4" s="225"/>
      <c r="L4" s="226"/>
      <c r="M4" s="226"/>
      <c r="N4" s="227"/>
      <c r="O4" s="226"/>
      <c r="P4" s="227"/>
      <c r="Q4" s="227"/>
    </row>
    <row r="5" spans="1:17" ht="6" customHeight="1" x14ac:dyDescent="0.45">
      <c r="A5" s="232"/>
      <c r="B5" s="232"/>
      <c r="C5" s="232"/>
      <c r="D5" s="233"/>
      <c r="E5" s="234"/>
      <c r="F5" s="235"/>
      <c r="G5" s="235"/>
      <c r="H5" s="235"/>
      <c r="I5" s="235"/>
    </row>
    <row r="6" spans="1:17" ht="18" customHeight="1" x14ac:dyDescent="0.45">
      <c r="A6" s="232"/>
      <c r="B6" s="232"/>
      <c r="C6" s="232"/>
      <c r="D6" s="233"/>
      <c r="E6" s="234"/>
      <c r="F6" s="870"/>
      <c r="G6" s="870"/>
      <c r="H6" s="870"/>
      <c r="I6" s="870"/>
    </row>
    <row r="7" spans="1:17" ht="6" customHeight="1" x14ac:dyDescent="0.45">
      <c r="A7" s="232"/>
      <c r="B7" s="232"/>
      <c r="C7" s="232"/>
      <c r="D7" s="233"/>
      <c r="E7" s="234"/>
      <c r="F7" s="235"/>
      <c r="G7" s="235"/>
      <c r="H7" s="235"/>
      <c r="I7" s="235"/>
    </row>
    <row r="8" spans="1:17" ht="48" customHeight="1" thickBot="1" x14ac:dyDescent="0.5">
      <c r="A8" s="871" t="s">
        <v>206</v>
      </c>
      <c r="B8" s="871"/>
      <c r="C8" s="871"/>
      <c r="D8" s="871"/>
      <c r="E8" s="871"/>
      <c r="F8" s="871"/>
      <c r="G8" s="871"/>
      <c r="H8" s="871"/>
      <c r="I8" s="871"/>
      <c r="K8" s="872" t="s">
        <v>207</v>
      </c>
      <c r="L8" s="872"/>
      <c r="M8" s="872"/>
      <c r="N8" s="872"/>
      <c r="O8" s="872"/>
      <c r="P8" s="872"/>
      <c r="Q8" s="195"/>
    </row>
    <row r="9" spans="1:17" ht="16.8" customHeight="1" thickBot="1" x14ac:dyDescent="0.5">
      <c r="A9" s="873" t="s">
        <v>75</v>
      </c>
      <c r="B9" s="876" t="s">
        <v>197</v>
      </c>
      <c r="C9" s="877"/>
      <c r="D9" s="76" t="s">
        <v>94</v>
      </c>
      <c r="E9" s="190" t="s">
        <v>76</v>
      </c>
      <c r="F9" s="191" t="s">
        <v>77</v>
      </c>
      <c r="G9" s="191"/>
      <c r="H9" s="192"/>
      <c r="I9" s="193" t="s">
        <v>78</v>
      </c>
      <c r="K9" s="77"/>
      <c r="L9" s="880"/>
      <c r="M9" s="882" t="s">
        <v>79</v>
      </c>
      <c r="N9" s="883"/>
      <c r="O9" s="883"/>
      <c r="P9" s="884"/>
      <c r="Q9" s="195"/>
    </row>
    <row r="10" spans="1:17" ht="16.8" customHeight="1" thickTop="1" thickBot="1" x14ac:dyDescent="0.5">
      <c r="A10" s="874"/>
      <c r="B10" s="878"/>
      <c r="C10" s="879"/>
      <c r="D10" s="77" t="s">
        <v>80</v>
      </c>
      <c r="E10" s="196"/>
      <c r="F10" s="197" t="s">
        <v>81</v>
      </c>
      <c r="G10" s="197" t="s">
        <v>82</v>
      </c>
      <c r="H10" s="276" t="str">
        <f>IFERROR(ROUNDDOWN(H9/B11,1),"")</f>
        <v/>
      </c>
      <c r="I10" s="277" t="s">
        <v>83</v>
      </c>
      <c r="K10" s="198"/>
      <c r="L10" s="881"/>
      <c r="M10" s="885" t="s">
        <v>84</v>
      </c>
      <c r="N10" s="886"/>
      <c r="O10" s="887" t="s">
        <v>85</v>
      </c>
      <c r="P10" s="888"/>
      <c r="Q10" s="195"/>
    </row>
    <row r="11" spans="1:17" ht="16.8" customHeight="1" thickTop="1" thickBot="1" x14ac:dyDescent="0.5">
      <c r="A11" s="874"/>
      <c r="B11" s="889"/>
      <c r="C11" s="891" t="s">
        <v>86</v>
      </c>
      <c r="D11" s="236" t="s">
        <v>87</v>
      </c>
      <c r="E11" s="196" t="s">
        <v>76</v>
      </c>
      <c r="F11" s="197" t="s">
        <v>88</v>
      </c>
      <c r="G11" s="197"/>
      <c r="H11" s="192"/>
      <c r="I11" s="199" t="s">
        <v>78</v>
      </c>
      <c r="L11" s="201" t="s">
        <v>198</v>
      </c>
      <c r="M11" s="280" t="s">
        <v>82</v>
      </c>
      <c r="N11" s="281" t="str">
        <f>H10</f>
        <v/>
      </c>
      <c r="O11" s="280" t="s">
        <v>89</v>
      </c>
      <c r="P11" s="281" t="str">
        <f>H12</f>
        <v/>
      </c>
    </row>
    <row r="12" spans="1:17" ht="16.8" customHeight="1" thickTop="1" thickBot="1" x14ac:dyDescent="0.5">
      <c r="A12" s="875"/>
      <c r="B12" s="890"/>
      <c r="C12" s="892"/>
      <c r="D12" s="77" t="s">
        <v>80</v>
      </c>
      <c r="E12" s="203"/>
      <c r="F12" s="204" t="s">
        <v>90</v>
      </c>
      <c r="G12" s="197" t="s">
        <v>89</v>
      </c>
      <c r="H12" s="276" t="str">
        <f>IFERROR(ROUNDDOWN(H11/B11,1),"")</f>
        <v/>
      </c>
      <c r="I12" s="278" t="s">
        <v>83</v>
      </c>
      <c r="L12" s="201" t="s">
        <v>91</v>
      </c>
      <c r="M12" s="280" t="s">
        <v>92</v>
      </c>
      <c r="N12" s="281" t="str">
        <f>H14</f>
        <v/>
      </c>
      <c r="O12" s="280" t="s">
        <v>93</v>
      </c>
      <c r="P12" s="281" t="str">
        <f>H16</f>
        <v/>
      </c>
    </row>
    <row r="13" spans="1:17" ht="16.8" customHeight="1" thickBot="1" x14ac:dyDescent="0.5">
      <c r="A13" s="873" t="s">
        <v>199</v>
      </c>
      <c r="B13" s="876" t="s">
        <v>197</v>
      </c>
      <c r="C13" s="877"/>
      <c r="D13" s="76" t="s">
        <v>94</v>
      </c>
      <c r="E13" s="190" t="s">
        <v>76</v>
      </c>
      <c r="F13" s="191" t="s">
        <v>95</v>
      </c>
      <c r="G13" s="191"/>
      <c r="H13" s="192"/>
      <c r="I13" s="193" t="s">
        <v>78</v>
      </c>
      <c r="K13" s="205"/>
      <c r="L13" s="201" t="s">
        <v>96</v>
      </c>
      <c r="M13" s="280" t="s">
        <v>97</v>
      </c>
      <c r="N13" s="281" t="str">
        <f>H18</f>
        <v/>
      </c>
      <c r="O13" s="280" t="s">
        <v>98</v>
      </c>
      <c r="P13" s="281" t="str">
        <f>H20</f>
        <v/>
      </c>
      <c r="Q13" s="205"/>
    </row>
    <row r="14" spans="1:17" ht="16.8" customHeight="1" thickTop="1" thickBot="1" x14ac:dyDescent="0.5">
      <c r="A14" s="874"/>
      <c r="B14" s="878"/>
      <c r="C14" s="879"/>
      <c r="D14" s="77" t="s">
        <v>80</v>
      </c>
      <c r="E14" s="196"/>
      <c r="F14" s="197" t="s">
        <v>99</v>
      </c>
      <c r="G14" s="197" t="s">
        <v>92</v>
      </c>
      <c r="H14" s="276" t="str">
        <f>IFERROR(ROUNDDOWN(H13/B15,1),"")</f>
        <v/>
      </c>
      <c r="I14" s="277" t="s">
        <v>83</v>
      </c>
      <c r="K14" s="205"/>
      <c r="L14" s="201" t="s">
        <v>100</v>
      </c>
      <c r="M14" s="280" t="s">
        <v>101</v>
      </c>
      <c r="N14" s="281" t="str">
        <f>H22</f>
        <v/>
      </c>
      <c r="O14" s="280" t="s">
        <v>102</v>
      </c>
      <c r="P14" s="281" t="str">
        <f>H24</f>
        <v/>
      </c>
      <c r="Q14" s="205"/>
    </row>
    <row r="15" spans="1:17" ht="16.8" customHeight="1" thickTop="1" thickBot="1" x14ac:dyDescent="0.5">
      <c r="A15" s="874"/>
      <c r="B15" s="889"/>
      <c r="C15" s="891" t="s">
        <v>86</v>
      </c>
      <c r="D15" s="206" t="s">
        <v>87</v>
      </c>
      <c r="E15" s="196" t="s">
        <v>76</v>
      </c>
      <c r="F15" s="197" t="s">
        <v>88</v>
      </c>
      <c r="G15" s="197"/>
      <c r="H15" s="192"/>
      <c r="I15" s="199" t="s">
        <v>78</v>
      </c>
      <c r="K15" s="205"/>
      <c r="L15" s="201" t="s">
        <v>103</v>
      </c>
      <c r="M15" s="280" t="s">
        <v>104</v>
      </c>
      <c r="N15" s="281" t="str">
        <f>H26</f>
        <v/>
      </c>
      <c r="O15" s="280" t="s">
        <v>105</v>
      </c>
      <c r="P15" s="281" t="str">
        <f>H28</f>
        <v/>
      </c>
      <c r="Q15" s="205"/>
    </row>
    <row r="16" spans="1:17" ht="16.8" customHeight="1" thickTop="1" thickBot="1" x14ac:dyDescent="0.5">
      <c r="A16" s="875"/>
      <c r="B16" s="890"/>
      <c r="C16" s="892"/>
      <c r="D16" s="78" t="s">
        <v>80</v>
      </c>
      <c r="E16" s="203"/>
      <c r="F16" s="204" t="s">
        <v>106</v>
      </c>
      <c r="G16" s="197" t="s">
        <v>93</v>
      </c>
      <c r="H16" s="276" t="str">
        <f>IFERROR(ROUNDDOWN(H15/B15,1),"")</f>
        <v/>
      </c>
      <c r="I16" s="278" t="s">
        <v>83</v>
      </c>
      <c r="K16" s="205"/>
      <c r="L16" s="201" t="s">
        <v>107</v>
      </c>
      <c r="M16" s="280" t="s">
        <v>108</v>
      </c>
      <c r="N16" s="281" t="str">
        <f>H30</f>
        <v/>
      </c>
      <c r="O16" s="280" t="s">
        <v>109</v>
      </c>
      <c r="P16" s="281" t="str">
        <f>H32</f>
        <v/>
      </c>
      <c r="Q16" s="205"/>
    </row>
    <row r="17" spans="1:17" ht="16.8" customHeight="1" thickBot="1" x14ac:dyDescent="0.5">
      <c r="A17" s="873" t="s">
        <v>96</v>
      </c>
      <c r="B17" s="876" t="s">
        <v>197</v>
      </c>
      <c r="C17" s="877"/>
      <c r="D17" s="76" t="s">
        <v>94</v>
      </c>
      <c r="E17" s="190" t="s">
        <v>76</v>
      </c>
      <c r="F17" s="191" t="s">
        <v>95</v>
      </c>
      <c r="G17" s="191"/>
      <c r="H17" s="192"/>
      <c r="I17" s="193" t="s">
        <v>78</v>
      </c>
      <c r="K17" s="205"/>
      <c r="L17" s="201" t="s">
        <v>110</v>
      </c>
      <c r="M17" s="280" t="s">
        <v>111</v>
      </c>
      <c r="N17" s="281" t="str">
        <f>H34</f>
        <v/>
      </c>
      <c r="O17" s="280" t="s">
        <v>112</v>
      </c>
      <c r="P17" s="281" t="str">
        <f>H36</f>
        <v/>
      </c>
      <c r="Q17" s="205"/>
    </row>
    <row r="18" spans="1:17" ht="16.8" customHeight="1" thickTop="1" thickBot="1" x14ac:dyDescent="0.5">
      <c r="A18" s="874"/>
      <c r="B18" s="878"/>
      <c r="C18" s="879"/>
      <c r="D18" s="77" t="s">
        <v>80</v>
      </c>
      <c r="E18" s="196"/>
      <c r="F18" s="197" t="s">
        <v>99</v>
      </c>
      <c r="G18" s="197" t="s">
        <v>97</v>
      </c>
      <c r="H18" s="276" t="str">
        <f>IFERROR(ROUNDDOWN(H17/B19,1),"")</f>
        <v/>
      </c>
      <c r="I18" s="277" t="s">
        <v>83</v>
      </c>
      <c r="K18" s="205"/>
      <c r="L18" s="201" t="s">
        <v>113</v>
      </c>
      <c r="M18" s="280" t="s">
        <v>114</v>
      </c>
      <c r="N18" s="281" t="str">
        <f>H38</f>
        <v/>
      </c>
      <c r="O18" s="280" t="s">
        <v>115</v>
      </c>
      <c r="P18" s="281" t="str">
        <f>H40</f>
        <v/>
      </c>
      <c r="Q18" s="205"/>
    </row>
    <row r="19" spans="1:17" ht="16.8" customHeight="1" thickTop="1" thickBot="1" x14ac:dyDescent="0.5">
      <c r="A19" s="874"/>
      <c r="B19" s="889"/>
      <c r="C19" s="891" t="s">
        <v>86</v>
      </c>
      <c r="D19" s="206" t="s">
        <v>87</v>
      </c>
      <c r="E19" s="196" t="s">
        <v>76</v>
      </c>
      <c r="F19" s="197" t="s">
        <v>88</v>
      </c>
      <c r="G19" s="197"/>
      <c r="H19" s="192"/>
      <c r="I19" s="199" t="s">
        <v>78</v>
      </c>
      <c r="K19" s="205"/>
      <c r="L19" s="201" t="s">
        <v>116</v>
      </c>
      <c r="M19" s="280" t="s">
        <v>117</v>
      </c>
      <c r="N19" s="281" t="str">
        <f>H42</f>
        <v/>
      </c>
      <c r="O19" s="280" t="s">
        <v>118</v>
      </c>
      <c r="P19" s="281" t="str">
        <f>H44</f>
        <v/>
      </c>
      <c r="Q19" s="205"/>
    </row>
    <row r="20" spans="1:17" ht="16.8" customHeight="1" thickTop="1" thickBot="1" x14ac:dyDescent="0.5">
      <c r="A20" s="875"/>
      <c r="B20" s="890"/>
      <c r="C20" s="892"/>
      <c r="D20" s="78" t="s">
        <v>80</v>
      </c>
      <c r="E20" s="203"/>
      <c r="F20" s="204" t="s">
        <v>106</v>
      </c>
      <c r="G20" s="197" t="s">
        <v>98</v>
      </c>
      <c r="H20" s="276" t="str">
        <f>IFERROR(ROUNDDOWN(H19/B19,1),"")</f>
        <v/>
      </c>
      <c r="I20" s="278" t="s">
        <v>83</v>
      </c>
      <c r="K20" s="205"/>
      <c r="L20" s="201" t="s">
        <v>119</v>
      </c>
      <c r="M20" s="280" t="s">
        <v>120</v>
      </c>
      <c r="N20" s="281" t="str">
        <f>H46</f>
        <v/>
      </c>
      <c r="O20" s="280" t="s">
        <v>121</v>
      </c>
      <c r="P20" s="281" t="str">
        <f>H48</f>
        <v/>
      </c>
      <c r="Q20" s="205"/>
    </row>
    <row r="21" spans="1:17" ht="16.8" customHeight="1" thickBot="1" x14ac:dyDescent="0.5">
      <c r="A21" s="873" t="s">
        <v>122</v>
      </c>
      <c r="B21" s="876" t="s">
        <v>197</v>
      </c>
      <c r="C21" s="877"/>
      <c r="D21" s="76" t="s">
        <v>94</v>
      </c>
      <c r="E21" s="190" t="s">
        <v>76</v>
      </c>
      <c r="F21" s="191" t="s">
        <v>95</v>
      </c>
      <c r="G21" s="191"/>
      <c r="H21" s="192"/>
      <c r="I21" s="193" t="s">
        <v>78</v>
      </c>
      <c r="K21" s="205"/>
      <c r="L21" s="201" t="s">
        <v>123</v>
      </c>
      <c r="M21" s="282" t="s">
        <v>124</v>
      </c>
      <c r="N21" s="283" t="str">
        <f>H50</f>
        <v/>
      </c>
      <c r="O21" s="282" t="s">
        <v>125</v>
      </c>
      <c r="P21" s="283" t="str">
        <f>H52</f>
        <v/>
      </c>
      <c r="Q21" s="205"/>
    </row>
    <row r="22" spans="1:17" ht="16.8" customHeight="1" thickTop="1" thickBot="1" x14ac:dyDescent="0.5">
      <c r="A22" s="874"/>
      <c r="B22" s="878"/>
      <c r="C22" s="879"/>
      <c r="D22" s="77" t="s">
        <v>80</v>
      </c>
      <c r="E22" s="196"/>
      <c r="F22" s="197" t="s">
        <v>99</v>
      </c>
      <c r="G22" s="197" t="s">
        <v>101</v>
      </c>
      <c r="H22" s="276" t="str">
        <f>IFERROR(ROUNDDOWN(H21/B23,1),"")</f>
        <v/>
      </c>
      <c r="I22" s="277" t="s">
        <v>83</v>
      </c>
      <c r="K22" s="205"/>
      <c r="L22" s="207" t="s">
        <v>126</v>
      </c>
      <c r="M22" s="237" t="s">
        <v>208</v>
      </c>
      <c r="N22" s="208" t="str">
        <f>IF(SUM(N11:N21)=0,"",SUM(N11:N21))</f>
        <v/>
      </c>
      <c r="O22" s="237" t="s">
        <v>209</v>
      </c>
      <c r="P22" s="208" t="str">
        <f>IF(SUM(P11:P21)=0,"",SUM(P11:P21))</f>
        <v/>
      </c>
      <c r="Q22" s="205"/>
    </row>
    <row r="23" spans="1:17" ht="16.8" customHeight="1" thickTop="1" thickBot="1" x14ac:dyDescent="0.5">
      <c r="A23" s="874"/>
      <c r="B23" s="889"/>
      <c r="C23" s="891" t="s">
        <v>86</v>
      </c>
      <c r="D23" s="206" t="s">
        <v>87</v>
      </c>
      <c r="E23" s="196" t="s">
        <v>76</v>
      </c>
      <c r="F23" s="197" t="s">
        <v>88</v>
      </c>
      <c r="G23" s="197"/>
      <c r="H23" s="192"/>
      <c r="I23" s="199" t="s">
        <v>78</v>
      </c>
      <c r="K23" s="205"/>
      <c r="L23" s="209"/>
      <c r="M23" s="209"/>
      <c r="N23" s="205"/>
      <c r="O23" s="209"/>
      <c r="P23" s="205"/>
      <c r="Q23" s="205"/>
    </row>
    <row r="24" spans="1:17" ht="16.8" customHeight="1" thickTop="1" thickBot="1" x14ac:dyDescent="0.5">
      <c r="A24" s="875"/>
      <c r="B24" s="890"/>
      <c r="C24" s="892"/>
      <c r="D24" s="78" t="s">
        <v>80</v>
      </c>
      <c r="E24" s="203"/>
      <c r="F24" s="204" t="s">
        <v>106</v>
      </c>
      <c r="G24" s="197" t="s">
        <v>102</v>
      </c>
      <c r="H24" s="276" t="str">
        <f>IFERROR(ROUNDDOWN(H23/B23,1),"")</f>
        <v/>
      </c>
      <c r="I24" s="278" t="s">
        <v>83</v>
      </c>
      <c r="K24" s="205"/>
      <c r="L24" s="194"/>
      <c r="M24" s="894" t="s">
        <v>127</v>
      </c>
      <c r="N24" s="894"/>
      <c r="O24" s="893" t="s">
        <v>128</v>
      </c>
      <c r="P24" s="893"/>
      <c r="Q24" s="194"/>
    </row>
    <row r="25" spans="1:17" ht="16.8" customHeight="1" thickBot="1" x14ac:dyDescent="0.5">
      <c r="A25" s="873" t="s">
        <v>129</v>
      </c>
      <c r="B25" s="876" t="s">
        <v>197</v>
      </c>
      <c r="C25" s="877"/>
      <c r="D25" s="76" t="s">
        <v>94</v>
      </c>
      <c r="E25" s="190" t="s">
        <v>76</v>
      </c>
      <c r="F25" s="191" t="s">
        <v>95</v>
      </c>
      <c r="G25" s="191"/>
      <c r="H25" s="192"/>
      <c r="I25" s="193" t="s">
        <v>78</v>
      </c>
      <c r="K25" s="205"/>
      <c r="L25" s="194"/>
      <c r="M25" s="194"/>
      <c r="N25" s="194"/>
      <c r="O25" s="194"/>
      <c r="P25" s="194"/>
      <c r="Q25" s="194"/>
    </row>
    <row r="26" spans="1:17" ht="16.8" customHeight="1" thickTop="1" thickBot="1" x14ac:dyDescent="0.5">
      <c r="A26" s="874"/>
      <c r="B26" s="878"/>
      <c r="C26" s="879"/>
      <c r="D26" s="77" t="s">
        <v>80</v>
      </c>
      <c r="E26" s="196"/>
      <c r="F26" s="197" t="s">
        <v>99</v>
      </c>
      <c r="G26" s="197" t="s">
        <v>104</v>
      </c>
      <c r="H26" s="276" t="str">
        <f>IFERROR(ROUNDDOWN(H25/B27,1),"")</f>
        <v/>
      </c>
      <c r="I26" s="277" t="s">
        <v>83</v>
      </c>
      <c r="K26" s="194"/>
      <c r="L26" s="210" t="s">
        <v>130</v>
      </c>
      <c r="M26" s="238" t="s">
        <v>210</v>
      </c>
      <c r="N26" s="286"/>
      <c r="O26" s="239" t="s">
        <v>211</v>
      </c>
      <c r="P26" s="240"/>
      <c r="Q26" s="194"/>
    </row>
    <row r="27" spans="1:17" ht="16.8" customHeight="1" thickTop="1" thickBot="1" x14ac:dyDescent="0.5">
      <c r="A27" s="874"/>
      <c r="B27" s="889"/>
      <c r="C27" s="891" t="s">
        <v>86</v>
      </c>
      <c r="D27" s="206" t="s">
        <v>87</v>
      </c>
      <c r="E27" s="196" t="s">
        <v>76</v>
      </c>
      <c r="F27" s="197" t="s">
        <v>88</v>
      </c>
      <c r="G27" s="197"/>
      <c r="H27" s="192"/>
      <c r="I27" s="199" t="s">
        <v>78</v>
      </c>
      <c r="K27" s="194"/>
      <c r="L27" s="211"/>
      <c r="M27" s="211"/>
      <c r="N27" s="194"/>
      <c r="O27" s="211"/>
      <c r="P27" s="194"/>
      <c r="Q27" s="194"/>
    </row>
    <row r="28" spans="1:17" ht="16.8" customHeight="1" thickTop="1" thickBot="1" x14ac:dyDescent="0.5">
      <c r="A28" s="875"/>
      <c r="B28" s="890"/>
      <c r="C28" s="892"/>
      <c r="D28" s="78" t="s">
        <v>80</v>
      </c>
      <c r="E28" s="203"/>
      <c r="F28" s="204" t="s">
        <v>106</v>
      </c>
      <c r="G28" s="197" t="s">
        <v>105</v>
      </c>
      <c r="H28" s="276" t="str">
        <f>IFERROR(ROUNDDOWN(H27/B27,1),"")</f>
        <v/>
      </c>
      <c r="I28" s="278" t="s">
        <v>83</v>
      </c>
      <c r="K28" s="194"/>
      <c r="L28" s="209"/>
      <c r="M28" s="209"/>
      <c r="N28" s="205"/>
      <c r="O28" s="209"/>
      <c r="P28" s="205"/>
      <c r="Q28" s="205"/>
    </row>
    <row r="29" spans="1:17" ht="16.8" customHeight="1" thickBot="1" x14ac:dyDescent="0.5">
      <c r="A29" s="873" t="s">
        <v>131</v>
      </c>
      <c r="B29" s="876" t="s">
        <v>197</v>
      </c>
      <c r="C29" s="877"/>
      <c r="D29" s="76" t="s">
        <v>94</v>
      </c>
      <c r="E29" s="190" t="s">
        <v>76</v>
      </c>
      <c r="F29" s="191" t="s">
        <v>95</v>
      </c>
      <c r="G29" s="191"/>
      <c r="H29" s="192"/>
      <c r="I29" s="193" t="s">
        <v>78</v>
      </c>
      <c r="K29" s="241"/>
      <c r="L29" s="241"/>
      <c r="M29" s="241"/>
      <c r="N29" s="241"/>
      <c r="O29" s="241"/>
      <c r="P29" s="241"/>
      <c r="Q29" s="241"/>
    </row>
    <row r="30" spans="1:17" ht="16.8" customHeight="1" thickTop="1" thickBot="1" x14ac:dyDescent="0.5">
      <c r="A30" s="874"/>
      <c r="B30" s="878"/>
      <c r="C30" s="879"/>
      <c r="D30" s="77" t="s">
        <v>80</v>
      </c>
      <c r="E30" s="196"/>
      <c r="F30" s="197" t="s">
        <v>99</v>
      </c>
      <c r="G30" s="197" t="s">
        <v>108</v>
      </c>
      <c r="H30" s="276" t="str">
        <f>IFERROR(ROUNDDOWN(H29/B31,1),"")</f>
        <v/>
      </c>
      <c r="I30" s="277" t="s">
        <v>83</v>
      </c>
      <c r="K30" s="241"/>
      <c r="L30" s="241"/>
      <c r="M30" s="241"/>
      <c r="N30" s="241"/>
      <c r="O30" s="241"/>
      <c r="P30" s="241"/>
      <c r="Q30" s="241"/>
    </row>
    <row r="31" spans="1:17" ht="16.8" customHeight="1" thickTop="1" thickBot="1" x14ac:dyDescent="0.5">
      <c r="A31" s="874"/>
      <c r="B31" s="889"/>
      <c r="C31" s="891" t="s">
        <v>86</v>
      </c>
      <c r="D31" s="206" t="s">
        <v>87</v>
      </c>
      <c r="E31" s="196" t="s">
        <v>76</v>
      </c>
      <c r="F31" s="197" t="s">
        <v>88</v>
      </c>
      <c r="G31" s="197"/>
      <c r="H31" s="192"/>
      <c r="I31" s="199" t="s">
        <v>78</v>
      </c>
      <c r="K31" s="194"/>
      <c r="L31" s="895" t="s">
        <v>200</v>
      </c>
      <c r="M31" s="895"/>
      <c r="N31" s="895"/>
      <c r="O31" s="209"/>
      <c r="P31" s="205"/>
      <c r="Q31" s="205"/>
    </row>
    <row r="32" spans="1:17" ht="16.8" customHeight="1" thickTop="1" thickBot="1" x14ac:dyDescent="0.5">
      <c r="A32" s="875"/>
      <c r="B32" s="890"/>
      <c r="C32" s="892"/>
      <c r="D32" s="78" t="s">
        <v>80</v>
      </c>
      <c r="E32" s="203"/>
      <c r="F32" s="204" t="s">
        <v>106</v>
      </c>
      <c r="G32" s="197" t="s">
        <v>109</v>
      </c>
      <c r="H32" s="276" t="str">
        <f>IFERROR(ROUNDDOWN(H31/B31,1),"")</f>
        <v/>
      </c>
      <c r="I32" s="278" t="s">
        <v>83</v>
      </c>
      <c r="K32" s="229" t="s">
        <v>132</v>
      </c>
      <c r="L32" s="276" t="str">
        <f>IF(P26=0,"",ROUNDDOWN(P26,1))</f>
        <v/>
      </c>
      <c r="M32" s="212"/>
      <c r="N32" s="213" t="s">
        <v>83</v>
      </c>
      <c r="O32" s="212"/>
      <c r="P32" s="213"/>
      <c r="Q32" s="214"/>
    </row>
    <row r="33" spans="1:24" ht="16.8" customHeight="1" thickTop="1" thickBot="1" x14ac:dyDescent="0.5">
      <c r="A33" s="873" t="s">
        <v>136</v>
      </c>
      <c r="B33" s="876" t="s">
        <v>197</v>
      </c>
      <c r="C33" s="877"/>
      <c r="D33" s="76" t="s">
        <v>94</v>
      </c>
      <c r="E33" s="190" t="s">
        <v>76</v>
      </c>
      <c r="F33" s="191" t="s">
        <v>95</v>
      </c>
      <c r="G33" s="191"/>
      <c r="H33" s="192"/>
      <c r="I33" s="193" t="s">
        <v>78</v>
      </c>
      <c r="K33" s="229"/>
      <c r="L33" s="215"/>
      <c r="M33" s="215"/>
      <c r="N33" s="896" t="s">
        <v>133</v>
      </c>
      <c r="O33" s="897"/>
      <c r="P33" s="287" t="str">
        <f>IF(L32="","",IFERROR(ROUNDDOWN(L32/L34*100,1),0))</f>
        <v/>
      </c>
      <c r="Q33" s="284" t="s">
        <v>134</v>
      </c>
    </row>
    <row r="34" spans="1:24" ht="16.8" customHeight="1" thickTop="1" thickBot="1" x14ac:dyDescent="0.5">
      <c r="A34" s="874"/>
      <c r="B34" s="878"/>
      <c r="C34" s="879"/>
      <c r="D34" s="77" t="s">
        <v>80</v>
      </c>
      <c r="E34" s="196"/>
      <c r="F34" s="197" t="s">
        <v>99</v>
      </c>
      <c r="G34" s="197" t="s">
        <v>111</v>
      </c>
      <c r="H34" s="276" t="str">
        <f>IFERROR(ROUNDDOWN(H33/B35,1),"")</f>
        <v/>
      </c>
      <c r="I34" s="277" t="s">
        <v>83</v>
      </c>
      <c r="K34" s="216" t="s">
        <v>135</v>
      </c>
      <c r="L34" s="279" t="str">
        <f>IF(N26=0,"",ROUNDDOWN(N26,1))</f>
        <v/>
      </c>
      <c r="M34" s="217"/>
      <c r="N34" s="218" t="s">
        <v>83</v>
      </c>
      <c r="O34" s="217"/>
      <c r="P34" s="218"/>
      <c r="Q34" s="218"/>
    </row>
    <row r="35" spans="1:24" ht="16.8" customHeight="1" thickTop="1" thickBot="1" x14ac:dyDescent="0.5">
      <c r="A35" s="874"/>
      <c r="B35" s="889"/>
      <c r="C35" s="891" t="s">
        <v>86</v>
      </c>
      <c r="D35" s="206" t="s">
        <v>87</v>
      </c>
      <c r="E35" s="196" t="s">
        <v>76</v>
      </c>
      <c r="F35" s="197" t="s">
        <v>88</v>
      </c>
      <c r="G35" s="197"/>
      <c r="H35" s="192"/>
      <c r="I35" s="199" t="s">
        <v>78</v>
      </c>
      <c r="K35" s="205"/>
      <c r="L35" s="205"/>
      <c r="M35" s="205"/>
      <c r="N35" s="205"/>
      <c r="O35" s="205"/>
      <c r="Q35" s="205"/>
    </row>
    <row r="36" spans="1:24" ht="16.8" customHeight="1" thickTop="1" thickBot="1" x14ac:dyDescent="0.5">
      <c r="A36" s="875"/>
      <c r="B36" s="890"/>
      <c r="C36" s="892"/>
      <c r="D36" s="78" t="s">
        <v>80</v>
      </c>
      <c r="E36" s="203"/>
      <c r="F36" s="204" t="s">
        <v>106</v>
      </c>
      <c r="G36" s="197" t="s">
        <v>112</v>
      </c>
      <c r="H36" s="276" t="str">
        <f>IFERROR(ROUNDDOWN(H35/B35,1),"")</f>
        <v/>
      </c>
      <c r="I36" s="278" t="s">
        <v>83</v>
      </c>
      <c r="K36" s="194"/>
      <c r="L36" s="898" t="s">
        <v>137</v>
      </c>
      <c r="M36" s="898"/>
      <c r="N36" s="898"/>
      <c r="O36" s="898"/>
      <c r="P36" s="898"/>
      <c r="Q36" s="898"/>
    </row>
    <row r="37" spans="1:24" ht="16.8" customHeight="1" thickBot="1" x14ac:dyDescent="0.5">
      <c r="A37" s="873" t="s">
        <v>138</v>
      </c>
      <c r="B37" s="876" t="s">
        <v>197</v>
      </c>
      <c r="C37" s="877"/>
      <c r="D37" s="76" t="s">
        <v>94</v>
      </c>
      <c r="E37" s="190" t="s">
        <v>76</v>
      </c>
      <c r="F37" s="191" t="s">
        <v>95</v>
      </c>
      <c r="G37" s="191"/>
      <c r="H37" s="192"/>
      <c r="I37" s="193" t="s">
        <v>78</v>
      </c>
      <c r="K37" s="194"/>
      <c r="L37" s="898"/>
      <c r="M37" s="898"/>
      <c r="N37" s="898"/>
      <c r="O37" s="898"/>
      <c r="P37" s="898"/>
      <c r="Q37" s="898"/>
      <c r="R37" s="242"/>
      <c r="S37" s="200"/>
    </row>
    <row r="38" spans="1:24" ht="16.8" customHeight="1" thickTop="1" thickBot="1" x14ac:dyDescent="0.5">
      <c r="A38" s="874"/>
      <c r="B38" s="878"/>
      <c r="C38" s="879"/>
      <c r="D38" s="77" t="s">
        <v>80</v>
      </c>
      <c r="E38" s="196"/>
      <c r="F38" s="197" t="s">
        <v>99</v>
      </c>
      <c r="G38" s="197" t="s">
        <v>114</v>
      </c>
      <c r="H38" s="276" t="str">
        <f>IFERROR(ROUNDDOWN(H37/B39,1),"")</f>
        <v/>
      </c>
      <c r="I38" s="277" t="s">
        <v>83</v>
      </c>
      <c r="K38" s="205"/>
      <c r="L38" s="243"/>
      <c r="M38" s="243"/>
      <c r="N38" s="243"/>
      <c r="O38" s="243"/>
      <c r="P38" s="243"/>
      <c r="Q38" s="243"/>
      <c r="R38" s="242"/>
      <c r="S38" s="200"/>
    </row>
    <row r="39" spans="1:24" ht="16.8" customHeight="1" thickTop="1" thickBot="1" x14ac:dyDescent="0.5">
      <c r="A39" s="874"/>
      <c r="B39" s="889"/>
      <c r="C39" s="891" t="s">
        <v>86</v>
      </c>
      <c r="D39" s="206" t="s">
        <v>87</v>
      </c>
      <c r="E39" s="196" t="s">
        <v>76</v>
      </c>
      <c r="F39" s="197" t="s">
        <v>88</v>
      </c>
      <c r="G39" s="197"/>
      <c r="H39" s="192"/>
      <c r="I39" s="199" t="s">
        <v>78</v>
      </c>
      <c r="K39" s="205"/>
      <c r="L39" s="243"/>
      <c r="M39" s="243"/>
      <c r="N39" s="243"/>
      <c r="O39" s="243"/>
      <c r="P39" s="243"/>
      <c r="Q39" s="243"/>
      <c r="R39" s="221"/>
      <c r="S39" s="200"/>
    </row>
    <row r="40" spans="1:24" ht="16.8" customHeight="1" thickTop="1" thickBot="1" x14ac:dyDescent="0.5">
      <c r="A40" s="875"/>
      <c r="B40" s="890"/>
      <c r="C40" s="892"/>
      <c r="D40" s="78" t="s">
        <v>80</v>
      </c>
      <c r="E40" s="203"/>
      <c r="F40" s="204" t="s">
        <v>106</v>
      </c>
      <c r="G40" s="197" t="s">
        <v>115</v>
      </c>
      <c r="H40" s="276" t="str">
        <f>IFERROR(ROUNDDOWN(H39/B39,1),"")</f>
        <v/>
      </c>
      <c r="I40" s="278" t="s">
        <v>83</v>
      </c>
      <c r="K40" s="205"/>
      <c r="L40" s="244"/>
      <c r="M40" s="244"/>
      <c r="N40" s="244"/>
      <c r="O40" s="244"/>
      <c r="P40" s="244"/>
      <c r="Q40" s="244"/>
      <c r="R40" s="219"/>
      <c r="S40" s="219"/>
      <c r="T40" s="219"/>
      <c r="U40" s="220"/>
      <c r="V40" s="221"/>
      <c r="W40" s="221"/>
      <c r="X40" s="200"/>
    </row>
    <row r="41" spans="1:24" ht="16.8" customHeight="1" thickBot="1" x14ac:dyDescent="0.5">
      <c r="A41" s="873" t="s">
        <v>139</v>
      </c>
      <c r="B41" s="876" t="s">
        <v>197</v>
      </c>
      <c r="C41" s="877"/>
      <c r="D41" s="76" t="s">
        <v>94</v>
      </c>
      <c r="E41" s="190" t="s">
        <v>76</v>
      </c>
      <c r="F41" s="191" t="s">
        <v>95</v>
      </c>
      <c r="G41" s="191"/>
      <c r="H41" s="192"/>
      <c r="I41" s="193" t="s">
        <v>78</v>
      </c>
      <c r="K41" s="205"/>
      <c r="L41" s="243"/>
      <c r="M41" s="243"/>
      <c r="N41" s="243"/>
      <c r="O41" s="243"/>
      <c r="P41" s="243"/>
      <c r="Q41" s="243"/>
      <c r="R41" s="245"/>
      <c r="S41" s="245"/>
      <c r="T41" s="245"/>
      <c r="U41" s="245"/>
      <c r="V41" s="245"/>
      <c r="W41" s="246"/>
      <c r="X41" s="200"/>
    </row>
    <row r="42" spans="1:24" ht="16.8" customHeight="1" thickTop="1" thickBot="1" x14ac:dyDescent="0.5">
      <c r="A42" s="874"/>
      <c r="B42" s="878"/>
      <c r="C42" s="879"/>
      <c r="D42" s="77" t="s">
        <v>80</v>
      </c>
      <c r="E42" s="196"/>
      <c r="F42" s="197" t="s">
        <v>99</v>
      </c>
      <c r="G42" s="197" t="s">
        <v>117</v>
      </c>
      <c r="H42" s="276" t="str">
        <f>IFERROR(ROUNDDOWN(H41/B43,1),"")</f>
        <v/>
      </c>
      <c r="I42" s="277" t="s">
        <v>83</v>
      </c>
      <c r="K42" s="205"/>
      <c r="L42" s="243"/>
      <c r="M42" s="243"/>
      <c r="N42" s="243"/>
      <c r="O42" s="243"/>
      <c r="P42" s="243"/>
      <c r="Q42" s="243"/>
      <c r="R42" s="209"/>
      <c r="S42" s="209"/>
      <c r="T42" s="205"/>
      <c r="U42" s="209"/>
      <c r="V42" s="205"/>
      <c r="W42" s="205"/>
      <c r="X42" s="200"/>
    </row>
    <row r="43" spans="1:24" ht="16.8" customHeight="1" thickTop="1" thickBot="1" x14ac:dyDescent="0.5">
      <c r="A43" s="874"/>
      <c r="B43" s="889"/>
      <c r="C43" s="891" t="s">
        <v>86</v>
      </c>
      <c r="D43" s="206" t="s">
        <v>87</v>
      </c>
      <c r="E43" s="196" t="s">
        <v>76</v>
      </c>
      <c r="F43" s="197" t="s">
        <v>88</v>
      </c>
      <c r="G43" s="197"/>
      <c r="H43" s="192"/>
      <c r="I43" s="199" t="s">
        <v>78</v>
      </c>
      <c r="K43" s="205"/>
      <c r="L43" s="209"/>
      <c r="M43" s="209"/>
      <c r="N43" s="205"/>
      <c r="O43" s="209"/>
      <c r="P43" s="205"/>
      <c r="Q43" s="205"/>
      <c r="R43" s="209"/>
      <c r="S43" s="209"/>
      <c r="T43" s="205"/>
      <c r="U43" s="209"/>
      <c r="V43" s="205"/>
      <c r="W43" s="205"/>
      <c r="X43" s="200"/>
    </row>
    <row r="44" spans="1:24" ht="16.8" customHeight="1" thickTop="1" thickBot="1" x14ac:dyDescent="0.5">
      <c r="A44" s="875"/>
      <c r="B44" s="890"/>
      <c r="C44" s="892"/>
      <c r="D44" s="78" t="s">
        <v>80</v>
      </c>
      <c r="E44" s="203"/>
      <c r="F44" s="204" t="s">
        <v>106</v>
      </c>
      <c r="G44" s="197" t="s">
        <v>118</v>
      </c>
      <c r="H44" s="276" t="str">
        <f>IFERROR(ROUNDDOWN(H43/B43,1),"")</f>
        <v/>
      </c>
      <c r="I44" s="278" t="s">
        <v>83</v>
      </c>
      <c r="K44" s="205"/>
      <c r="L44" s="209"/>
      <c r="M44" s="209"/>
      <c r="N44" s="205"/>
      <c r="O44" s="209"/>
      <c r="P44" s="205"/>
      <c r="Q44" s="205"/>
      <c r="R44" s="209"/>
      <c r="S44" s="209"/>
      <c r="T44" s="205"/>
      <c r="U44" s="209"/>
      <c r="V44" s="205"/>
      <c r="W44" s="205"/>
      <c r="X44" s="200"/>
    </row>
    <row r="45" spans="1:24" ht="16.8" customHeight="1" thickBot="1" x14ac:dyDescent="0.5">
      <c r="A45" s="873" t="s">
        <v>140</v>
      </c>
      <c r="B45" s="876" t="s">
        <v>197</v>
      </c>
      <c r="C45" s="877"/>
      <c r="D45" s="76" t="s">
        <v>94</v>
      </c>
      <c r="E45" s="190" t="s">
        <v>76</v>
      </c>
      <c r="F45" s="191" t="s">
        <v>95</v>
      </c>
      <c r="G45" s="191"/>
      <c r="H45" s="222"/>
      <c r="I45" s="193" t="s">
        <v>78</v>
      </c>
      <c r="K45" s="205"/>
      <c r="L45" s="209"/>
      <c r="M45" s="209"/>
      <c r="N45" s="205"/>
      <c r="O45" s="209"/>
      <c r="P45" s="205"/>
      <c r="Q45" s="205"/>
      <c r="R45" s="209"/>
      <c r="S45" s="209"/>
      <c r="T45" s="205"/>
      <c r="U45" s="209"/>
      <c r="V45" s="205"/>
      <c r="W45" s="205"/>
      <c r="X45" s="200"/>
    </row>
    <row r="46" spans="1:24" ht="16.8" customHeight="1" thickTop="1" thickBot="1" x14ac:dyDescent="0.5">
      <c r="A46" s="874"/>
      <c r="B46" s="878"/>
      <c r="C46" s="879"/>
      <c r="D46" s="77" t="s">
        <v>80</v>
      </c>
      <c r="E46" s="196"/>
      <c r="F46" s="197" t="s">
        <v>99</v>
      </c>
      <c r="G46" s="197" t="s">
        <v>120</v>
      </c>
      <c r="H46" s="276" t="str">
        <f>IFERROR(ROUNDDOWN(H45/B47,1),"")</f>
        <v/>
      </c>
      <c r="I46" s="277" t="s">
        <v>83</v>
      </c>
      <c r="K46" s="205"/>
      <c r="L46" s="209"/>
      <c r="M46" s="209"/>
      <c r="N46" s="205"/>
      <c r="O46" s="209"/>
      <c r="P46" s="205"/>
      <c r="Q46" s="205"/>
      <c r="R46" s="209"/>
      <c r="S46" s="209"/>
      <c r="T46" s="205"/>
      <c r="U46" s="209"/>
      <c r="V46" s="205"/>
      <c r="W46" s="205"/>
      <c r="X46" s="200"/>
    </row>
    <row r="47" spans="1:24" ht="16.8" customHeight="1" thickTop="1" thickBot="1" x14ac:dyDescent="0.5">
      <c r="A47" s="874"/>
      <c r="B47" s="889"/>
      <c r="C47" s="891" t="s">
        <v>86</v>
      </c>
      <c r="D47" s="206" t="s">
        <v>87</v>
      </c>
      <c r="E47" s="196" t="s">
        <v>76</v>
      </c>
      <c r="F47" s="197" t="s">
        <v>88</v>
      </c>
      <c r="G47" s="197"/>
      <c r="H47" s="192"/>
      <c r="I47" s="199" t="s">
        <v>78</v>
      </c>
      <c r="K47" s="205"/>
      <c r="L47" s="209"/>
      <c r="M47" s="209"/>
      <c r="N47" s="205"/>
      <c r="O47" s="209"/>
      <c r="P47" s="205"/>
      <c r="Q47" s="205"/>
    </row>
    <row r="48" spans="1:24" ht="16.8" customHeight="1" thickTop="1" thickBot="1" x14ac:dyDescent="0.5">
      <c r="A48" s="875"/>
      <c r="B48" s="890"/>
      <c r="C48" s="892"/>
      <c r="D48" s="78" t="s">
        <v>80</v>
      </c>
      <c r="E48" s="203"/>
      <c r="F48" s="204" t="s">
        <v>106</v>
      </c>
      <c r="G48" s="197" t="s">
        <v>121</v>
      </c>
      <c r="H48" s="276" t="str">
        <f>IFERROR(ROUNDDOWN(H47/B47,1),"")</f>
        <v/>
      </c>
      <c r="I48" s="278" t="s">
        <v>83</v>
      </c>
      <c r="K48" s="205"/>
      <c r="L48" s="209"/>
      <c r="M48" s="209"/>
      <c r="N48" s="205"/>
      <c r="O48" s="209"/>
      <c r="P48" s="205"/>
      <c r="Q48" s="205"/>
    </row>
    <row r="49" spans="1:18" ht="16.8" customHeight="1" thickBot="1" x14ac:dyDescent="0.5">
      <c r="A49" s="873" t="s">
        <v>201</v>
      </c>
      <c r="B49" s="876" t="s">
        <v>197</v>
      </c>
      <c r="C49" s="877"/>
      <c r="D49" s="76" t="s">
        <v>94</v>
      </c>
      <c r="E49" s="190" t="s">
        <v>76</v>
      </c>
      <c r="F49" s="191" t="s">
        <v>95</v>
      </c>
      <c r="G49" s="191"/>
      <c r="H49" s="192"/>
      <c r="I49" s="193" t="s">
        <v>78</v>
      </c>
      <c r="K49" s="205"/>
      <c r="L49" s="209"/>
      <c r="M49" s="209"/>
      <c r="N49" s="205"/>
      <c r="O49" s="209"/>
      <c r="P49" s="205"/>
      <c r="Q49" s="205"/>
    </row>
    <row r="50" spans="1:18" ht="16.8" customHeight="1" thickTop="1" thickBot="1" x14ac:dyDescent="0.5">
      <c r="A50" s="874"/>
      <c r="B50" s="878"/>
      <c r="C50" s="879"/>
      <c r="D50" s="77" t="s">
        <v>80</v>
      </c>
      <c r="E50" s="196"/>
      <c r="F50" s="197" t="s">
        <v>99</v>
      </c>
      <c r="G50" s="197" t="s">
        <v>124</v>
      </c>
      <c r="H50" s="276" t="str">
        <f>IFERROR(ROUNDDOWN(H49/B51,1),"")</f>
        <v/>
      </c>
      <c r="I50" s="277" t="s">
        <v>83</v>
      </c>
      <c r="K50" s="205"/>
    </row>
    <row r="51" spans="1:18" ht="16.8" customHeight="1" thickTop="1" thickBot="1" x14ac:dyDescent="0.5">
      <c r="A51" s="874"/>
      <c r="B51" s="889"/>
      <c r="C51" s="891" t="s">
        <v>86</v>
      </c>
      <c r="D51" s="206" t="s">
        <v>87</v>
      </c>
      <c r="E51" s="196" t="s">
        <v>76</v>
      </c>
      <c r="F51" s="197" t="s">
        <v>88</v>
      </c>
      <c r="G51" s="197"/>
      <c r="H51" s="192"/>
      <c r="I51" s="199" t="s">
        <v>78</v>
      </c>
      <c r="K51" s="205"/>
    </row>
    <row r="52" spans="1:18" ht="16.8" customHeight="1" thickTop="1" thickBot="1" x14ac:dyDescent="0.5">
      <c r="A52" s="875"/>
      <c r="B52" s="890"/>
      <c r="C52" s="892"/>
      <c r="D52" s="78" t="s">
        <v>80</v>
      </c>
      <c r="E52" s="203"/>
      <c r="F52" s="204" t="s">
        <v>106</v>
      </c>
      <c r="G52" s="224" t="s">
        <v>125</v>
      </c>
      <c r="H52" s="276" t="str">
        <f>IFERROR(ROUNDDOWN(H51/B51,1),"")</f>
        <v/>
      </c>
      <c r="I52" s="278" t="s">
        <v>83</v>
      </c>
      <c r="K52" s="205"/>
    </row>
    <row r="53" spans="1:18" s="252" customFormat="1" ht="6.75" customHeight="1" x14ac:dyDescent="0.45">
      <c r="A53" s="247"/>
      <c r="B53" s="247"/>
      <c r="C53" s="247"/>
      <c r="D53" s="248"/>
      <c r="E53" s="196"/>
      <c r="F53" s="249"/>
      <c r="G53" s="249"/>
      <c r="H53" s="250"/>
      <c r="I53" s="251"/>
      <c r="K53" s="205"/>
      <c r="L53" s="223"/>
      <c r="M53" s="223"/>
      <c r="N53" s="202"/>
      <c r="O53" s="223"/>
      <c r="P53" s="202"/>
      <c r="Q53" s="202"/>
      <c r="R53" s="248"/>
    </row>
  </sheetData>
  <mergeCells count="63">
    <mergeCell ref="A45:A48"/>
    <mergeCell ref="B45:C46"/>
    <mergeCell ref="B47:B48"/>
    <mergeCell ref="C47:C48"/>
    <mergeCell ref="A49:A52"/>
    <mergeCell ref="B49:C50"/>
    <mergeCell ref="B51:B52"/>
    <mergeCell ref="C51:C52"/>
    <mergeCell ref="A41:A44"/>
    <mergeCell ref="B41:C42"/>
    <mergeCell ref="B43:B44"/>
    <mergeCell ref="C43:C44"/>
    <mergeCell ref="A29:A32"/>
    <mergeCell ref="B29:C30"/>
    <mergeCell ref="B31:B32"/>
    <mergeCell ref="C31:C32"/>
    <mergeCell ref="A37:A40"/>
    <mergeCell ref="B37:C38"/>
    <mergeCell ref="B39:B40"/>
    <mergeCell ref="C39:C40"/>
    <mergeCell ref="L31:N31"/>
    <mergeCell ref="A33:A36"/>
    <mergeCell ref="B33:C34"/>
    <mergeCell ref="N33:O33"/>
    <mergeCell ref="B35:B36"/>
    <mergeCell ref="C35:C36"/>
    <mergeCell ref="L36:Q37"/>
    <mergeCell ref="O24:P24"/>
    <mergeCell ref="A25:A28"/>
    <mergeCell ref="B25:C26"/>
    <mergeCell ref="B27:B28"/>
    <mergeCell ref="C27:C28"/>
    <mergeCell ref="A21:A24"/>
    <mergeCell ref="B21:C22"/>
    <mergeCell ref="B23:B24"/>
    <mergeCell ref="C23:C24"/>
    <mergeCell ref="M24:N24"/>
    <mergeCell ref="A13:A16"/>
    <mergeCell ref="B13:C14"/>
    <mergeCell ref="B15:B16"/>
    <mergeCell ref="C15:C16"/>
    <mergeCell ref="A17:A20"/>
    <mergeCell ref="B17:C18"/>
    <mergeCell ref="B19:B20"/>
    <mergeCell ref="C19:C20"/>
    <mergeCell ref="A4:I4"/>
    <mergeCell ref="F6:I6"/>
    <mergeCell ref="A8:I8"/>
    <mergeCell ref="K8:P8"/>
    <mergeCell ref="A9:A12"/>
    <mergeCell ref="B9:C10"/>
    <mergeCell ref="L9:L10"/>
    <mergeCell ref="M9:P9"/>
    <mergeCell ref="M10:N10"/>
    <mergeCell ref="O10:P10"/>
    <mergeCell ref="B11:B12"/>
    <mergeCell ref="C11:C12"/>
    <mergeCell ref="A3:Q3"/>
    <mergeCell ref="A1:F2"/>
    <mergeCell ref="H1:I1"/>
    <mergeCell ref="J1:Q1"/>
    <mergeCell ref="H2:I2"/>
    <mergeCell ref="J2:Q2"/>
  </mergeCells>
  <phoneticPr fontId="11"/>
  <pageMargins left="0.41" right="0.25" top="0.45" bottom="0.39" header="0.24" footer="0.3"/>
  <pageSetup paperSize="9" scale="68" orientation="portrait" r:id="rId1"/>
  <headerFooter alignWithMargins="0">
    <oddHeader>&amp;R&amp;A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3"/>
  <sheetViews>
    <sheetView view="pageBreakPreview" zoomScaleNormal="100" zoomScaleSheetLayoutView="100" workbookViewId="0">
      <selection activeCell="J1" sqref="J1:Q1"/>
    </sheetView>
  </sheetViews>
  <sheetFormatPr defaultColWidth="8.09765625" defaultRowHeight="10.8" x14ac:dyDescent="0.45"/>
  <cols>
    <col min="1" max="3" width="5.5" style="253" customWidth="1"/>
    <col min="4" max="4" width="25" style="194" customWidth="1"/>
    <col min="5" max="5" width="3" style="211" customWidth="1"/>
    <col min="6" max="6" width="8.5" style="254" customWidth="1"/>
    <col min="7" max="7" width="3" style="254" customWidth="1"/>
    <col min="8" max="8" width="8.5" style="255" customWidth="1"/>
    <col min="9" max="9" width="4" style="256" customWidth="1"/>
    <col min="10" max="10" width="3" style="194" customWidth="1"/>
    <col min="11" max="11" width="3" style="200" customWidth="1"/>
    <col min="12" max="12" width="8.5" style="223" customWidth="1"/>
    <col min="13" max="13" width="3.5" style="223" customWidth="1"/>
    <col min="14" max="14" width="8.5" style="202" customWidth="1"/>
    <col min="15" max="15" width="3.5" style="223" customWidth="1"/>
    <col min="16" max="16" width="8.5" style="202" customWidth="1"/>
    <col min="17" max="17" width="5" style="202" customWidth="1"/>
    <col min="18" max="19" width="8.3984375" style="257" customWidth="1"/>
    <col min="20" max="21" width="8.3984375" style="200" customWidth="1"/>
    <col min="22" max="23" width="8.3984375" style="194" customWidth="1"/>
    <col min="24" max="258" width="8.09765625" style="194"/>
    <col min="259" max="259" width="5.296875" style="194" customWidth="1"/>
    <col min="260" max="260" width="22.8984375" style="194" bestFit="1" customWidth="1"/>
    <col min="261" max="261" width="2.5" style="194" customWidth="1"/>
    <col min="262" max="262" width="8.19921875" style="194" customWidth="1"/>
    <col min="263" max="263" width="2.09765625" style="194" customWidth="1"/>
    <col min="264" max="264" width="7.19921875" style="194" customWidth="1"/>
    <col min="265" max="265" width="3.796875" style="194" customWidth="1"/>
    <col min="266" max="266" width="1.796875" style="194" customWidth="1"/>
    <col min="267" max="267" width="4.5" style="194" customWidth="1"/>
    <col min="268" max="268" width="10.59765625" style="194" customWidth="1"/>
    <col min="269" max="269" width="2.19921875" style="194" customWidth="1"/>
    <col min="270" max="270" width="8" style="194" customWidth="1"/>
    <col min="271" max="271" width="2.19921875" style="194" customWidth="1"/>
    <col min="272" max="272" width="8" style="194" customWidth="1"/>
    <col min="273" max="273" width="5.3984375" style="194" customWidth="1"/>
    <col min="274" max="279" width="8.3984375" style="194" customWidth="1"/>
    <col min="280" max="514" width="8.09765625" style="194"/>
    <col min="515" max="515" width="5.296875" style="194" customWidth="1"/>
    <col min="516" max="516" width="22.8984375" style="194" bestFit="1" customWidth="1"/>
    <col min="517" max="517" width="2.5" style="194" customWidth="1"/>
    <col min="518" max="518" width="8.19921875" style="194" customWidth="1"/>
    <col min="519" max="519" width="2.09765625" style="194" customWidth="1"/>
    <col min="520" max="520" width="7.19921875" style="194" customWidth="1"/>
    <col min="521" max="521" width="3.796875" style="194" customWidth="1"/>
    <col min="522" max="522" width="1.796875" style="194" customWidth="1"/>
    <col min="523" max="523" width="4.5" style="194" customWidth="1"/>
    <col min="524" max="524" width="10.59765625" style="194" customWidth="1"/>
    <col min="525" max="525" width="2.19921875" style="194" customWidth="1"/>
    <col min="526" max="526" width="8" style="194" customWidth="1"/>
    <col min="527" max="527" width="2.19921875" style="194" customWidth="1"/>
    <col min="528" max="528" width="8" style="194" customWidth="1"/>
    <col min="529" max="529" width="5.3984375" style="194" customWidth="1"/>
    <col min="530" max="535" width="8.3984375" style="194" customWidth="1"/>
    <col min="536" max="770" width="8.09765625" style="194"/>
    <col min="771" max="771" width="5.296875" style="194" customWidth="1"/>
    <col min="772" max="772" width="22.8984375" style="194" bestFit="1" customWidth="1"/>
    <col min="773" max="773" width="2.5" style="194" customWidth="1"/>
    <col min="774" max="774" width="8.19921875" style="194" customWidth="1"/>
    <col min="775" max="775" width="2.09765625" style="194" customWidth="1"/>
    <col min="776" max="776" width="7.19921875" style="194" customWidth="1"/>
    <col min="777" max="777" width="3.796875" style="194" customWidth="1"/>
    <col min="778" max="778" width="1.796875" style="194" customWidth="1"/>
    <col min="779" max="779" width="4.5" style="194" customWidth="1"/>
    <col min="780" max="780" width="10.59765625" style="194" customWidth="1"/>
    <col min="781" max="781" width="2.19921875" style="194" customWidth="1"/>
    <col min="782" max="782" width="8" style="194" customWidth="1"/>
    <col min="783" max="783" width="2.19921875" style="194" customWidth="1"/>
    <col min="784" max="784" width="8" style="194" customWidth="1"/>
    <col min="785" max="785" width="5.3984375" style="194" customWidth="1"/>
    <col min="786" max="791" width="8.3984375" style="194" customWidth="1"/>
    <col min="792" max="1026" width="8.09765625" style="194"/>
    <col min="1027" max="1027" width="5.296875" style="194" customWidth="1"/>
    <col min="1028" max="1028" width="22.8984375" style="194" bestFit="1" customWidth="1"/>
    <col min="1029" max="1029" width="2.5" style="194" customWidth="1"/>
    <col min="1030" max="1030" width="8.19921875" style="194" customWidth="1"/>
    <col min="1031" max="1031" width="2.09765625" style="194" customWidth="1"/>
    <col min="1032" max="1032" width="7.19921875" style="194" customWidth="1"/>
    <col min="1033" max="1033" width="3.796875" style="194" customWidth="1"/>
    <col min="1034" max="1034" width="1.796875" style="194" customWidth="1"/>
    <col min="1035" max="1035" width="4.5" style="194" customWidth="1"/>
    <col min="1036" max="1036" width="10.59765625" style="194" customWidth="1"/>
    <col min="1037" max="1037" width="2.19921875" style="194" customWidth="1"/>
    <col min="1038" max="1038" width="8" style="194" customWidth="1"/>
    <col min="1039" max="1039" width="2.19921875" style="194" customWidth="1"/>
    <col min="1040" max="1040" width="8" style="194" customWidth="1"/>
    <col min="1041" max="1041" width="5.3984375" style="194" customWidth="1"/>
    <col min="1042" max="1047" width="8.3984375" style="194" customWidth="1"/>
    <col min="1048" max="1282" width="8.09765625" style="194"/>
    <col min="1283" max="1283" width="5.296875" style="194" customWidth="1"/>
    <col min="1284" max="1284" width="22.8984375" style="194" bestFit="1" customWidth="1"/>
    <col min="1285" max="1285" width="2.5" style="194" customWidth="1"/>
    <col min="1286" max="1286" width="8.19921875" style="194" customWidth="1"/>
    <col min="1287" max="1287" width="2.09765625" style="194" customWidth="1"/>
    <col min="1288" max="1288" width="7.19921875" style="194" customWidth="1"/>
    <col min="1289" max="1289" width="3.796875" style="194" customWidth="1"/>
    <col min="1290" max="1290" width="1.796875" style="194" customWidth="1"/>
    <col min="1291" max="1291" width="4.5" style="194" customWidth="1"/>
    <col min="1292" max="1292" width="10.59765625" style="194" customWidth="1"/>
    <col min="1293" max="1293" width="2.19921875" style="194" customWidth="1"/>
    <col min="1294" max="1294" width="8" style="194" customWidth="1"/>
    <col min="1295" max="1295" width="2.19921875" style="194" customWidth="1"/>
    <col min="1296" max="1296" width="8" style="194" customWidth="1"/>
    <col min="1297" max="1297" width="5.3984375" style="194" customWidth="1"/>
    <col min="1298" max="1303" width="8.3984375" style="194" customWidth="1"/>
    <col min="1304" max="1538" width="8.09765625" style="194"/>
    <col min="1539" max="1539" width="5.296875" style="194" customWidth="1"/>
    <col min="1540" max="1540" width="22.8984375" style="194" bestFit="1" customWidth="1"/>
    <col min="1541" max="1541" width="2.5" style="194" customWidth="1"/>
    <col min="1542" max="1542" width="8.19921875" style="194" customWidth="1"/>
    <col min="1543" max="1543" width="2.09765625" style="194" customWidth="1"/>
    <col min="1544" max="1544" width="7.19921875" style="194" customWidth="1"/>
    <col min="1545" max="1545" width="3.796875" style="194" customWidth="1"/>
    <col min="1546" max="1546" width="1.796875" style="194" customWidth="1"/>
    <col min="1547" max="1547" width="4.5" style="194" customWidth="1"/>
    <col min="1548" max="1548" width="10.59765625" style="194" customWidth="1"/>
    <col min="1549" max="1549" width="2.19921875" style="194" customWidth="1"/>
    <col min="1550" max="1550" width="8" style="194" customWidth="1"/>
    <col min="1551" max="1551" width="2.19921875" style="194" customWidth="1"/>
    <col min="1552" max="1552" width="8" style="194" customWidth="1"/>
    <col min="1553" max="1553" width="5.3984375" style="194" customWidth="1"/>
    <col min="1554" max="1559" width="8.3984375" style="194" customWidth="1"/>
    <col min="1560" max="1794" width="8.09765625" style="194"/>
    <col min="1795" max="1795" width="5.296875" style="194" customWidth="1"/>
    <col min="1796" max="1796" width="22.8984375" style="194" bestFit="1" customWidth="1"/>
    <col min="1797" max="1797" width="2.5" style="194" customWidth="1"/>
    <col min="1798" max="1798" width="8.19921875" style="194" customWidth="1"/>
    <col min="1799" max="1799" width="2.09765625" style="194" customWidth="1"/>
    <col min="1800" max="1800" width="7.19921875" style="194" customWidth="1"/>
    <col min="1801" max="1801" width="3.796875" style="194" customWidth="1"/>
    <col min="1802" max="1802" width="1.796875" style="194" customWidth="1"/>
    <col min="1803" max="1803" width="4.5" style="194" customWidth="1"/>
    <col min="1804" max="1804" width="10.59765625" style="194" customWidth="1"/>
    <col min="1805" max="1805" width="2.19921875" style="194" customWidth="1"/>
    <col min="1806" max="1806" width="8" style="194" customWidth="1"/>
    <col min="1807" max="1807" width="2.19921875" style="194" customWidth="1"/>
    <col min="1808" max="1808" width="8" style="194" customWidth="1"/>
    <col min="1809" max="1809" width="5.3984375" style="194" customWidth="1"/>
    <col min="1810" max="1815" width="8.3984375" style="194" customWidth="1"/>
    <col min="1816" max="2050" width="8.09765625" style="194"/>
    <col min="2051" max="2051" width="5.296875" style="194" customWidth="1"/>
    <col min="2052" max="2052" width="22.8984375" style="194" bestFit="1" customWidth="1"/>
    <col min="2053" max="2053" width="2.5" style="194" customWidth="1"/>
    <col min="2054" max="2054" width="8.19921875" style="194" customWidth="1"/>
    <col min="2055" max="2055" width="2.09765625" style="194" customWidth="1"/>
    <col min="2056" max="2056" width="7.19921875" style="194" customWidth="1"/>
    <col min="2057" max="2057" width="3.796875" style="194" customWidth="1"/>
    <col min="2058" max="2058" width="1.796875" style="194" customWidth="1"/>
    <col min="2059" max="2059" width="4.5" style="194" customWidth="1"/>
    <col min="2060" max="2060" width="10.59765625" style="194" customWidth="1"/>
    <col min="2061" max="2061" width="2.19921875" style="194" customWidth="1"/>
    <col min="2062" max="2062" width="8" style="194" customWidth="1"/>
    <col min="2063" max="2063" width="2.19921875" style="194" customWidth="1"/>
    <col min="2064" max="2064" width="8" style="194" customWidth="1"/>
    <col min="2065" max="2065" width="5.3984375" style="194" customWidth="1"/>
    <col min="2066" max="2071" width="8.3984375" style="194" customWidth="1"/>
    <col min="2072" max="2306" width="8.09765625" style="194"/>
    <col min="2307" max="2307" width="5.296875" style="194" customWidth="1"/>
    <col min="2308" max="2308" width="22.8984375" style="194" bestFit="1" customWidth="1"/>
    <col min="2309" max="2309" width="2.5" style="194" customWidth="1"/>
    <col min="2310" max="2310" width="8.19921875" style="194" customWidth="1"/>
    <col min="2311" max="2311" width="2.09765625" style="194" customWidth="1"/>
    <col min="2312" max="2312" width="7.19921875" style="194" customWidth="1"/>
    <col min="2313" max="2313" width="3.796875" style="194" customWidth="1"/>
    <col min="2314" max="2314" width="1.796875" style="194" customWidth="1"/>
    <col min="2315" max="2315" width="4.5" style="194" customWidth="1"/>
    <col min="2316" max="2316" width="10.59765625" style="194" customWidth="1"/>
    <col min="2317" max="2317" width="2.19921875" style="194" customWidth="1"/>
    <col min="2318" max="2318" width="8" style="194" customWidth="1"/>
    <col min="2319" max="2319" width="2.19921875" style="194" customWidth="1"/>
    <col min="2320" max="2320" width="8" style="194" customWidth="1"/>
    <col min="2321" max="2321" width="5.3984375" style="194" customWidth="1"/>
    <col min="2322" max="2327" width="8.3984375" style="194" customWidth="1"/>
    <col min="2328" max="2562" width="8.09765625" style="194"/>
    <col min="2563" max="2563" width="5.296875" style="194" customWidth="1"/>
    <col min="2564" max="2564" width="22.8984375" style="194" bestFit="1" customWidth="1"/>
    <col min="2565" max="2565" width="2.5" style="194" customWidth="1"/>
    <col min="2566" max="2566" width="8.19921875" style="194" customWidth="1"/>
    <col min="2567" max="2567" width="2.09765625" style="194" customWidth="1"/>
    <col min="2568" max="2568" width="7.19921875" style="194" customWidth="1"/>
    <col min="2569" max="2569" width="3.796875" style="194" customWidth="1"/>
    <col min="2570" max="2570" width="1.796875" style="194" customWidth="1"/>
    <col min="2571" max="2571" width="4.5" style="194" customWidth="1"/>
    <col min="2572" max="2572" width="10.59765625" style="194" customWidth="1"/>
    <col min="2573" max="2573" width="2.19921875" style="194" customWidth="1"/>
    <col min="2574" max="2574" width="8" style="194" customWidth="1"/>
    <col min="2575" max="2575" width="2.19921875" style="194" customWidth="1"/>
    <col min="2576" max="2576" width="8" style="194" customWidth="1"/>
    <col min="2577" max="2577" width="5.3984375" style="194" customWidth="1"/>
    <col min="2578" max="2583" width="8.3984375" style="194" customWidth="1"/>
    <col min="2584" max="2818" width="8.09765625" style="194"/>
    <col min="2819" max="2819" width="5.296875" style="194" customWidth="1"/>
    <col min="2820" max="2820" width="22.8984375" style="194" bestFit="1" customWidth="1"/>
    <col min="2821" max="2821" width="2.5" style="194" customWidth="1"/>
    <col min="2822" max="2822" width="8.19921875" style="194" customWidth="1"/>
    <col min="2823" max="2823" width="2.09765625" style="194" customWidth="1"/>
    <col min="2824" max="2824" width="7.19921875" style="194" customWidth="1"/>
    <col min="2825" max="2825" width="3.796875" style="194" customWidth="1"/>
    <col min="2826" max="2826" width="1.796875" style="194" customWidth="1"/>
    <col min="2827" max="2827" width="4.5" style="194" customWidth="1"/>
    <col min="2828" max="2828" width="10.59765625" style="194" customWidth="1"/>
    <col min="2829" max="2829" width="2.19921875" style="194" customWidth="1"/>
    <col min="2830" max="2830" width="8" style="194" customWidth="1"/>
    <col min="2831" max="2831" width="2.19921875" style="194" customWidth="1"/>
    <col min="2832" max="2832" width="8" style="194" customWidth="1"/>
    <col min="2833" max="2833" width="5.3984375" style="194" customWidth="1"/>
    <col min="2834" max="2839" width="8.3984375" style="194" customWidth="1"/>
    <col min="2840" max="3074" width="8.09765625" style="194"/>
    <col min="3075" max="3075" width="5.296875" style="194" customWidth="1"/>
    <col min="3076" max="3076" width="22.8984375" style="194" bestFit="1" customWidth="1"/>
    <col min="3077" max="3077" width="2.5" style="194" customWidth="1"/>
    <col min="3078" max="3078" width="8.19921875" style="194" customWidth="1"/>
    <col min="3079" max="3079" width="2.09765625" style="194" customWidth="1"/>
    <col min="3080" max="3080" width="7.19921875" style="194" customWidth="1"/>
    <col min="3081" max="3081" width="3.796875" style="194" customWidth="1"/>
    <col min="3082" max="3082" width="1.796875" style="194" customWidth="1"/>
    <col min="3083" max="3083" width="4.5" style="194" customWidth="1"/>
    <col min="3084" max="3084" width="10.59765625" style="194" customWidth="1"/>
    <col min="3085" max="3085" width="2.19921875" style="194" customWidth="1"/>
    <col min="3086" max="3086" width="8" style="194" customWidth="1"/>
    <col min="3087" max="3087" width="2.19921875" style="194" customWidth="1"/>
    <col min="3088" max="3088" width="8" style="194" customWidth="1"/>
    <col min="3089" max="3089" width="5.3984375" style="194" customWidth="1"/>
    <col min="3090" max="3095" width="8.3984375" style="194" customWidth="1"/>
    <col min="3096" max="3330" width="8.09765625" style="194"/>
    <col min="3331" max="3331" width="5.296875" style="194" customWidth="1"/>
    <col min="3332" max="3332" width="22.8984375" style="194" bestFit="1" customWidth="1"/>
    <col min="3333" max="3333" width="2.5" style="194" customWidth="1"/>
    <col min="3334" max="3334" width="8.19921875" style="194" customWidth="1"/>
    <col min="3335" max="3335" width="2.09765625" style="194" customWidth="1"/>
    <col min="3336" max="3336" width="7.19921875" style="194" customWidth="1"/>
    <col min="3337" max="3337" width="3.796875" style="194" customWidth="1"/>
    <col min="3338" max="3338" width="1.796875" style="194" customWidth="1"/>
    <col min="3339" max="3339" width="4.5" style="194" customWidth="1"/>
    <col min="3340" max="3340" width="10.59765625" style="194" customWidth="1"/>
    <col min="3341" max="3341" width="2.19921875" style="194" customWidth="1"/>
    <col min="3342" max="3342" width="8" style="194" customWidth="1"/>
    <col min="3343" max="3343" width="2.19921875" style="194" customWidth="1"/>
    <col min="3344" max="3344" width="8" style="194" customWidth="1"/>
    <col min="3345" max="3345" width="5.3984375" style="194" customWidth="1"/>
    <col min="3346" max="3351" width="8.3984375" style="194" customWidth="1"/>
    <col min="3352" max="3586" width="8.09765625" style="194"/>
    <col min="3587" max="3587" width="5.296875" style="194" customWidth="1"/>
    <col min="3588" max="3588" width="22.8984375" style="194" bestFit="1" customWidth="1"/>
    <col min="3589" max="3589" width="2.5" style="194" customWidth="1"/>
    <col min="3590" max="3590" width="8.19921875" style="194" customWidth="1"/>
    <col min="3591" max="3591" width="2.09765625" style="194" customWidth="1"/>
    <col min="3592" max="3592" width="7.19921875" style="194" customWidth="1"/>
    <col min="3593" max="3593" width="3.796875" style="194" customWidth="1"/>
    <col min="3594" max="3594" width="1.796875" style="194" customWidth="1"/>
    <col min="3595" max="3595" width="4.5" style="194" customWidth="1"/>
    <col min="3596" max="3596" width="10.59765625" style="194" customWidth="1"/>
    <col min="3597" max="3597" width="2.19921875" style="194" customWidth="1"/>
    <col min="3598" max="3598" width="8" style="194" customWidth="1"/>
    <col min="3599" max="3599" width="2.19921875" style="194" customWidth="1"/>
    <col min="3600" max="3600" width="8" style="194" customWidth="1"/>
    <col min="3601" max="3601" width="5.3984375" style="194" customWidth="1"/>
    <col min="3602" max="3607" width="8.3984375" style="194" customWidth="1"/>
    <col min="3608" max="3842" width="8.09765625" style="194"/>
    <col min="3843" max="3843" width="5.296875" style="194" customWidth="1"/>
    <col min="3844" max="3844" width="22.8984375" style="194" bestFit="1" customWidth="1"/>
    <col min="3845" max="3845" width="2.5" style="194" customWidth="1"/>
    <col min="3846" max="3846" width="8.19921875" style="194" customWidth="1"/>
    <col min="3847" max="3847" width="2.09765625" style="194" customWidth="1"/>
    <col min="3848" max="3848" width="7.19921875" style="194" customWidth="1"/>
    <col min="3849" max="3849" width="3.796875" style="194" customWidth="1"/>
    <col min="3850" max="3850" width="1.796875" style="194" customWidth="1"/>
    <col min="3851" max="3851" width="4.5" style="194" customWidth="1"/>
    <col min="3852" max="3852" width="10.59765625" style="194" customWidth="1"/>
    <col min="3853" max="3853" width="2.19921875" style="194" customWidth="1"/>
    <col min="3854" max="3854" width="8" style="194" customWidth="1"/>
    <col min="3855" max="3855" width="2.19921875" style="194" customWidth="1"/>
    <col min="3856" max="3856" width="8" style="194" customWidth="1"/>
    <col min="3857" max="3857" width="5.3984375" style="194" customWidth="1"/>
    <col min="3858" max="3863" width="8.3984375" style="194" customWidth="1"/>
    <col min="3864" max="4098" width="8.09765625" style="194"/>
    <col min="4099" max="4099" width="5.296875" style="194" customWidth="1"/>
    <col min="4100" max="4100" width="22.8984375" style="194" bestFit="1" customWidth="1"/>
    <col min="4101" max="4101" width="2.5" style="194" customWidth="1"/>
    <col min="4102" max="4102" width="8.19921875" style="194" customWidth="1"/>
    <col min="4103" max="4103" width="2.09765625" style="194" customWidth="1"/>
    <col min="4104" max="4104" width="7.19921875" style="194" customWidth="1"/>
    <col min="4105" max="4105" width="3.796875" style="194" customWidth="1"/>
    <col min="4106" max="4106" width="1.796875" style="194" customWidth="1"/>
    <col min="4107" max="4107" width="4.5" style="194" customWidth="1"/>
    <col min="4108" max="4108" width="10.59765625" style="194" customWidth="1"/>
    <col min="4109" max="4109" width="2.19921875" style="194" customWidth="1"/>
    <col min="4110" max="4110" width="8" style="194" customWidth="1"/>
    <col min="4111" max="4111" width="2.19921875" style="194" customWidth="1"/>
    <col min="4112" max="4112" width="8" style="194" customWidth="1"/>
    <col min="4113" max="4113" width="5.3984375" style="194" customWidth="1"/>
    <col min="4114" max="4119" width="8.3984375" style="194" customWidth="1"/>
    <col min="4120" max="4354" width="8.09765625" style="194"/>
    <col min="4355" max="4355" width="5.296875" style="194" customWidth="1"/>
    <col min="4356" max="4356" width="22.8984375" style="194" bestFit="1" customWidth="1"/>
    <col min="4357" max="4357" width="2.5" style="194" customWidth="1"/>
    <col min="4358" max="4358" width="8.19921875" style="194" customWidth="1"/>
    <col min="4359" max="4359" width="2.09765625" style="194" customWidth="1"/>
    <col min="4360" max="4360" width="7.19921875" style="194" customWidth="1"/>
    <col min="4361" max="4361" width="3.796875" style="194" customWidth="1"/>
    <col min="4362" max="4362" width="1.796875" style="194" customWidth="1"/>
    <col min="4363" max="4363" width="4.5" style="194" customWidth="1"/>
    <col min="4364" max="4364" width="10.59765625" style="194" customWidth="1"/>
    <col min="4365" max="4365" width="2.19921875" style="194" customWidth="1"/>
    <col min="4366" max="4366" width="8" style="194" customWidth="1"/>
    <col min="4367" max="4367" width="2.19921875" style="194" customWidth="1"/>
    <col min="4368" max="4368" width="8" style="194" customWidth="1"/>
    <col min="4369" max="4369" width="5.3984375" style="194" customWidth="1"/>
    <col min="4370" max="4375" width="8.3984375" style="194" customWidth="1"/>
    <col min="4376" max="4610" width="8.09765625" style="194"/>
    <col min="4611" max="4611" width="5.296875" style="194" customWidth="1"/>
    <col min="4612" max="4612" width="22.8984375" style="194" bestFit="1" customWidth="1"/>
    <col min="4613" max="4613" width="2.5" style="194" customWidth="1"/>
    <col min="4614" max="4614" width="8.19921875" style="194" customWidth="1"/>
    <col min="4615" max="4615" width="2.09765625" style="194" customWidth="1"/>
    <col min="4616" max="4616" width="7.19921875" style="194" customWidth="1"/>
    <col min="4617" max="4617" width="3.796875" style="194" customWidth="1"/>
    <col min="4618" max="4618" width="1.796875" style="194" customWidth="1"/>
    <col min="4619" max="4619" width="4.5" style="194" customWidth="1"/>
    <col min="4620" max="4620" width="10.59765625" style="194" customWidth="1"/>
    <col min="4621" max="4621" width="2.19921875" style="194" customWidth="1"/>
    <col min="4622" max="4622" width="8" style="194" customWidth="1"/>
    <col min="4623" max="4623" width="2.19921875" style="194" customWidth="1"/>
    <col min="4624" max="4624" width="8" style="194" customWidth="1"/>
    <col min="4625" max="4625" width="5.3984375" style="194" customWidth="1"/>
    <col min="4626" max="4631" width="8.3984375" style="194" customWidth="1"/>
    <col min="4632" max="4866" width="8.09765625" style="194"/>
    <col min="4867" max="4867" width="5.296875" style="194" customWidth="1"/>
    <col min="4868" max="4868" width="22.8984375" style="194" bestFit="1" customWidth="1"/>
    <col min="4869" max="4869" width="2.5" style="194" customWidth="1"/>
    <col min="4870" max="4870" width="8.19921875" style="194" customWidth="1"/>
    <col min="4871" max="4871" width="2.09765625" style="194" customWidth="1"/>
    <col min="4872" max="4872" width="7.19921875" style="194" customWidth="1"/>
    <col min="4873" max="4873" width="3.796875" style="194" customWidth="1"/>
    <col min="4874" max="4874" width="1.796875" style="194" customWidth="1"/>
    <col min="4875" max="4875" width="4.5" style="194" customWidth="1"/>
    <col min="4876" max="4876" width="10.59765625" style="194" customWidth="1"/>
    <col min="4877" max="4877" width="2.19921875" style="194" customWidth="1"/>
    <col min="4878" max="4878" width="8" style="194" customWidth="1"/>
    <col min="4879" max="4879" width="2.19921875" style="194" customWidth="1"/>
    <col min="4880" max="4880" width="8" style="194" customWidth="1"/>
    <col min="4881" max="4881" width="5.3984375" style="194" customWidth="1"/>
    <col min="4882" max="4887" width="8.3984375" style="194" customWidth="1"/>
    <col min="4888" max="5122" width="8.09765625" style="194"/>
    <col min="5123" max="5123" width="5.296875" style="194" customWidth="1"/>
    <col min="5124" max="5124" width="22.8984375" style="194" bestFit="1" customWidth="1"/>
    <col min="5125" max="5125" width="2.5" style="194" customWidth="1"/>
    <col min="5126" max="5126" width="8.19921875" style="194" customWidth="1"/>
    <col min="5127" max="5127" width="2.09765625" style="194" customWidth="1"/>
    <col min="5128" max="5128" width="7.19921875" style="194" customWidth="1"/>
    <col min="5129" max="5129" width="3.796875" style="194" customWidth="1"/>
    <col min="5130" max="5130" width="1.796875" style="194" customWidth="1"/>
    <col min="5131" max="5131" width="4.5" style="194" customWidth="1"/>
    <col min="5132" max="5132" width="10.59765625" style="194" customWidth="1"/>
    <col min="5133" max="5133" width="2.19921875" style="194" customWidth="1"/>
    <col min="5134" max="5134" width="8" style="194" customWidth="1"/>
    <col min="5135" max="5135" width="2.19921875" style="194" customWidth="1"/>
    <col min="5136" max="5136" width="8" style="194" customWidth="1"/>
    <col min="5137" max="5137" width="5.3984375" style="194" customWidth="1"/>
    <col min="5138" max="5143" width="8.3984375" style="194" customWidth="1"/>
    <col min="5144" max="5378" width="8.09765625" style="194"/>
    <col min="5379" max="5379" width="5.296875" style="194" customWidth="1"/>
    <col min="5380" max="5380" width="22.8984375" style="194" bestFit="1" customWidth="1"/>
    <col min="5381" max="5381" width="2.5" style="194" customWidth="1"/>
    <col min="5382" max="5382" width="8.19921875" style="194" customWidth="1"/>
    <col min="5383" max="5383" width="2.09765625" style="194" customWidth="1"/>
    <col min="5384" max="5384" width="7.19921875" style="194" customWidth="1"/>
    <col min="5385" max="5385" width="3.796875" style="194" customWidth="1"/>
    <col min="5386" max="5386" width="1.796875" style="194" customWidth="1"/>
    <col min="5387" max="5387" width="4.5" style="194" customWidth="1"/>
    <col min="5388" max="5388" width="10.59765625" style="194" customWidth="1"/>
    <col min="5389" max="5389" width="2.19921875" style="194" customWidth="1"/>
    <col min="5390" max="5390" width="8" style="194" customWidth="1"/>
    <col min="5391" max="5391" width="2.19921875" style="194" customWidth="1"/>
    <col min="5392" max="5392" width="8" style="194" customWidth="1"/>
    <col min="5393" max="5393" width="5.3984375" style="194" customWidth="1"/>
    <col min="5394" max="5399" width="8.3984375" style="194" customWidth="1"/>
    <col min="5400" max="5634" width="8.09765625" style="194"/>
    <col min="5635" max="5635" width="5.296875" style="194" customWidth="1"/>
    <col min="5636" max="5636" width="22.8984375" style="194" bestFit="1" customWidth="1"/>
    <col min="5637" max="5637" width="2.5" style="194" customWidth="1"/>
    <col min="5638" max="5638" width="8.19921875" style="194" customWidth="1"/>
    <col min="5639" max="5639" width="2.09765625" style="194" customWidth="1"/>
    <col min="5640" max="5640" width="7.19921875" style="194" customWidth="1"/>
    <col min="5641" max="5641" width="3.796875" style="194" customWidth="1"/>
    <col min="5642" max="5642" width="1.796875" style="194" customWidth="1"/>
    <col min="5643" max="5643" width="4.5" style="194" customWidth="1"/>
    <col min="5644" max="5644" width="10.59765625" style="194" customWidth="1"/>
    <col min="5645" max="5645" width="2.19921875" style="194" customWidth="1"/>
    <col min="5646" max="5646" width="8" style="194" customWidth="1"/>
    <col min="5647" max="5647" width="2.19921875" style="194" customWidth="1"/>
    <col min="5648" max="5648" width="8" style="194" customWidth="1"/>
    <col min="5649" max="5649" width="5.3984375" style="194" customWidth="1"/>
    <col min="5650" max="5655" width="8.3984375" style="194" customWidth="1"/>
    <col min="5656" max="5890" width="8.09765625" style="194"/>
    <col min="5891" max="5891" width="5.296875" style="194" customWidth="1"/>
    <col min="5892" max="5892" width="22.8984375" style="194" bestFit="1" customWidth="1"/>
    <col min="5893" max="5893" width="2.5" style="194" customWidth="1"/>
    <col min="5894" max="5894" width="8.19921875" style="194" customWidth="1"/>
    <col min="5895" max="5895" width="2.09765625" style="194" customWidth="1"/>
    <col min="5896" max="5896" width="7.19921875" style="194" customWidth="1"/>
    <col min="5897" max="5897" width="3.796875" style="194" customWidth="1"/>
    <col min="5898" max="5898" width="1.796875" style="194" customWidth="1"/>
    <col min="5899" max="5899" width="4.5" style="194" customWidth="1"/>
    <col min="5900" max="5900" width="10.59765625" style="194" customWidth="1"/>
    <col min="5901" max="5901" width="2.19921875" style="194" customWidth="1"/>
    <col min="5902" max="5902" width="8" style="194" customWidth="1"/>
    <col min="5903" max="5903" width="2.19921875" style="194" customWidth="1"/>
    <col min="5904" max="5904" width="8" style="194" customWidth="1"/>
    <col min="5905" max="5905" width="5.3984375" style="194" customWidth="1"/>
    <col min="5906" max="5911" width="8.3984375" style="194" customWidth="1"/>
    <col min="5912" max="6146" width="8.09765625" style="194"/>
    <col min="6147" max="6147" width="5.296875" style="194" customWidth="1"/>
    <col min="6148" max="6148" width="22.8984375" style="194" bestFit="1" customWidth="1"/>
    <col min="6149" max="6149" width="2.5" style="194" customWidth="1"/>
    <col min="6150" max="6150" width="8.19921875" style="194" customWidth="1"/>
    <col min="6151" max="6151" width="2.09765625" style="194" customWidth="1"/>
    <col min="6152" max="6152" width="7.19921875" style="194" customWidth="1"/>
    <col min="6153" max="6153" width="3.796875" style="194" customWidth="1"/>
    <col min="6154" max="6154" width="1.796875" style="194" customWidth="1"/>
    <col min="6155" max="6155" width="4.5" style="194" customWidth="1"/>
    <col min="6156" max="6156" width="10.59765625" style="194" customWidth="1"/>
    <col min="6157" max="6157" width="2.19921875" style="194" customWidth="1"/>
    <col min="6158" max="6158" width="8" style="194" customWidth="1"/>
    <col min="6159" max="6159" width="2.19921875" style="194" customWidth="1"/>
    <col min="6160" max="6160" width="8" style="194" customWidth="1"/>
    <col min="6161" max="6161" width="5.3984375" style="194" customWidth="1"/>
    <col min="6162" max="6167" width="8.3984375" style="194" customWidth="1"/>
    <col min="6168" max="6402" width="8.09765625" style="194"/>
    <col min="6403" max="6403" width="5.296875" style="194" customWidth="1"/>
    <col min="6404" max="6404" width="22.8984375" style="194" bestFit="1" customWidth="1"/>
    <col min="6405" max="6405" width="2.5" style="194" customWidth="1"/>
    <col min="6406" max="6406" width="8.19921875" style="194" customWidth="1"/>
    <col min="6407" max="6407" width="2.09765625" style="194" customWidth="1"/>
    <col min="6408" max="6408" width="7.19921875" style="194" customWidth="1"/>
    <col min="6409" max="6409" width="3.796875" style="194" customWidth="1"/>
    <col min="6410" max="6410" width="1.796875" style="194" customWidth="1"/>
    <col min="6411" max="6411" width="4.5" style="194" customWidth="1"/>
    <col min="6412" max="6412" width="10.59765625" style="194" customWidth="1"/>
    <col min="6413" max="6413" width="2.19921875" style="194" customWidth="1"/>
    <col min="6414" max="6414" width="8" style="194" customWidth="1"/>
    <col min="6415" max="6415" width="2.19921875" style="194" customWidth="1"/>
    <col min="6416" max="6416" width="8" style="194" customWidth="1"/>
    <col min="6417" max="6417" width="5.3984375" style="194" customWidth="1"/>
    <col min="6418" max="6423" width="8.3984375" style="194" customWidth="1"/>
    <col min="6424" max="6658" width="8.09765625" style="194"/>
    <col min="6659" max="6659" width="5.296875" style="194" customWidth="1"/>
    <col min="6660" max="6660" width="22.8984375" style="194" bestFit="1" customWidth="1"/>
    <col min="6661" max="6661" width="2.5" style="194" customWidth="1"/>
    <col min="6662" max="6662" width="8.19921875" style="194" customWidth="1"/>
    <col min="6663" max="6663" width="2.09765625" style="194" customWidth="1"/>
    <col min="6664" max="6664" width="7.19921875" style="194" customWidth="1"/>
    <col min="6665" max="6665" width="3.796875" style="194" customWidth="1"/>
    <col min="6666" max="6666" width="1.796875" style="194" customWidth="1"/>
    <col min="6667" max="6667" width="4.5" style="194" customWidth="1"/>
    <col min="6668" max="6668" width="10.59765625" style="194" customWidth="1"/>
    <col min="6669" max="6669" width="2.19921875" style="194" customWidth="1"/>
    <col min="6670" max="6670" width="8" style="194" customWidth="1"/>
    <col min="6671" max="6671" width="2.19921875" style="194" customWidth="1"/>
    <col min="6672" max="6672" width="8" style="194" customWidth="1"/>
    <col min="6673" max="6673" width="5.3984375" style="194" customWidth="1"/>
    <col min="6674" max="6679" width="8.3984375" style="194" customWidth="1"/>
    <col min="6680" max="6914" width="8.09765625" style="194"/>
    <col min="6915" max="6915" width="5.296875" style="194" customWidth="1"/>
    <col min="6916" max="6916" width="22.8984375" style="194" bestFit="1" customWidth="1"/>
    <col min="6917" max="6917" width="2.5" style="194" customWidth="1"/>
    <col min="6918" max="6918" width="8.19921875" style="194" customWidth="1"/>
    <col min="6919" max="6919" width="2.09765625" style="194" customWidth="1"/>
    <col min="6920" max="6920" width="7.19921875" style="194" customWidth="1"/>
    <col min="6921" max="6921" width="3.796875" style="194" customWidth="1"/>
    <col min="6922" max="6922" width="1.796875" style="194" customWidth="1"/>
    <col min="6923" max="6923" width="4.5" style="194" customWidth="1"/>
    <col min="6924" max="6924" width="10.59765625" style="194" customWidth="1"/>
    <col min="6925" max="6925" width="2.19921875" style="194" customWidth="1"/>
    <col min="6926" max="6926" width="8" style="194" customWidth="1"/>
    <col min="6927" max="6927" width="2.19921875" style="194" customWidth="1"/>
    <col min="6928" max="6928" width="8" style="194" customWidth="1"/>
    <col min="6929" max="6929" width="5.3984375" style="194" customWidth="1"/>
    <col min="6930" max="6935" width="8.3984375" style="194" customWidth="1"/>
    <col min="6936" max="7170" width="8.09765625" style="194"/>
    <col min="7171" max="7171" width="5.296875" style="194" customWidth="1"/>
    <col min="7172" max="7172" width="22.8984375" style="194" bestFit="1" customWidth="1"/>
    <col min="7173" max="7173" width="2.5" style="194" customWidth="1"/>
    <col min="7174" max="7174" width="8.19921875" style="194" customWidth="1"/>
    <col min="7175" max="7175" width="2.09765625" style="194" customWidth="1"/>
    <col min="7176" max="7176" width="7.19921875" style="194" customWidth="1"/>
    <col min="7177" max="7177" width="3.796875" style="194" customWidth="1"/>
    <col min="7178" max="7178" width="1.796875" style="194" customWidth="1"/>
    <col min="7179" max="7179" width="4.5" style="194" customWidth="1"/>
    <col min="7180" max="7180" width="10.59765625" style="194" customWidth="1"/>
    <col min="7181" max="7181" width="2.19921875" style="194" customWidth="1"/>
    <col min="7182" max="7182" width="8" style="194" customWidth="1"/>
    <col min="7183" max="7183" width="2.19921875" style="194" customWidth="1"/>
    <col min="7184" max="7184" width="8" style="194" customWidth="1"/>
    <col min="7185" max="7185" width="5.3984375" style="194" customWidth="1"/>
    <col min="7186" max="7191" width="8.3984375" style="194" customWidth="1"/>
    <col min="7192" max="7426" width="8.09765625" style="194"/>
    <col min="7427" max="7427" width="5.296875" style="194" customWidth="1"/>
    <col min="7428" max="7428" width="22.8984375" style="194" bestFit="1" customWidth="1"/>
    <col min="7429" max="7429" width="2.5" style="194" customWidth="1"/>
    <col min="7430" max="7430" width="8.19921875" style="194" customWidth="1"/>
    <col min="7431" max="7431" width="2.09765625" style="194" customWidth="1"/>
    <col min="7432" max="7432" width="7.19921875" style="194" customWidth="1"/>
    <col min="7433" max="7433" width="3.796875" style="194" customWidth="1"/>
    <col min="7434" max="7434" width="1.796875" style="194" customWidth="1"/>
    <col min="7435" max="7435" width="4.5" style="194" customWidth="1"/>
    <col min="7436" max="7436" width="10.59765625" style="194" customWidth="1"/>
    <col min="7437" max="7437" width="2.19921875" style="194" customWidth="1"/>
    <col min="7438" max="7438" width="8" style="194" customWidth="1"/>
    <col min="7439" max="7439" width="2.19921875" style="194" customWidth="1"/>
    <col min="7440" max="7440" width="8" style="194" customWidth="1"/>
    <col min="7441" max="7441" width="5.3984375" style="194" customWidth="1"/>
    <col min="7442" max="7447" width="8.3984375" style="194" customWidth="1"/>
    <col min="7448" max="7682" width="8.09765625" style="194"/>
    <col min="7683" max="7683" width="5.296875" style="194" customWidth="1"/>
    <col min="7684" max="7684" width="22.8984375" style="194" bestFit="1" customWidth="1"/>
    <col min="7685" max="7685" width="2.5" style="194" customWidth="1"/>
    <col min="7686" max="7686" width="8.19921875" style="194" customWidth="1"/>
    <col min="7687" max="7687" width="2.09765625" style="194" customWidth="1"/>
    <col min="7688" max="7688" width="7.19921875" style="194" customWidth="1"/>
    <col min="7689" max="7689" width="3.796875" style="194" customWidth="1"/>
    <col min="7690" max="7690" width="1.796875" style="194" customWidth="1"/>
    <col min="7691" max="7691" width="4.5" style="194" customWidth="1"/>
    <col min="7692" max="7692" width="10.59765625" style="194" customWidth="1"/>
    <col min="7693" max="7693" width="2.19921875" style="194" customWidth="1"/>
    <col min="7694" max="7694" width="8" style="194" customWidth="1"/>
    <col min="7695" max="7695" width="2.19921875" style="194" customWidth="1"/>
    <col min="7696" max="7696" width="8" style="194" customWidth="1"/>
    <col min="7697" max="7697" width="5.3984375" style="194" customWidth="1"/>
    <col min="7698" max="7703" width="8.3984375" style="194" customWidth="1"/>
    <col min="7704" max="7938" width="8.09765625" style="194"/>
    <col min="7939" max="7939" width="5.296875" style="194" customWidth="1"/>
    <col min="7940" max="7940" width="22.8984375" style="194" bestFit="1" customWidth="1"/>
    <col min="7941" max="7941" width="2.5" style="194" customWidth="1"/>
    <col min="7942" max="7942" width="8.19921875" style="194" customWidth="1"/>
    <col min="7943" max="7943" width="2.09765625" style="194" customWidth="1"/>
    <col min="7944" max="7944" width="7.19921875" style="194" customWidth="1"/>
    <col min="7945" max="7945" width="3.796875" style="194" customWidth="1"/>
    <col min="7946" max="7946" width="1.796875" style="194" customWidth="1"/>
    <col min="7947" max="7947" width="4.5" style="194" customWidth="1"/>
    <col min="7948" max="7948" width="10.59765625" style="194" customWidth="1"/>
    <col min="7949" max="7949" width="2.19921875" style="194" customWidth="1"/>
    <col min="7950" max="7950" width="8" style="194" customWidth="1"/>
    <col min="7951" max="7951" width="2.19921875" style="194" customWidth="1"/>
    <col min="7952" max="7952" width="8" style="194" customWidth="1"/>
    <col min="7953" max="7953" width="5.3984375" style="194" customWidth="1"/>
    <col min="7954" max="7959" width="8.3984375" style="194" customWidth="1"/>
    <col min="7960" max="8194" width="8.09765625" style="194"/>
    <col min="8195" max="8195" width="5.296875" style="194" customWidth="1"/>
    <col min="8196" max="8196" width="22.8984375" style="194" bestFit="1" customWidth="1"/>
    <col min="8197" max="8197" width="2.5" style="194" customWidth="1"/>
    <col min="8198" max="8198" width="8.19921875" style="194" customWidth="1"/>
    <col min="8199" max="8199" width="2.09765625" style="194" customWidth="1"/>
    <col min="8200" max="8200" width="7.19921875" style="194" customWidth="1"/>
    <col min="8201" max="8201" width="3.796875" style="194" customWidth="1"/>
    <col min="8202" max="8202" width="1.796875" style="194" customWidth="1"/>
    <col min="8203" max="8203" width="4.5" style="194" customWidth="1"/>
    <col min="8204" max="8204" width="10.59765625" style="194" customWidth="1"/>
    <col min="8205" max="8205" width="2.19921875" style="194" customWidth="1"/>
    <col min="8206" max="8206" width="8" style="194" customWidth="1"/>
    <col min="8207" max="8207" width="2.19921875" style="194" customWidth="1"/>
    <col min="8208" max="8208" width="8" style="194" customWidth="1"/>
    <col min="8209" max="8209" width="5.3984375" style="194" customWidth="1"/>
    <col min="8210" max="8215" width="8.3984375" style="194" customWidth="1"/>
    <col min="8216" max="8450" width="8.09765625" style="194"/>
    <col min="8451" max="8451" width="5.296875" style="194" customWidth="1"/>
    <col min="8452" max="8452" width="22.8984375" style="194" bestFit="1" customWidth="1"/>
    <col min="8453" max="8453" width="2.5" style="194" customWidth="1"/>
    <col min="8454" max="8454" width="8.19921875" style="194" customWidth="1"/>
    <col min="8455" max="8455" width="2.09765625" style="194" customWidth="1"/>
    <col min="8456" max="8456" width="7.19921875" style="194" customWidth="1"/>
    <col min="8457" max="8457" width="3.796875" style="194" customWidth="1"/>
    <col min="8458" max="8458" width="1.796875" style="194" customWidth="1"/>
    <col min="8459" max="8459" width="4.5" style="194" customWidth="1"/>
    <col min="8460" max="8460" width="10.59765625" style="194" customWidth="1"/>
    <col min="8461" max="8461" width="2.19921875" style="194" customWidth="1"/>
    <col min="8462" max="8462" width="8" style="194" customWidth="1"/>
    <col min="8463" max="8463" width="2.19921875" style="194" customWidth="1"/>
    <col min="8464" max="8464" width="8" style="194" customWidth="1"/>
    <col min="8465" max="8465" width="5.3984375" style="194" customWidth="1"/>
    <col min="8466" max="8471" width="8.3984375" style="194" customWidth="1"/>
    <col min="8472" max="8706" width="8.09765625" style="194"/>
    <col min="8707" max="8707" width="5.296875" style="194" customWidth="1"/>
    <col min="8708" max="8708" width="22.8984375" style="194" bestFit="1" customWidth="1"/>
    <col min="8709" max="8709" width="2.5" style="194" customWidth="1"/>
    <col min="8710" max="8710" width="8.19921875" style="194" customWidth="1"/>
    <col min="8711" max="8711" width="2.09765625" style="194" customWidth="1"/>
    <col min="8712" max="8712" width="7.19921875" style="194" customWidth="1"/>
    <col min="8713" max="8713" width="3.796875" style="194" customWidth="1"/>
    <col min="8714" max="8714" width="1.796875" style="194" customWidth="1"/>
    <col min="8715" max="8715" width="4.5" style="194" customWidth="1"/>
    <col min="8716" max="8716" width="10.59765625" style="194" customWidth="1"/>
    <col min="8717" max="8717" width="2.19921875" style="194" customWidth="1"/>
    <col min="8718" max="8718" width="8" style="194" customWidth="1"/>
    <col min="8719" max="8719" width="2.19921875" style="194" customWidth="1"/>
    <col min="8720" max="8720" width="8" style="194" customWidth="1"/>
    <col min="8721" max="8721" width="5.3984375" style="194" customWidth="1"/>
    <col min="8722" max="8727" width="8.3984375" style="194" customWidth="1"/>
    <col min="8728" max="8962" width="8.09765625" style="194"/>
    <col min="8963" max="8963" width="5.296875" style="194" customWidth="1"/>
    <col min="8964" max="8964" width="22.8984375" style="194" bestFit="1" customWidth="1"/>
    <col min="8965" max="8965" width="2.5" style="194" customWidth="1"/>
    <col min="8966" max="8966" width="8.19921875" style="194" customWidth="1"/>
    <col min="8967" max="8967" width="2.09765625" style="194" customWidth="1"/>
    <col min="8968" max="8968" width="7.19921875" style="194" customWidth="1"/>
    <col min="8969" max="8969" width="3.796875" style="194" customWidth="1"/>
    <col min="8970" max="8970" width="1.796875" style="194" customWidth="1"/>
    <col min="8971" max="8971" width="4.5" style="194" customWidth="1"/>
    <col min="8972" max="8972" width="10.59765625" style="194" customWidth="1"/>
    <col min="8973" max="8973" width="2.19921875" style="194" customWidth="1"/>
    <col min="8974" max="8974" width="8" style="194" customWidth="1"/>
    <col min="8975" max="8975" width="2.19921875" style="194" customWidth="1"/>
    <col min="8976" max="8976" width="8" style="194" customWidth="1"/>
    <col min="8977" max="8977" width="5.3984375" style="194" customWidth="1"/>
    <col min="8978" max="8983" width="8.3984375" style="194" customWidth="1"/>
    <col min="8984" max="9218" width="8.09765625" style="194"/>
    <col min="9219" max="9219" width="5.296875" style="194" customWidth="1"/>
    <col min="9220" max="9220" width="22.8984375" style="194" bestFit="1" customWidth="1"/>
    <col min="9221" max="9221" width="2.5" style="194" customWidth="1"/>
    <col min="9222" max="9222" width="8.19921875" style="194" customWidth="1"/>
    <col min="9223" max="9223" width="2.09765625" style="194" customWidth="1"/>
    <col min="9224" max="9224" width="7.19921875" style="194" customWidth="1"/>
    <col min="9225" max="9225" width="3.796875" style="194" customWidth="1"/>
    <col min="9226" max="9226" width="1.796875" style="194" customWidth="1"/>
    <col min="9227" max="9227" width="4.5" style="194" customWidth="1"/>
    <col min="9228" max="9228" width="10.59765625" style="194" customWidth="1"/>
    <col min="9229" max="9229" width="2.19921875" style="194" customWidth="1"/>
    <col min="9230" max="9230" width="8" style="194" customWidth="1"/>
    <col min="9231" max="9231" width="2.19921875" style="194" customWidth="1"/>
    <col min="9232" max="9232" width="8" style="194" customWidth="1"/>
    <col min="9233" max="9233" width="5.3984375" style="194" customWidth="1"/>
    <col min="9234" max="9239" width="8.3984375" style="194" customWidth="1"/>
    <col min="9240" max="9474" width="8.09765625" style="194"/>
    <col min="9475" max="9475" width="5.296875" style="194" customWidth="1"/>
    <col min="9476" max="9476" width="22.8984375" style="194" bestFit="1" customWidth="1"/>
    <col min="9477" max="9477" width="2.5" style="194" customWidth="1"/>
    <col min="9478" max="9478" width="8.19921875" style="194" customWidth="1"/>
    <col min="9479" max="9479" width="2.09765625" style="194" customWidth="1"/>
    <col min="9480" max="9480" width="7.19921875" style="194" customWidth="1"/>
    <col min="9481" max="9481" width="3.796875" style="194" customWidth="1"/>
    <col min="9482" max="9482" width="1.796875" style="194" customWidth="1"/>
    <col min="9483" max="9483" width="4.5" style="194" customWidth="1"/>
    <col min="9484" max="9484" width="10.59765625" style="194" customWidth="1"/>
    <col min="9485" max="9485" width="2.19921875" style="194" customWidth="1"/>
    <col min="9486" max="9486" width="8" style="194" customWidth="1"/>
    <col min="9487" max="9487" width="2.19921875" style="194" customWidth="1"/>
    <col min="9488" max="9488" width="8" style="194" customWidth="1"/>
    <col min="9489" max="9489" width="5.3984375" style="194" customWidth="1"/>
    <col min="9490" max="9495" width="8.3984375" style="194" customWidth="1"/>
    <col min="9496" max="9730" width="8.09765625" style="194"/>
    <col min="9731" max="9731" width="5.296875" style="194" customWidth="1"/>
    <col min="9732" max="9732" width="22.8984375" style="194" bestFit="1" customWidth="1"/>
    <col min="9733" max="9733" width="2.5" style="194" customWidth="1"/>
    <col min="9734" max="9734" width="8.19921875" style="194" customWidth="1"/>
    <col min="9735" max="9735" width="2.09765625" style="194" customWidth="1"/>
    <col min="9736" max="9736" width="7.19921875" style="194" customWidth="1"/>
    <col min="9737" max="9737" width="3.796875" style="194" customWidth="1"/>
    <col min="9738" max="9738" width="1.796875" style="194" customWidth="1"/>
    <col min="9739" max="9739" width="4.5" style="194" customWidth="1"/>
    <col min="9740" max="9740" width="10.59765625" style="194" customWidth="1"/>
    <col min="9741" max="9741" width="2.19921875" style="194" customWidth="1"/>
    <col min="9742" max="9742" width="8" style="194" customWidth="1"/>
    <col min="9743" max="9743" width="2.19921875" style="194" customWidth="1"/>
    <col min="9744" max="9744" width="8" style="194" customWidth="1"/>
    <col min="9745" max="9745" width="5.3984375" style="194" customWidth="1"/>
    <col min="9746" max="9751" width="8.3984375" style="194" customWidth="1"/>
    <col min="9752" max="9986" width="8.09765625" style="194"/>
    <col min="9987" max="9987" width="5.296875" style="194" customWidth="1"/>
    <col min="9988" max="9988" width="22.8984375" style="194" bestFit="1" customWidth="1"/>
    <col min="9989" max="9989" width="2.5" style="194" customWidth="1"/>
    <col min="9990" max="9990" width="8.19921875" style="194" customWidth="1"/>
    <col min="9991" max="9991" width="2.09765625" style="194" customWidth="1"/>
    <col min="9992" max="9992" width="7.19921875" style="194" customWidth="1"/>
    <col min="9993" max="9993" width="3.796875" style="194" customWidth="1"/>
    <col min="9994" max="9994" width="1.796875" style="194" customWidth="1"/>
    <col min="9995" max="9995" width="4.5" style="194" customWidth="1"/>
    <col min="9996" max="9996" width="10.59765625" style="194" customWidth="1"/>
    <col min="9997" max="9997" width="2.19921875" style="194" customWidth="1"/>
    <col min="9998" max="9998" width="8" style="194" customWidth="1"/>
    <col min="9999" max="9999" width="2.19921875" style="194" customWidth="1"/>
    <col min="10000" max="10000" width="8" style="194" customWidth="1"/>
    <col min="10001" max="10001" width="5.3984375" style="194" customWidth="1"/>
    <col min="10002" max="10007" width="8.3984375" style="194" customWidth="1"/>
    <col min="10008" max="10242" width="8.09765625" style="194"/>
    <col min="10243" max="10243" width="5.296875" style="194" customWidth="1"/>
    <col min="10244" max="10244" width="22.8984375" style="194" bestFit="1" customWidth="1"/>
    <col min="10245" max="10245" width="2.5" style="194" customWidth="1"/>
    <col min="10246" max="10246" width="8.19921875" style="194" customWidth="1"/>
    <col min="10247" max="10247" width="2.09765625" style="194" customWidth="1"/>
    <col min="10248" max="10248" width="7.19921875" style="194" customWidth="1"/>
    <col min="10249" max="10249" width="3.796875" style="194" customWidth="1"/>
    <col min="10250" max="10250" width="1.796875" style="194" customWidth="1"/>
    <col min="10251" max="10251" width="4.5" style="194" customWidth="1"/>
    <col min="10252" max="10252" width="10.59765625" style="194" customWidth="1"/>
    <col min="10253" max="10253" width="2.19921875" style="194" customWidth="1"/>
    <col min="10254" max="10254" width="8" style="194" customWidth="1"/>
    <col min="10255" max="10255" width="2.19921875" style="194" customWidth="1"/>
    <col min="10256" max="10256" width="8" style="194" customWidth="1"/>
    <col min="10257" max="10257" width="5.3984375" style="194" customWidth="1"/>
    <col min="10258" max="10263" width="8.3984375" style="194" customWidth="1"/>
    <col min="10264" max="10498" width="8.09765625" style="194"/>
    <col min="10499" max="10499" width="5.296875" style="194" customWidth="1"/>
    <col min="10500" max="10500" width="22.8984375" style="194" bestFit="1" customWidth="1"/>
    <col min="10501" max="10501" width="2.5" style="194" customWidth="1"/>
    <col min="10502" max="10502" width="8.19921875" style="194" customWidth="1"/>
    <col min="10503" max="10503" width="2.09765625" style="194" customWidth="1"/>
    <col min="10504" max="10504" width="7.19921875" style="194" customWidth="1"/>
    <col min="10505" max="10505" width="3.796875" style="194" customWidth="1"/>
    <col min="10506" max="10506" width="1.796875" style="194" customWidth="1"/>
    <col min="10507" max="10507" width="4.5" style="194" customWidth="1"/>
    <col min="10508" max="10508" width="10.59765625" style="194" customWidth="1"/>
    <col min="10509" max="10509" width="2.19921875" style="194" customWidth="1"/>
    <col min="10510" max="10510" width="8" style="194" customWidth="1"/>
    <col min="10511" max="10511" width="2.19921875" style="194" customWidth="1"/>
    <col min="10512" max="10512" width="8" style="194" customWidth="1"/>
    <col min="10513" max="10513" width="5.3984375" style="194" customWidth="1"/>
    <col min="10514" max="10519" width="8.3984375" style="194" customWidth="1"/>
    <col min="10520" max="10754" width="8.09765625" style="194"/>
    <col min="10755" max="10755" width="5.296875" style="194" customWidth="1"/>
    <col min="10756" max="10756" width="22.8984375" style="194" bestFit="1" customWidth="1"/>
    <col min="10757" max="10757" width="2.5" style="194" customWidth="1"/>
    <col min="10758" max="10758" width="8.19921875" style="194" customWidth="1"/>
    <col min="10759" max="10759" width="2.09765625" style="194" customWidth="1"/>
    <col min="10760" max="10760" width="7.19921875" style="194" customWidth="1"/>
    <col min="10761" max="10761" width="3.796875" style="194" customWidth="1"/>
    <col min="10762" max="10762" width="1.796875" style="194" customWidth="1"/>
    <col min="10763" max="10763" width="4.5" style="194" customWidth="1"/>
    <col min="10764" max="10764" width="10.59765625" style="194" customWidth="1"/>
    <col min="10765" max="10765" width="2.19921875" style="194" customWidth="1"/>
    <col min="10766" max="10766" width="8" style="194" customWidth="1"/>
    <col min="10767" max="10767" width="2.19921875" style="194" customWidth="1"/>
    <col min="10768" max="10768" width="8" style="194" customWidth="1"/>
    <col min="10769" max="10769" width="5.3984375" style="194" customWidth="1"/>
    <col min="10770" max="10775" width="8.3984375" style="194" customWidth="1"/>
    <col min="10776" max="11010" width="8.09765625" style="194"/>
    <col min="11011" max="11011" width="5.296875" style="194" customWidth="1"/>
    <col min="11012" max="11012" width="22.8984375" style="194" bestFit="1" customWidth="1"/>
    <col min="11013" max="11013" width="2.5" style="194" customWidth="1"/>
    <col min="11014" max="11014" width="8.19921875" style="194" customWidth="1"/>
    <col min="11015" max="11015" width="2.09765625" style="194" customWidth="1"/>
    <col min="11016" max="11016" width="7.19921875" style="194" customWidth="1"/>
    <col min="11017" max="11017" width="3.796875" style="194" customWidth="1"/>
    <col min="11018" max="11018" width="1.796875" style="194" customWidth="1"/>
    <col min="11019" max="11019" width="4.5" style="194" customWidth="1"/>
    <col min="11020" max="11020" width="10.59765625" style="194" customWidth="1"/>
    <col min="11021" max="11021" width="2.19921875" style="194" customWidth="1"/>
    <col min="11022" max="11022" width="8" style="194" customWidth="1"/>
    <col min="11023" max="11023" width="2.19921875" style="194" customWidth="1"/>
    <col min="11024" max="11024" width="8" style="194" customWidth="1"/>
    <col min="11025" max="11025" width="5.3984375" style="194" customWidth="1"/>
    <col min="11026" max="11031" width="8.3984375" style="194" customWidth="1"/>
    <col min="11032" max="11266" width="8.09765625" style="194"/>
    <col min="11267" max="11267" width="5.296875" style="194" customWidth="1"/>
    <col min="11268" max="11268" width="22.8984375" style="194" bestFit="1" customWidth="1"/>
    <col min="11269" max="11269" width="2.5" style="194" customWidth="1"/>
    <col min="11270" max="11270" width="8.19921875" style="194" customWidth="1"/>
    <col min="11271" max="11271" width="2.09765625" style="194" customWidth="1"/>
    <col min="11272" max="11272" width="7.19921875" style="194" customWidth="1"/>
    <col min="11273" max="11273" width="3.796875" style="194" customWidth="1"/>
    <col min="11274" max="11274" width="1.796875" style="194" customWidth="1"/>
    <col min="11275" max="11275" width="4.5" style="194" customWidth="1"/>
    <col min="11276" max="11276" width="10.59765625" style="194" customWidth="1"/>
    <col min="11277" max="11277" width="2.19921875" style="194" customWidth="1"/>
    <col min="11278" max="11278" width="8" style="194" customWidth="1"/>
    <col min="11279" max="11279" width="2.19921875" style="194" customWidth="1"/>
    <col min="11280" max="11280" width="8" style="194" customWidth="1"/>
    <col min="11281" max="11281" width="5.3984375" style="194" customWidth="1"/>
    <col min="11282" max="11287" width="8.3984375" style="194" customWidth="1"/>
    <col min="11288" max="11522" width="8.09765625" style="194"/>
    <col min="11523" max="11523" width="5.296875" style="194" customWidth="1"/>
    <col min="11524" max="11524" width="22.8984375" style="194" bestFit="1" customWidth="1"/>
    <col min="11525" max="11525" width="2.5" style="194" customWidth="1"/>
    <col min="11526" max="11526" width="8.19921875" style="194" customWidth="1"/>
    <col min="11527" max="11527" width="2.09765625" style="194" customWidth="1"/>
    <col min="11528" max="11528" width="7.19921875" style="194" customWidth="1"/>
    <col min="11529" max="11529" width="3.796875" style="194" customWidth="1"/>
    <col min="11530" max="11530" width="1.796875" style="194" customWidth="1"/>
    <col min="11531" max="11531" width="4.5" style="194" customWidth="1"/>
    <col min="11532" max="11532" width="10.59765625" style="194" customWidth="1"/>
    <col min="11533" max="11533" width="2.19921875" style="194" customWidth="1"/>
    <col min="11534" max="11534" width="8" style="194" customWidth="1"/>
    <col min="11535" max="11535" width="2.19921875" style="194" customWidth="1"/>
    <col min="11536" max="11536" width="8" style="194" customWidth="1"/>
    <col min="11537" max="11537" width="5.3984375" style="194" customWidth="1"/>
    <col min="11538" max="11543" width="8.3984375" style="194" customWidth="1"/>
    <col min="11544" max="11778" width="8.09765625" style="194"/>
    <col min="11779" max="11779" width="5.296875" style="194" customWidth="1"/>
    <col min="11780" max="11780" width="22.8984375" style="194" bestFit="1" customWidth="1"/>
    <col min="11781" max="11781" width="2.5" style="194" customWidth="1"/>
    <col min="11782" max="11782" width="8.19921875" style="194" customWidth="1"/>
    <col min="11783" max="11783" width="2.09765625" style="194" customWidth="1"/>
    <col min="11784" max="11784" width="7.19921875" style="194" customWidth="1"/>
    <col min="11785" max="11785" width="3.796875" style="194" customWidth="1"/>
    <col min="11786" max="11786" width="1.796875" style="194" customWidth="1"/>
    <col min="11787" max="11787" width="4.5" style="194" customWidth="1"/>
    <col min="11788" max="11788" width="10.59765625" style="194" customWidth="1"/>
    <col min="11789" max="11789" width="2.19921875" style="194" customWidth="1"/>
    <col min="11790" max="11790" width="8" style="194" customWidth="1"/>
    <col min="11791" max="11791" width="2.19921875" style="194" customWidth="1"/>
    <col min="11792" max="11792" width="8" style="194" customWidth="1"/>
    <col min="11793" max="11793" width="5.3984375" style="194" customWidth="1"/>
    <col min="11794" max="11799" width="8.3984375" style="194" customWidth="1"/>
    <col min="11800" max="12034" width="8.09765625" style="194"/>
    <col min="12035" max="12035" width="5.296875" style="194" customWidth="1"/>
    <col min="12036" max="12036" width="22.8984375" style="194" bestFit="1" customWidth="1"/>
    <col min="12037" max="12037" width="2.5" style="194" customWidth="1"/>
    <col min="12038" max="12038" width="8.19921875" style="194" customWidth="1"/>
    <col min="12039" max="12039" width="2.09765625" style="194" customWidth="1"/>
    <col min="12040" max="12040" width="7.19921875" style="194" customWidth="1"/>
    <col min="12041" max="12041" width="3.796875" style="194" customWidth="1"/>
    <col min="12042" max="12042" width="1.796875" style="194" customWidth="1"/>
    <col min="12043" max="12043" width="4.5" style="194" customWidth="1"/>
    <col min="12044" max="12044" width="10.59765625" style="194" customWidth="1"/>
    <col min="12045" max="12045" width="2.19921875" style="194" customWidth="1"/>
    <col min="12046" max="12046" width="8" style="194" customWidth="1"/>
    <col min="12047" max="12047" width="2.19921875" style="194" customWidth="1"/>
    <col min="12048" max="12048" width="8" style="194" customWidth="1"/>
    <col min="12049" max="12049" width="5.3984375" style="194" customWidth="1"/>
    <col min="12050" max="12055" width="8.3984375" style="194" customWidth="1"/>
    <col min="12056" max="12290" width="8.09765625" style="194"/>
    <col min="12291" max="12291" width="5.296875" style="194" customWidth="1"/>
    <col min="12292" max="12292" width="22.8984375" style="194" bestFit="1" customWidth="1"/>
    <col min="12293" max="12293" width="2.5" style="194" customWidth="1"/>
    <col min="12294" max="12294" width="8.19921875" style="194" customWidth="1"/>
    <col min="12295" max="12295" width="2.09765625" style="194" customWidth="1"/>
    <col min="12296" max="12296" width="7.19921875" style="194" customWidth="1"/>
    <col min="12297" max="12297" width="3.796875" style="194" customWidth="1"/>
    <col min="12298" max="12298" width="1.796875" style="194" customWidth="1"/>
    <col min="12299" max="12299" width="4.5" style="194" customWidth="1"/>
    <col min="12300" max="12300" width="10.59765625" style="194" customWidth="1"/>
    <col min="12301" max="12301" width="2.19921875" style="194" customWidth="1"/>
    <col min="12302" max="12302" width="8" style="194" customWidth="1"/>
    <col min="12303" max="12303" width="2.19921875" style="194" customWidth="1"/>
    <col min="12304" max="12304" width="8" style="194" customWidth="1"/>
    <col min="12305" max="12305" width="5.3984375" style="194" customWidth="1"/>
    <col min="12306" max="12311" width="8.3984375" style="194" customWidth="1"/>
    <col min="12312" max="12546" width="8.09765625" style="194"/>
    <col min="12547" max="12547" width="5.296875" style="194" customWidth="1"/>
    <col min="12548" max="12548" width="22.8984375" style="194" bestFit="1" customWidth="1"/>
    <col min="12549" max="12549" width="2.5" style="194" customWidth="1"/>
    <col min="12550" max="12550" width="8.19921875" style="194" customWidth="1"/>
    <col min="12551" max="12551" width="2.09765625" style="194" customWidth="1"/>
    <col min="12552" max="12552" width="7.19921875" style="194" customWidth="1"/>
    <col min="12553" max="12553" width="3.796875" style="194" customWidth="1"/>
    <col min="12554" max="12554" width="1.796875" style="194" customWidth="1"/>
    <col min="12555" max="12555" width="4.5" style="194" customWidth="1"/>
    <col min="12556" max="12556" width="10.59765625" style="194" customWidth="1"/>
    <col min="12557" max="12557" width="2.19921875" style="194" customWidth="1"/>
    <col min="12558" max="12558" width="8" style="194" customWidth="1"/>
    <col min="12559" max="12559" width="2.19921875" style="194" customWidth="1"/>
    <col min="12560" max="12560" width="8" style="194" customWidth="1"/>
    <col min="12561" max="12561" width="5.3984375" style="194" customWidth="1"/>
    <col min="12562" max="12567" width="8.3984375" style="194" customWidth="1"/>
    <col min="12568" max="12802" width="8.09765625" style="194"/>
    <col min="12803" max="12803" width="5.296875" style="194" customWidth="1"/>
    <col min="12804" max="12804" width="22.8984375" style="194" bestFit="1" customWidth="1"/>
    <col min="12805" max="12805" width="2.5" style="194" customWidth="1"/>
    <col min="12806" max="12806" width="8.19921875" style="194" customWidth="1"/>
    <col min="12807" max="12807" width="2.09765625" style="194" customWidth="1"/>
    <col min="12808" max="12808" width="7.19921875" style="194" customWidth="1"/>
    <col min="12809" max="12809" width="3.796875" style="194" customWidth="1"/>
    <col min="12810" max="12810" width="1.796875" style="194" customWidth="1"/>
    <col min="12811" max="12811" width="4.5" style="194" customWidth="1"/>
    <col min="12812" max="12812" width="10.59765625" style="194" customWidth="1"/>
    <col min="12813" max="12813" width="2.19921875" style="194" customWidth="1"/>
    <col min="12814" max="12814" width="8" style="194" customWidth="1"/>
    <col min="12815" max="12815" width="2.19921875" style="194" customWidth="1"/>
    <col min="12816" max="12816" width="8" style="194" customWidth="1"/>
    <col min="12817" max="12817" width="5.3984375" style="194" customWidth="1"/>
    <col min="12818" max="12823" width="8.3984375" style="194" customWidth="1"/>
    <col min="12824" max="13058" width="8.09765625" style="194"/>
    <col min="13059" max="13059" width="5.296875" style="194" customWidth="1"/>
    <col min="13060" max="13060" width="22.8984375" style="194" bestFit="1" customWidth="1"/>
    <col min="13061" max="13061" width="2.5" style="194" customWidth="1"/>
    <col min="13062" max="13062" width="8.19921875" style="194" customWidth="1"/>
    <col min="13063" max="13063" width="2.09765625" style="194" customWidth="1"/>
    <col min="13064" max="13064" width="7.19921875" style="194" customWidth="1"/>
    <col min="13065" max="13065" width="3.796875" style="194" customWidth="1"/>
    <col min="13066" max="13066" width="1.796875" style="194" customWidth="1"/>
    <col min="13067" max="13067" width="4.5" style="194" customWidth="1"/>
    <col min="13068" max="13068" width="10.59765625" style="194" customWidth="1"/>
    <col min="13069" max="13069" width="2.19921875" style="194" customWidth="1"/>
    <col min="13070" max="13070" width="8" style="194" customWidth="1"/>
    <col min="13071" max="13071" width="2.19921875" style="194" customWidth="1"/>
    <col min="13072" max="13072" width="8" style="194" customWidth="1"/>
    <col min="13073" max="13073" width="5.3984375" style="194" customWidth="1"/>
    <col min="13074" max="13079" width="8.3984375" style="194" customWidth="1"/>
    <col min="13080" max="13314" width="8.09765625" style="194"/>
    <col min="13315" max="13315" width="5.296875" style="194" customWidth="1"/>
    <col min="13316" max="13316" width="22.8984375" style="194" bestFit="1" customWidth="1"/>
    <col min="13317" max="13317" width="2.5" style="194" customWidth="1"/>
    <col min="13318" max="13318" width="8.19921875" style="194" customWidth="1"/>
    <col min="13319" max="13319" width="2.09765625" style="194" customWidth="1"/>
    <col min="13320" max="13320" width="7.19921875" style="194" customWidth="1"/>
    <col min="13321" max="13321" width="3.796875" style="194" customWidth="1"/>
    <col min="13322" max="13322" width="1.796875" style="194" customWidth="1"/>
    <col min="13323" max="13323" width="4.5" style="194" customWidth="1"/>
    <col min="13324" max="13324" width="10.59765625" style="194" customWidth="1"/>
    <col min="13325" max="13325" width="2.19921875" style="194" customWidth="1"/>
    <col min="13326" max="13326" width="8" style="194" customWidth="1"/>
    <col min="13327" max="13327" width="2.19921875" style="194" customWidth="1"/>
    <col min="13328" max="13328" width="8" style="194" customWidth="1"/>
    <col min="13329" max="13329" width="5.3984375" style="194" customWidth="1"/>
    <col min="13330" max="13335" width="8.3984375" style="194" customWidth="1"/>
    <col min="13336" max="13570" width="8.09765625" style="194"/>
    <col min="13571" max="13571" width="5.296875" style="194" customWidth="1"/>
    <col min="13572" max="13572" width="22.8984375" style="194" bestFit="1" customWidth="1"/>
    <col min="13573" max="13573" width="2.5" style="194" customWidth="1"/>
    <col min="13574" max="13574" width="8.19921875" style="194" customWidth="1"/>
    <col min="13575" max="13575" width="2.09765625" style="194" customWidth="1"/>
    <col min="13576" max="13576" width="7.19921875" style="194" customWidth="1"/>
    <col min="13577" max="13577" width="3.796875" style="194" customWidth="1"/>
    <col min="13578" max="13578" width="1.796875" style="194" customWidth="1"/>
    <col min="13579" max="13579" width="4.5" style="194" customWidth="1"/>
    <col min="13580" max="13580" width="10.59765625" style="194" customWidth="1"/>
    <col min="13581" max="13581" width="2.19921875" style="194" customWidth="1"/>
    <col min="13582" max="13582" width="8" style="194" customWidth="1"/>
    <col min="13583" max="13583" width="2.19921875" style="194" customWidth="1"/>
    <col min="13584" max="13584" width="8" style="194" customWidth="1"/>
    <col min="13585" max="13585" width="5.3984375" style="194" customWidth="1"/>
    <col min="13586" max="13591" width="8.3984375" style="194" customWidth="1"/>
    <col min="13592" max="13826" width="8.09765625" style="194"/>
    <col min="13827" max="13827" width="5.296875" style="194" customWidth="1"/>
    <col min="13828" max="13828" width="22.8984375" style="194" bestFit="1" customWidth="1"/>
    <col min="13829" max="13829" width="2.5" style="194" customWidth="1"/>
    <col min="13830" max="13830" width="8.19921875" style="194" customWidth="1"/>
    <col min="13831" max="13831" width="2.09765625" style="194" customWidth="1"/>
    <col min="13832" max="13832" width="7.19921875" style="194" customWidth="1"/>
    <col min="13833" max="13833" width="3.796875" style="194" customWidth="1"/>
    <col min="13834" max="13834" width="1.796875" style="194" customWidth="1"/>
    <col min="13835" max="13835" width="4.5" style="194" customWidth="1"/>
    <col min="13836" max="13836" width="10.59765625" style="194" customWidth="1"/>
    <col min="13837" max="13837" width="2.19921875" style="194" customWidth="1"/>
    <col min="13838" max="13838" width="8" style="194" customWidth="1"/>
    <col min="13839" max="13839" width="2.19921875" style="194" customWidth="1"/>
    <col min="13840" max="13840" width="8" style="194" customWidth="1"/>
    <col min="13841" max="13841" width="5.3984375" style="194" customWidth="1"/>
    <col min="13842" max="13847" width="8.3984375" style="194" customWidth="1"/>
    <col min="13848" max="14082" width="8.09765625" style="194"/>
    <col min="14083" max="14083" width="5.296875" style="194" customWidth="1"/>
    <col min="14084" max="14084" width="22.8984375" style="194" bestFit="1" customWidth="1"/>
    <col min="14085" max="14085" width="2.5" style="194" customWidth="1"/>
    <col min="14086" max="14086" width="8.19921875" style="194" customWidth="1"/>
    <col min="14087" max="14087" width="2.09765625" style="194" customWidth="1"/>
    <col min="14088" max="14088" width="7.19921875" style="194" customWidth="1"/>
    <col min="14089" max="14089" width="3.796875" style="194" customWidth="1"/>
    <col min="14090" max="14090" width="1.796875" style="194" customWidth="1"/>
    <col min="14091" max="14091" width="4.5" style="194" customWidth="1"/>
    <col min="14092" max="14092" width="10.59765625" style="194" customWidth="1"/>
    <col min="14093" max="14093" width="2.19921875" style="194" customWidth="1"/>
    <col min="14094" max="14094" width="8" style="194" customWidth="1"/>
    <col min="14095" max="14095" width="2.19921875" style="194" customWidth="1"/>
    <col min="14096" max="14096" width="8" style="194" customWidth="1"/>
    <col min="14097" max="14097" width="5.3984375" style="194" customWidth="1"/>
    <col min="14098" max="14103" width="8.3984375" style="194" customWidth="1"/>
    <col min="14104" max="14338" width="8.09765625" style="194"/>
    <col min="14339" max="14339" width="5.296875" style="194" customWidth="1"/>
    <col min="14340" max="14340" width="22.8984375" style="194" bestFit="1" customWidth="1"/>
    <col min="14341" max="14341" width="2.5" style="194" customWidth="1"/>
    <col min="14342" max="14342" width="8.19921875" style="194" customWidth="1"/>
    <col min="14343" max="14343" width="2.09765625" style="194" customWidth="1"/>
    <col min="14344" max="14344" width="7.19921875" style="194" customWidth="1"/>
    <col min="14345" max="14345" width="3.796875" style="194" customWidth="1"/>
    <col min="14346" max="14346" width="1.796875" style="194" customWidth="1"/>
    <col min="14347" max="14347" width="4.5" style="194" customWidth="1"/>
    <col min="14348" max="14348" width="10.59765625" style="194" customWidth="1"/>
    <col min="14349" max="14349" width="2.19921875" style="194" customWidth="1"/>
    <col min="14350" max="14350" width="8" style="194" customWidth="1"/>
    <col min="14351" max="14351" width="2.19921875" style="194" customWidth="1"/>
    <col min="14352" max="14352" width="8" style="194" customWidth="1"/>
    <col min="14353" max="14353" width="5.3984375" style="194" customWidth="1"/>
    <col min="14354" max="14359" width="8.3984375" style="194" customWidth="1"/>
    <col min="14360" max="14594" width="8.09765625" style="194"/>
    <col min="14595" max="14595" width="5.296875" style="194" customWidth="1"/>
    <col min="14596" max="14596" width="22.8984375" style="194" bestFit="1" customWidth="1"/>
    <col min="14597" max="14597" width="2.5" style="194" customWidth="1"/>
    <col min="14598" max="14598" width="8.19921875" style="194" customWidth="1"/>
    <col min="14599" max="14599" width="2.09765625" style="194" customWidth="1"/>
    <col min="14600" max="14600" width="7.19921875" style="194" customWidth="1"/>
    <col min="14601" max="14601" width="3.796875" style="194" customWidth="1"/>
    <col min="14602" max="14602" width="1.796875" style="194" customWidth="1"/>
    <col min="14603" max="14603" width="4.5" style="194" customWidth="1"/>
    <col min="14604" max="14604" width="10.59765625" style="194" customWidth="1"/>
    <col min="14605" max="14605" width="2.19921875" style="194" customWidth="1"/>
    <col min="14606" max="14606" width="8" style="194" customWidth="1"/>
    <col min="14607" max="14607" width="2.19921875" style="194" customWidth="1"/>
    <col min="14608" max="14608" width="8" style="194" customWidth="1"/>
    <col min="14609" max="14609" width="5.3984375" style="194" customWidth="1"/>
    <col min="14610" max="14615" width="8.3984375" style="194" customWidth="1"/>
    <col min="14616" max="14850" width="8.09765625" style="194"/>
    <col min="14851" max="14851" width="5.296875" style="194" customWidth="1"/>
    <col min="14852" max="14852" width="22.8984375" style="194" bestFit="1" customWidth="1"/>
    <col min="14853" max="14853" width="2.5" style="194" customWidth="1"/>
    <col min="14854" max="14854" width="8.19921875" style="194" customWidth="1"/>
    <col min="14855" max="14855" width="2.09765625" style="194" customWidth="1"/>
    <col min="14856" max="14856" width="7.19921875" style="194" customWidth="1"/>
    <col min="14857" max="14857" width="3.796875" style="194" customWidth="1"/>
    <col min="14858" max="14858" width="1.796875" style="194" customWidth="1"/>
    <col min="14859" max="14859" width="4.5" style="194" customWidth="1"/>
    <col min="14860" max="14860" width="10.59765625" style="194" customWidth="1"/>
    <col min="14861" max="14861" width="2.19921875" style="194" customWidth="1"/>
    <col min="14862" max="14862" width="8" style="194" customWidth="1"/>
    <col min="14863" max="14863" width="2.19921875" style="194" customWidth="1"/>
    <col min="14864" max="14864" width="8" style="194" customWidth="1"/>
    <col min="14865" max="14865" width="5.3984375" style="194" customWidth="1"/>
    <col min="14866" max="14871" width="8.3984375" style="194" customWidth="1"/>
    <col min="14872" max="15106" width="8.09765625" style="194"/>
    <col min="15107" max="15107" width="5.296875" style="194" customWidth="1"/>
    <col min="15108" max="15108" width="22.8984375" style="194" bestFit="1" customWidth="1"/>
    <col min="15109" max="15109" width="2.5" style="194" customWidth="1"/>
    <col min="15110" max="15110" width="8.19921875" style="194" customWidth="1"/>
    <col min="15111" max="15111" width="2.09765625" style="194" customWidth="1"/>
    <col min="15112" max="15112" width="7.19921875" style="194" customWidth="1"/>
    <col min="15113" max="15113" width="3.796875" style="194" customWidth="1"/>
    <col min="15114" max="15114" width="1.796875" style="194" customWidth="1"/>
    <col min="15115" max="15115" width="4.5" style="194" customWidth="1"/>
    <col min="15116" max="15116" width="10.59765625" style="194" customWidth="1"/>
    <col min="15117" max="15117" width="2.19921875" style="194" customWidth="1"/>
    <col min="15118" max="15118" width="8" style="194" customWidth="1"/>
    <col min="15119" max="15119" width="2.19921875" style="194" customWidth="1"/>
    <col min="15120" max="15120" width="8" style="194" customWidth="1"/>
    <col min="15121" max="15121" width="5.3984375" style="194" customWidth="1"/>
    <col min="15122" max="15127" width="8.3984375" style="194" customWidth="1"/>
    <col min="15128" max="15362" width="8.09765625" style="194"/>
    <col min="15363" max="15363" width="5.296875" style="194" customWidth="1"/>
    <col min="15364" max="15364" width="22.8984375" style="194" bestFit="1" customWidth="1"/>
    <col min="15365" max="15365" width="2.5" style="194" customWidth="1"/>
    <col min="15366" max="15366" width="8.19921875" style="194" customWidth="1"/>
    <col min="15367" max="15367" width="2.09765625" style="194" customWidth="1"/>
    <col min="15368" max="15368" width="7.19921875" style="194" customWidth="1"/>
    <col min="15369" max="15369" width="3.796875" style="194" customWidth="1"/>
    <col min="15370" max="15370" width="1.796875" style="194" customWidth="1"/>
    <col min="15371" max="15371" width="4.5" style="194" customWidth="1"/>
    <col min="15372" max="15372" width="10.59765625" style="194" customWidth="1"/>
    <col min="15373" max="15373" width="2.19921875" style="194" customWidth="1"/>
    <col min="15374" max="15374" width="8" style="194" customWidth="1"/>
    <col min="15375" max="15375" width="2.19921875" style="194" customWidth="1"/>
    <col min="15376" max="15376" width="8" style="194" customWidth="1"/>
    <col min="15377" max="15377" width="5.3984375" style="194" customWidth="1"/>
    <col min="15378" max="15383" width="8.3984375" style="194" customWidth="1"/>
    <col min="15384" max="15618" width="8.09765625" style="194"/>
    <col min="15619" max="15619" width="5.296875" style="194" customWidth="1"/>
    <col min="15620" max="15620" width="22.8984375" style="194" bestFit="1" customWidth="1"/>
    <col min="15621" max="15621" width="2.5" style="194" customWidth="1"/>
    <col min="15622" max="15622" width="8.19921875" style="194" customWidth="1"/>
    <col min="15623" max="15623" width="2.09765625" style="194" customWidth="1"/>
    <col min="15624" max="15624" width="7.19921875" style="194" customWidth="1"/>
    <col min="15625" max="15625" width="3.796875" style="194" customWidth="1"/>
    <col min="15626" max="15626" width="1.796875" style="194" customWidth="1"/>
    <col min="15627" max="15627" width="4.5" style="194" customWidth="1"/>
    <col min="15628" max="15628" width="10.59765625" style="194" customWidth="1"/>
    <col min="15629" max="15629" width="2.19921875" style="194" customWidth="1"/>
    <col min="15630" max="15630" width="8" style="194" customWidth="1"/>
    <col min="15631" max="15631" width="2.19921875" style="194" customWidth="1"/>
    <col min="15632" max="15632" width="8" style="194" customWidth="1"/>
    <col min="15633" max="15633" width="5.3984375" style="194" customWidth="1"/>
    <col min="15634" max="15639" width="8.3984375" style="194" customWidth="1"/>
    <col min="15640" max="15874" width="8.09765625" style="194"/>
    <col min="15875" max="15875" width="5.296875" style="194" customWidth="1"/>
    <col min="15876" max="15876" width="22.8984375" style="194" bestFit="1" customWidth="1"/>
    <col min="15877" max="15877" width="2.5" style="194" customWidth="1"/>
    <col min="15878" max="15878" width="8.19921875" style="194" customWidth="1"/>
    <col min="15879" max="15879" width="2.09765625" style="194" customWidth="1"/>
    <col min="15880" max="15880" width="7.19921875" style="194" customWidth="1"/>
    <col min="15881" max="15881" width="3.796875" style="194" customWidth="1"/>
    <col min="15882" max="15882" width="1.796875" style="194" customWidth="1"/>
    <col min="15883" max="15883" width="4.5" style="194" customWidth="1"/>
    <col min="15884" max="15884" width="10.59765625" style="194" customWidth="1"/>
    <col min="15885" max="15885" width="2.19921875" style="194" customWidth="1"/>
    <col min="15886" max="15886" width="8" style="194" customWidth="1"/>
    <col min="15887" max="15887" width="2.19921875" style="194" customWidth="1"/>
    <col min="15888" max="15888" width="8" style="194" customWidth="1"/>
    <col min="15889" max="15889" width="5.3984375" style="194" customWidth="1"/>
    <col min="15890" max="15895" width="8.3984375" style="194" customWidth="1"/>
    <col min="15896" max="16130" width="8.09765625" style="194"/>
    <col min="16131" max="16131" width="5.296875" style="194" customWidth="1"/>
    <col min="16132" max="16132" width="22.8984375" style="194" bestFit="1" customWidth="1"/>
    <col min="16133" max="16133" width="2.5" style="194" customWidth="1"/>
    <col min="16134" max="16134" width="8.19921875" style="194" customWidth="1"/>
    <col min="16135" max="16135" width="2.09765625" style="194" customWidth="1"/>
    <col min="16136" max="16136" width="7.19921875" style="194" customWidth="1"/>
    <col min="16137" max="16137" width="3.796875" style="194" customWidth="1"/>
    <col min="16138" max="16138" width="1.796875" style="194" customWidth="1"/>
    <col min="16139" max="16139" width="4.5" style="194" customWidth="1"/>
    <col min="16140" max="16140" width="10.59765625" style="194" customWidth="1"/>
    <col min="16141" max="16141" width="2.19921875" style="194" customWidth="1"/>
    <col min="16142" max="16142" width="8" style="194" customWidth="1"/>
    <col min="16143" max="16143" width="2.19921875" style="194" customWidth="1"/>
    <col min="16144" max="16144" width="8" style="194" customWidth="1"/>
    <col min="16145" max="16145" width="5.3984375" style="194" customWidth="1"/>
    <col min="16146" max="16151" width="8.3984375" style="194" customWidth="1"/>
    <col min="16152" max="16384" width="8.09765625" style="194"/>
  </cols>
  <sheetData>
    <row r="1" spans="1:20" ht="27" customHeight="1" x14ac:dyDescent="0.45">
      <c r="A1" s="899" t="s">
        <v>212</v>
      </c>
      <c r="B1" s="900"/>
      <c r="C1" s="900"/>
      <c r="D1" s="900"/>
      <c r="E1" s="900"/>
      <c r="F1" s="900"/>
      <c r="H1" s="866" t="s">
        <v>203</v>
      </c>
      <c r="I1" s="866"/>
      <c r="J1" s="867"/>
      <c r="K1" s="867"/>
      <c r="L1" s="867"/>
      <c r="M1" s="867"/>
      <c r="N1" s="867"/>
      <c r="O1" s="867"/>
      <c r="P1" s="867"/>
      <c r="Q1" s="867"/>
    </row>
    <row r="2" spans="1:20" ht="27" customHeight="1" x14ac:dyDescent="0.45">
      <c r="A2" s="900"/>
      <c r="B2" s="900"/>
      <c r="C2" s="900"/>
      <c r="D2" s="900"/>
      <c r="E2" s="900"/>
      <c r="F2" s="900"/>
      <c r="G2" s="258"/>
      <c r="H2" s="866" t="s">
        <v>204</v>
      </c>
      <c r="I2" s="866"/>
      <c r="J2" s="868"/>
      <c r="K2" s="868"/>
      <c r="L2" s="868"/>
      <c r="M2" s="868"/>
      <c r="N2" s="868"/>
      <c r="O2" s="868"/>
      <c r="P2" s="868"/>
      <c r="Q2" s="868"/>
    </row>
    <row r="3" spans="1:20" ht="51" customHeight="1" x14ac:dyDescent="0.45">
      <c r="A3" s="863" t="s">
        <v>213</v>
      </c>
      <c r="B3" s="863"/>
      <c r="C3" s="863"/>
      <c r="D3" s="863"/>
      <c r="E3" s="863"/>
      <c r="F3" s="863"/>
      <c r="G3" s="863"/>
      <c r="H3" s="863"/>
      <c r="I3" s="863"/>
      <c r="J3" s="863"/>
      <c r="K3" s="863"/>
      <c r="L3" s="863"/>
      <c r="M3" s="863"/>
      <c r="N3" s="863"/>
      <c r="O3" s="863"/>
      <c r="P3" s="863"/>
      <c r="Q3" s="863"/>
      <c r="R3" s="259"/>
      <c r="S3" s="259"/>
      <c r="T3" s="259"/>
    </row>
    <row r="4" spans="1:20" ht="192" customHeight="1" x14ac:dyDescent="0.45">
      <c r="A4" s="230"/>
      <c r="B4" s="230"/>
      <c r="C4" s="230"/>
      <c r="D4" s="230"/>
      <c r="E4" s="230"/>
      <c r="F4" s="230"/>
      <c r="G4" s="230"/>
      <c r="H4" s="230"/>
      <c r="I4" s="230"/>
      <c r="J4" s="230"/>
      <c r="K4" s="230"/>
      <c r="L4" s="230"/>
      <c r="M4" s="230"/>
      <c r="N4" s="230"/>
      <c r="O4" s="230"/>
      <c r="P4" s="230"/>
      <c r="Q4" s="230"/>
      <c r="R4" s="259"/>
      <c r="S4" s="259"/>
      <c r="T4" s="259"/>
    </row>
    <row r="5" spans="1:20" ht="6" customHeight="1" x14ac:dyDescent="0.45">
      <c r="A5" s="230"/>
      <c r="B5" s="230"/>
      <c r="C5" s="230"/>
      <c r="D5" s="230"/>
      <c r="E5" s="230"/>
      <c r="F5" s="230"/>
      <c r="G5" s="230"/>
      <c r="H5" s="230"/>
      <c r="I5" s="230"/>
      <c r="J5" s="230"/>
      <c r="K5" s="230"/>
      <c r="L5" s="230"/>
      <c r="M5" s="230"/>
      <c r="N5" s="230"/>
      <c r="O5" s="230"/>
      <c r="P5" s="230"/>
      <c r="Q5" s="230"/>
      <c r="R5" s="259"/>
      <c r="S5" s="259"/>
      <c r="T5" s="259"/>
    </row>
    <row r="6" spans="1:20" ht="17.399999999999999" customHeight="1" x14ac:dyDescent="0.15">
      <c r="A6" s="901"/>
      <c r="B6" s="901"/>
      <c r="C6" s="901"/>
      <c r="D6" s="901"/>
      <c r="E6" s="901"/>
      <c r="F6" s="901"/>
      <c r="G6" s="901"/>
      <c r="H6" s="901"/>
      <c r="I6" s="901"/>
      <c r="J6" s="225"/>
      <c r="L6" s="226"/>
      <c r="M6" s="226"/>
      <c r="N6" s="227"/>
      <c r="O6" s="226"/>
      <c r="P6" s="227"/>
      <c r="Q6" s="227"/>
      <c r="R6" s="227"/>
      <c r="S6" s="227"/>
    </row>
    <row r="7" spans="1:20" ht="6" customHeight="1" x14ac:dyDescent="0.45">
      <c r="A7" s="228"/>
      <c r="B7" s="228"/>
      <c r="C7" s="228"/>
      <c r="D7" s="259"/>
      <c r="E7" s="260"/>
      <c r="F7" s="902"/>
      <c r="G7" s="902"/>
      <c r="H7" s="902"/>
      <c r="I7" s="902"/>
    </row>
    <row r="8" spans="1:20" ht="48" customHeight="1" thickBot="1" x14ac:dyDescent="0.5">
      <c r="A8" s="871" t="s">
        <v>220</v>
      </c>
      <c r="B8" s="871"/>
      <c r="C8" s="871"/>
      <c r="D8" s="871"/>
      <c r="E8" s="871"/>
      <c r="F8" s="871"/>
      <c r="G8" s="871"/>
      <c r="H8" s="871"/>
      <c r="I8" s="871"/>
      <c r="K8" s="872" t="s">
        <v>207</v>
      </c>
      <c r="L8" s="872"/>
      <c r="M8" s="872"/>
      <c r="N8" s="872"/>
      <c r="O8" s="872"/>
      <c r="P8" s="872"/>
      <c r="Q8" s="195"/>
      <c r="R8" s="261"/>
      <c r="S8" s="261"/>
      <c r="T8" s="261"/>
    </row>
    <row r="9" spans="1:20" ht="16.8" customHeight="1" thickBot="1" x14ac:dyDescent="0.5">
      <c r="A9" s="903" t="s">
        <v>75</v>
      </c>
      <c r="B9" s="876" t="s">
        <v>197</v>
      </c>
      <c r="C9" s="877"/>
      <c r="D9" s="262" t="s">
        <v>141</v>
      </c>
      <c r="E9" s="190" t="s">
        <v>76</v>
      </c>
      <c r="F9" s="191" t="s">
        <v>77</v>
      </c>
      <c r="G9" s="191"/>
      <c r="H9" s="192"/>
      <c r="I9" s="193" t="s">
        <v>78</v>
      </c>
      <c r="K9" s="77"/>
      <c r="L9" s="880"/>
      <c r="M9" s="882" t="s">
        <v>79</v>
      </c>
      <c r="N9" s="883"/>
      <c r="O9" s="883"/>
      <c r="P9" s="884"/>
      <c r="Q9" s="195"/>
      <c r="R9" s="261"/>
      <c r="S9" s="263"/>
      <c r="T9" s="248"/>
    </row>
    <row r="10" spans="1:20" ht="16.8" customHeight="1" thickTop="1" thickBot="1" x14ac:dyDescent="0.5">
      <c r="A10" s="904"/>
      <c r="B10" s="878"/>
      <c r="C10" s="879"/>
      <c r="D10" s="264" t="s">
        <v>80</v>
      </c>
      <c r="E10" s="196"/>
      <c r="F10" s="197" t="s">
        <v>142</v>
      </c>
      <c r="G10" s="197" t="s">
        <v>82</v>
      </c>
      <c r="H10" s="276" t="str">
        <f>IFERROR(ROUNDDOWN(H9/B11,1),"")</f>
        <v/>
      </c>
      <c r="I10" s="277" t="s">
        <v>83</v>
      </c>
      <c r="K10" s="198"/>
      <c r="L10" s="881"/>
      <c r="M10" s="906" t="s">
        <v>143</v>
      </c>
      <c r="N10" s="907"/>
      <c r="O10" s="908" t="s">
        <v>221</v>
      </c>
      <c r="P10" s="909"/>
      <c r="Q10" s="195"/>
      <c r="R10" s="261"/>
      <c r="S10" s="263"/>
      <c r="T10" s="248"/>
    </row>
    <row r="11" spans="1:20" ht="16.8" customHeight="1" thickTop="1" thickBot="1" x14ac:dyDescent="0.5">
      <c r="A11" s="904"/>
      <c r="B11" s="910"/>
      <c r="C11" s="891" t="s">
        <v>86</v>
      </c>
      <c r="D11" s="285" t="s">
        <v>222</v>
      </c>
      <c r="E11" s="196" t="s">
        <v>76</v>
      </c>
      <c r="F11" s="197" t="s">
        <v>88</v>
      </c>
      <c r="G11" s="197"/>
      <c r="H11" s="192"/>
      <c r="I11" s="199" t="s">
        <v>78</v>
      </c>
      <c r="L11" s="201" t="s">
        <v>198</v>
      </c>
      <c r="M11" s="280" t="s">
        <v>82</v>
      </c>
      <c r="N11" s="281" t="str">
        <f>H10</f>
        <v/>
      </c>
      <c r="O11" s="280" t="s">
        <v>89</v>
      </c>
      <c r="P11" s="281" t="str">
        <f>H12</f>
        <v/>
      </c>
    </row>
    <row r="12" spans="1:20" ht="16.8" customHeight="1" thickTop="1" thickBot="1" x14ac:dyDescent="0.5">
      <c r="A12" s="905"/>
      <c r="B12" s="911"/>
      <c r="C12" s="892"/>
      <c r="D12" s="265" t="s">
        <v>80</v>
      </c>
      <c r="E12" s="203"/>
      <c r="F12" s="204" t="s">
        <v>106</v>
      </c>
      <c r="G12" s="197" t="s">
        <v>89</v>
      </c>
      <c r="H12" s="276" t="str">
        <f>IFERROR(ROUNDDOWN(H11/B11,1),"")</f>
        <v/>
      </c>
      <c r="I12" s="278" t="s">
        <v>83</v>
      </c>
      <c r="L12" s="201" t="s">
        <v>91</v>
      </c>
      <c r="M12" s="280" t="s">
        <v>92</v>
      </c>
      <c r="N12" s="281" t="str">
        <f>H14</f>
        <v/>
      </c>
      <c r="O12" s="280" t="s">
        <v>93</v>
      </c>
      <c r="P12" s="281" t="str">
        <f>H16</f>
        <v/>
      </c>
    </row>
    <row r="13" spans="1:20" ht="16.8" customHeight="1" thickBot="1" x14ac:dyDescent="0.5">
      <c r="A13" s="903" t="s">
        <v>199</v>
      </c>
      <c r="B13" s="876" t="s">
        <v>197</v>
      </c>
      <c r="C13" s="877"/>
      <c r="D13" s="262" t="s">
        <v>141</v>
      </c>
      <c r="E13" s="190" t="s">
        <v>76</v>
      </c>
      <c r="F13" s="191" t="s">
        <v>95</v>
      </c>
      <c r="G13" s="191"/>
      <c r="H13" s="192"/>
      <c r="I13" s="193" t="s">
        <v>78</v>
      </c>
      <c r="K13" s="205"/>
      <c r="L13" s="201" t="s">
        <v>96</v>
      </c>
      <c r="M13" s="280" t="s">
        <v>97</v>
      </c>
      <c r="N13" s="281" t="str">
        <f>H18</f>
        <v/>
      </c>
      <c r="O13" s="280" t="s">
        <v>98</v>
      </c>
      <c r="P13" s="281" t="str">
        <f>H20</f>
        <v/>
      </c>
      <c r="Q13" s="205"/>
      <c r="R13" s="205"/>
      <c r="S13" s="205"/>
      <c r="T13" s="205"/>
    </row>
    <row r="14" spans="1:20" ht="16.8" customHeight="1" thickTop="1" thickBot="1" x14ac:dyDescent="0.5">
      <c r="A14" s="904"/>
      <c r="B14" s="878"/>
      <c r="C14" s="879"/>
      <c r="D14" s="264" t="s">
        <v>80</v>
      </c>
      <c r="E14" s="196"/>
      <c r="F14" s="197" t="s">
        <v>99</v>
      </c>
      <c r="G14" s="197" t="s">
        <v>92</v>
      </c>
      <c r="H14" s="276" t="str">
        <f>IFERROR(ROUNDDOWN(H13/B15,1),"")</f>
        <v/>
      </c>
      <c r="I14" s="277" t="s">
        <v>83</v>
      </c>
      <c r="K14" s="205"/>
      <c r="L14" s="201" t="s">
        <v>100</v>
      </c>
      <c r="M14" s="280" t="s">
        <v>101</v>
      </c>
      <c r="N14" s="281" t="str">
        <f>H22</f>
        <v/>
      </c>
      <c r="O14" s="280" t="s">
        <v>102</v>
      </c>
      <c r="P14" s="281" t="str">
        <f>H24</f>
        <v/>
      </c>
      <c r="Q14" s="205"/>
      <c r="R14" s="205"/>
      <c r="S14" s="205"/>
      <c r="T14" s="205"/>
    </row>
    <row r="15" spans="1:20" ht="16.8" customHeight="1" thickTop="1" thickBot="1" x14ac:dyDescent="0.5">
      <c r="A15" s="904"/>
      <c r="B15" s="910"/>
      <c r="C15" s="891" t="s">
        <v>86</v>
      </c>
      <c r="D15" s="285" t="s">
        <v>222</v>
      </c>
      <c r="E15" s="196" t="s">
        <v>76</v>
      </c>
      <c r="F15" s="197" t="s">
        <v>88</v>
      </c>
      <c r="G15" s="197"/>
      <c r="H15" s="192"/>
      <c r="I15" s="199" t="s">
        <v>78</v>
      </c>
      <c r="K15" s="205"/>
      <c r="L15" s="201" t="s">
        <v>103</v>
      </c>
      <c r="M15" s="280" t="s">
        <v>104</v>
      </c>
      <c r="N15" s="281" t="str">
        <f>H26</f>
        <v/>
      </c>
      <c r="O15" s="280" t="s">
        <v>105</v>
      </c>
      <c r="P15" s="281" t="str">
        <f>H28</f>
        <v/>
      </c>
      <c r="Q15" s="205"/>
      <c r="R15" s="205"/>
      <c r="S15" s="205"/>
      <c r="T15" s="205"/>
    </row>
    <row r="16" spans="1:20" ht="16.8" customHeight="1" thickTop="1" thickBot="1" x14ac:dyDescent="0.5">
      <c r="A16" s="905"/>
      <c r="B16" s="911"/>
      <c r="C16" s="892"/>
      <c r="D16" s="265" t="s">
        <v>80</v>
      </c>
      <c r="E16" s="203"/>
      <c r="F16" s="204" t="s">
        <v>106</v>
      </c>
      <c r="G16" s="197" t="s">
        <v>93</v>
      </c>
      <c r="H16" s="276" t="str">
        <f>IFERROR(ROUNDDOWN(H15/B15,1),"")</f>
        <v/>
      </c>
      <c r="I16" s="278" t="s">
        <v>83</v>
      </c>
      <c r="K16" s="205"/>
      <c r="L16" s="201" t="s">
        <v>107</v>
      </c>
      <c r="M16" s="280" t="s">
        <v>108</v>
      </c>
      <c r="N16" s="281" t="str">
        <f>H30</f>
        <v/>
      </c>
      <c r="O16" s="280" t="s">
        <v>109</v>
      </c>
      <c r="P16" s="281" t="str">
        <f>H32</f>
        <v/>
      </c>
      <c r="Q16" s="205"/>
      <c r="R16" s="205"/>
      <c r="S16" s="205"/>
      <c r="T16" s="205"/>
    </row>
    <row r="17" spans="1:20" ht="16.8" customHeight="1" thickBot="1" x14ac:dyDescent="0.5">
      <c r="A17" s="903" t="s">
        <v>96</v>
      </c>
      <c r="B17" s="876" t="s">
        <v>197</v>
      </c>
      <c r="C17" s="877"/>
      <c r="D17" s="262" t="s">
        <v>141</v>
      </c>
      <c r="E17" s="190" t="s">
        <v>76</v>
      </c>
      <c r="F17" s="191" t="s">
        <v>95</v>
      </c>
      <c r="G17" s="191"/>
      <c r="H17" s="192"/>
      <c r="I17" s="193" t="s">
        <v>78</v>
      </c>
      <c r="K17" s="205"/>
      <c r="L17" s="201" t="s">
        <v>110</v>
      </c>
      <c r="M17" s="280" t="s">
        <v>111</v>
      </c>
      <c r="N17" s="281" t="str">
        <f>H34</f>
        <v/>
      </c>
      <c r="O17" s="280" t="s">
        <v>112</v>
      </c>
      <c r="P17" s="281" t="str">
        <f>H36</f>
        <v/>
      </c>
      <c r="Q17" s="205"/>
      <c r="R17" s="205"/>
      <c r="S17" s="205"/>
      <c r="T17" s="205"/>
    </row>
    <row r="18" spans="1:20" ht="16.8" customHeight="1" thickTop="1" thickBot="1" x14ac:dyDescent="0.5">
      <c r="A18" s="904"/>
      <c r="B18" s="878"/>
      <c r="C18" s="879"/>
      <c r="D18" s="264" t="s">
        <v>80</v>
      </c>
      <c r="E18" s="196"/>
      <c r="F18" s="197" t="s">
        <v>99</v>
      </c>
      <c r="G18" s="197" t="s">
        <v>97</v>
      </c>
      <c r="H18" s="276" t="str">
        <f>IFERROR(ROUNDDOWN(H17/B19,1),"")</f>
        <v/>
      </c>
      <c r="I18" s="277" t="s">
        <v>83</v>
      </c>
      <c r="K18" s="205"/>
      <c r="L18" s="201" t="s">
        <v>113</v>
      </c>
      <c r="M18" s="280" t="s">
        <v>114</v>
      </c>
      <c r="N18" s="281" t="str">
        <f>H38</f>
        <v/>
      </c>
      <c r="O18" s="280" t="s">
        <v>115</v>
      </c>
      <c r="P18" s="281" t="str">
        <f>H40</f>
        <v/>
      </c>
      <c r="Q18" s="205"/>
      <c r="R18" s="205"/>
      <c r="S18" s="205"/>
      <c r="T18" s="205"/>
    </row>
    <row r="19" spans="1:20" ht="16.8" customHeight="1" thickTop="1" thickBot="1" x14ac:dyDescent="0.5">
      <c r="A19" s="904"/>
      <c r="B19" s="910"/>
      <c r="C19" s="891" t="s">
        <v>86</v>
      </c>
      <c r="D19" s="285" t="s">
        <v>222</v>
      </c>
      <c r="E19" s="196" t="s">
        <v>76</v>
      </c>
      <c r="F19" s="197" t="s">
        <v>88</v>
      </c>
      <c r="G19" s="197"/>
      <c r="H19" s="192"/>
      <c r="I19" s="199" t="s">
        <v>78</v>
      </c>
      <c r="K19" s="205"/>
      <c r="L19" s="201" t="s">
        <v>116</v>
      </c>
      <c r="M19" s="280" t="s">
        <v>117</v>
      </c>
      <c r="N19" s="281" t="str">
        <f>H42</f>
        <v/>
      </c>
      <c r="O19" s="280" t="s">
        <v>118</v>
      </c>
      <c r="P19" s="281" t="str">
        <f>H44</f>
        <v/>
      </c>
      <c r="Q19" s="205"/>
      <c r="R19" s="205"/>
      <c r="S19" s="205"/>
      <c r="T19" s="205"/>
    </row>
    <row r="20" spans="1:20" ht="16.8" customHeight="1" thickTop="1" thickBot="1" x14ac:dyDescent="0.5">
      <c r="A20" s="905"/>
      <c r="B20" s="911"/>
      <c r="C20" s="892"/>
      <c r="D20" s="265" t="s">
        <v>80</v>
      </c>
      <c r="E20" s="203"/>
      <c r="F20" s="204" t="s">
        <v>106</v>
      </c>
      <c r="G20" s="197" t="s">
        <v>98</v>
      </c>
      <c r="H20" s="276" t="str">
        <f>IFERROR(ROUNDDOWN(H19/B19,1),"")</f>
        <v/>
      </c>
      <c r="I20" s="278" t="s">
        <v>83</v>
      </c>
      <c r="K20" s="205"/>
      <c r="L20" s="201" t="s">
        <v>119</v>
      </c>
      <c r="M20" s="280" t="s">
        <v>120</v>
      </c>
      <c r="N20" s="281" t="str">
        <f>H46</f>
        <v/>
      </c>
      <c r="O20" s="280" t="s">
        <v>121</v>
      </c>
      <c r="P20" s="281" t="str">
        <f>H48</f>
        <v/>
      </c>
      <c r="Q20" s="205"/>
      <c r="R20" s="205"/>
      <c r="S20" s="205"/>
      <c r="T20" s="205"/>
    </row>
    <row r="21" spans="1:20" ht="16.8" customHeight="1" thickBot="1" x14ac:dyDescent="0.5">
      <c r="A21" s="903" t="s">
        <v>122</v>
      </c>
      <c r="B21" s="876" t="s">
        <v>197</v>
      </c>
      <c r="C21" s="877"/>
      <c r="D21" s="262" t="s">
        <v>141</v>
      </c>
      <c r="E21" s="190" t="s">
        <v>76</v>
      </c>
      <c r="F21" s="191" t="s">
        <v>95</v>
      </c>
      <c r="G21" s="191"/>
      <c r="H21" s="192"/>
      <c r="I21" s="193" t="s">
        <v>78</v>
      </c>
      <c r="K21" s="205"/>
      <c r="L21" s="201" t="s">
        <v>123</v>
      </c>
      <c r="M21" s="282" t="s">
        <v>124</v>
      </c>
      <c r="N21" s="283" t="str">
        <f>H50</f>
        <v/>
      </c>
      <c r="O21" s="282" t="s">
        <v>125</v>
      </c>
      <c r="P21" s="283" t="str">
        <f>H52</f>
        <v/>
      </c>
      <c r="Q21" s="205"/>
      <c r="R21" s="205"/>
      <c r="S21" s="205"/>
      <c r="T21" s="205"/>
    </row>
    <row r="22" spans="1:20" ht="16.8" customHeight="1" thickTop="1" thickBot="1" x14ac:dyDescent="0.5">
      <c r="A22" s="904"/>
      <c r="B22" s="878"/>
      <c r="C22" s="879"/>
      <c r="D22" s="264" t="s">
        <v>80</v>
      </c>
      <c r="E22" s="196"/>
      <c r="F22" s="197" t="s">
        <v>99</v>
      </c>
      <c r="G22" s="197" t="s">
        <v>101</v>
      </c>
      <c r="H22" s="276" t="str">
        <f>IFERROR(ROUNDDOWN(H21/B23,1),"")</f>
        <v/>
      </c>
      <c r="I22" s="277" t="s">
        <v>83</v>
      </c>
      <c r="K22" s="205"/>
      <c r="L22" s="207" t="s">
        <v>126</v>
      </c>
      <c r="M22" s="237" t="s">
        <v>208</v>
      </c>
      <c r="N22" s="208" t="str">
        <f>IF(SUM(N11:N21)=0,"",SUM(N11:N21))</f>
        <v/>
      </c>
      <c r="O22" s="237" t="s">
        <v>209</v>
      </c>
      <c r="P22" s="208" t="str">
        <f>IF(SUM(P11:P21)=0,"",SUM(P11:P21))</f>
        <v/>
      </c>
      <c r="Q22" s="205"/>
      <c r="R22" s="205"/>
      <c r="S22" s="205"/>
      <c r="T22" s="205"/>
    </row>
    <row r="23" spans="1:20" ht="16.8" customHeight="1" thickTop="1" thickBot="1" x14ac:dyDescent="0.5">
      <c r="A23" s="904"/>
      <c r="B23" s="910"/>
      <c r="C23" s="891" t="s">
        <v>86</v>
      </c>
      <c r="D23" s="285" t="s">
        <v>222</v>
      </c>
      <c r="E23" s="196" t="s">
        <v>76</v>
      </c>
      <c r="F23" s="197" t="s">
        <v>88</v>
      </c>
      <c r="G23" s="197"/>
      <c r="H23" s="192"/>
      <c r="I23" s="199" t="s">
        <v>78</v>
      </c>
      <c r="K23" s="205"/>
      <c r="L23" s="209"/>
      <c r="M23" s="209"/>
      <c r="N23" s="205"/>
      <c r="O23" s="209"/>
      <c r="P23" s="205"/>
      <c r="Q23" s="205"/>
      <c r="R23" s="205"/>
      <c r="S23" s="205"/>
      <c r="T23" s="205"/>
    </row>
    <row r="24" spans="1:20" ht="16.8" customHeight="1" thickTop="1" thickBot="1" x14ac:dyDescent="0.5">
      <c r="A24" s="905"/>
      <c r="B24" s="911"/>
      <c r="C24" s="892"/>
      <c r="D24" s="265" t="s">
        <v>80</v>
      </c>
      <c r="E24" s="203"/>
      <c r="F24" s="204" t="s">
        <v>106</v>
      </c>
      <c r="G24" s="197" t="s">
        <v>102</v>
      </c>
      <c r="H24" s="276" t="str">
        <f>IFERROR(ROUNDDOWN(H23/B23,1),"")</f>
        <v/>
      </c>
      <c r="I24" s="278" t="s">
        <v>83</v>
      </c>
      <c r="K24" s="205"/>
      <c r="L24" s="194"/>
      <c r="M24" s="894" t="s">
        <v>127</v>
      </c>
      <c r="N24" s="894"/>
      <c r="O24" s="893" t="s">
        <v>128</v>
      </c>
      <c r="P24" s="893"/>
      <c r="Q24" s="194"/>
      <c r="R24" s="194"/>
      <c r="S24" s="194"/>
      <c r="T24" s="205"/>
    </row>
    <row r="25" spans="1:20" ht="16.8" customHeight="1" thickBot="1" x14ac:dyDescent="0.5">
      <c r="A25" s="903" t="s">
        <v>129</v>
      </c>
      <c r="B25" s="876" t="s">
        <v>197</v>
      </c>
      <c r="C25" s="877"/>
      <c r="D25" s="262" t="s">
        <v>141</v>
      </c>
      <c r="E25" s="190" t="s">
        <v>76</v>
      </c>
      <c r="F25" s="191" t="s">
        <v>95</v>
      </c>
      <c r="G25" s="191"/>
      <c r="H25" s="192"/>
      <c r="I25" s="193" t="s">
        <v>78</v>
      </c>
      <c r="K25" s="205"/>
      <c r="L25" s="194"/>
      <c r="M25" s="194"/>
      <c r="N25" s="194"/>
      <c r="O25" s="194"/>
      <c r="P25" s="194"/>
      <c r="Q25" s="194"/>
      <c r="R25" s="194"/>
      <c r="S25" s="194"/>
      <c r="T25" s="205"/>
    </row>
    <row r="26" spans="1:20" ht="16.8" customHeight="1" thickTop="1" thickBot="1" x14ac:dyDescent="0.5">
      <c r="A26" s="904"/>
      <c r="B26" s="878"/>
      <c r="C26" s="879"/>
      <c r="D26" s="264" t="s">
        <v>80</v>
      </c>
      <c r="E26" s="196"/>
      <c r="F26" s="197" t="s">
        <v>99</v>
      </c>
      <c r="G26" s="197" t="s">
        <v>104</v>
      </c>
      <c r="H26" s="276" t="str">
        <f>IFERROR(ROUNDDOWN(H25/B27,1),"")</f>
        <v/>
      </c>
      <c r="I26" s="277" t="s">
        <v>83</v>
      </c>
      <c r="K26" s="194"/>
      <c r="L26" s="210" t="s">
        <v>130</v>
      </c>
      <c r="M26" s="238" t="s">
        <v>210</v>
      </c>
      <c r="N26" s="286"/>
      <c r="O26" s="239" t="s">
        <v>211</v>
      </c>
      <c r="P26" s="240"/>
      <c r="Q26" s="194"/>
      <c r="R26" s="205"/>
      <c r="S26" s="205"/>
      <c r="T26" s="205"/>
    </row>
    <row r="27" spans="1:20" ht="16.8" customHeight="1" thickTop="1" thickBot="1" x14ac:dyDescent="0.5">
      <c r="A27" s="904"/>
      <c r="B27" s="910"/>
      <c r="C27" s="891" t="s">
        <v>86</v>
      </c>
      <c r="D27" s="285" t="s">
        <v>222</v>
      </c>
      <c r="E27" s="196" t="s">
        <v>76</v>
      </c>
      <c r="F27" s="197" t="s">
        <v>88</v>
      </c>
      <c r="G27" s="197"/>
      <c r="H27" s="192"/>
      <c r="I27" s="199" t="s">
        <v>78</v>
      </c>
      <c r="K27" s="194"/>
      <c r="L27" s="211"/>
      <c r="M27" s="211"/>
      <c r="N27" s="194"/>
      <c r="O27" s="211"/>
      <c r="P27" s="194"/>
      <c r="Q27" s="194"/>
      <c r="S27" s="214"/>
      <c r="T27" s="205"/>
    </row>
    <row r="28" spans="1:20" ht="16.8" customHeight="1" thickTop="1" thickBot="1" x14ac:dyDescent="0.5">
      <c r="A28" s="905"/>
      <c r="B28" s="911"/>
      <c r="C28" s="892"/>
      <c r="D28" s="265" t="s">
        <v>80</v>
      </c>
      <c r="E28" s="203"/>
      <c r="F28" s="204" t="s">
        <v>106</v>
      </c>
      <c r="G28" s="197" t="s">
        <v>105</v>
      </c>
      <c r="H28" s="276" t="str">
        <f>IFERROR(ROUNDDOWN(H27/B27,1),"")</f>
        <v/>
      </c>
      <c r="I28" s="278" t="s">
        <v>83</v>
      </c>
      <c r="K28" s="194"/>
      <c r="L28" s="209"/>
      <c r="M28" s="209"/>
      <c r="N28" s="205"/>
      <c r="O28" s="209"/>
      <c r="P28" s="205"/>
      <c r="Q28" s="205"/>
      <c r="T28" s="205"/>
    </row>
    <row r="29" spans="1:20" ht="16.8" customHeight="1" thickBot="1" x14ac:dyDescent="0.5">
      <c r="A29" s="903" t="s">
        <v>131</v>
      </c>
      <c r="B29" s="876" t="s">
        <v>197</v>
      </c>
      <c r="C29" s="877"/>
      <c r="D29" s="262" t="s">
        <v>141</v>
      </c>
      <c r="E29" s="190" t="s">
        <v>76</v>
      </c>
      <c r="F29" s="191" t="s">
        <v>95</v>
      </c>
      <c r="G29" s="191"/>
      <c r="H29" s="192"/>
      <c r="I29" s="193" t="s">
        <v>78</v>
      </c>
      <c r="K29" s="229"/>
      <c r="L29" s="241"/>
      <c r="M29" s="212"/>
      <c r="N29" s="213"/>
      <c r="O29" s="212"/>
      <c r="P29" s="213"/>
      <c r="Q29" s="214"/>
      <c r="S29" s="214"/>
      <c r="T29" s="205"/>
    </row>
    <row r="30" spans="1:20" ht="16.8" customHeight="1" thickTop="1" thickBot="1" x14ac:dyDescent="0.5">
      <c r="A30" s="904"/>
      <c r="B30" s="878"/>
      <c r="C30" s="879"/>
      <c r="D30" s="264" t="s">
        <v>80</v>
      </c>
      <c r="E30" s="196"/>
      <c r="F30" s="197" t="s">
        <v>99</v>
      </c>
      <c r="G30" s="197" t="s">
        <v>108</v>
      </c>
      <c r="H30" s="276" t="str">
        <f>IFERROR(ROUNDDOWN(H29/B31,1),"")</f>
        <v/>
      </c>
      <c r="I30" s="277" t="s">
        <v>83</v>
      </c>
      <c r="K30" s="229"/>
      <c r="L30" s="215"/>
      <c r="M30" s="215"/>
      <c r="N30" s="266"/>
      <c r="O30" s="215"/>
      <c r="P30" s="267"/>
      <c r="Q30" s="261"/>
      <c r="S30" s="205"/>
      <c r="T30" s="205"/>
    </row>
    <row r="31" spans="1:20" ht="16.8" customHeight="1" thickTop="1" thickBot="1" x14ac:dyDescent="0.5">
      <c r="A31" s="904"/>
      <c r="B31" s="910"/>
      <c r="C31" s="891" t="s">
        <v>86</v>
      </c>
      <c r="D31" s="285" t="s">
        <v>222</v>
      </c>
      <c r="E31" s="196" t="s">
        <v>76</v>
      </c>
      <c r="F31" s="197" t="s">
        <v>88</v>
      </c>
      <c r="G31" s="197"/>
      <c r="H31" s="192"/>
      <c r="I31" s="199" t="s">
        <v>78</v>
      </c>
      <c r="K31" s="194"/>
      <c r="L31" s="895" t="s">
        <v>200</v>
      </c>
      <c r="M31" s="895"/>
      <c r="N31" s="895"/>
      <c r="O31" s="209"/>
      <c r="P31" s="205"/>
      <c r="Q31" s="205"/>
      <c r="R31" s="205"/>
      <c r="S31" s="205"/>
      <c r="T31" s="205"/>
    </row>
    <row r="32" spans="1:20" ht="16.8" customHeight="1" thickTop="1" thickBot="1" x14ac:dyDescent="0.5">
      <c r="A32" s="905"/>
      <c r="B32" s="911"/>
      <c r="C32" s="892"/>
      <c r="D32" s="265" t="s">
        <v>80</v>
      </c>
      <c r="E32" s="203"/>
      <c r="F32" s="204" t="s">
        <v>106</v>
      </c>
      <c r="G32" s="197" t="s">
        <v>109</v>
      </c>
      <c r="H32" s="276" t="str">
        <f>IFERROR(ROUNDDOWN(H31/B31,1),"")</f>
        <v/>
      </c>
      <c r="I32" s="278" t="s">
        <v>83</v>
      </c>
      <c r="K32" s="229" t="s">
        <v>132</v>
      </c>
      <c r="L32" s="276" t="str">
        <f>IF(P26=0,"",ROUNDDOWN(P26,1))</f>
        <v/>
      </c>
      <c r="M32" s="212"/>
      <c r="N32" s="213" t="s">
        <v>83</v>
      </c>
      <c r="O32" s="212"/>
      <c r="P32" s="213"/>
      <c r="Q32" s="214"/>
      <c r="R32" s="205"/>
      <c r="S32" s="205"/>
      <c r="T32" s="205"/>
    </row>
    <row r="33" spans="1:20" ht="16.8" customHeight="1" thickTop="1" thickBot="1" x14ac:dyDescent="0.5">
      <c r="A33" s="903" t="s">
        <v>136</v>
      </c>
      <c r="B33" s="876" t="s">
        <v>197</v>
      </c>
      <c r="C33" s="877"/>
      <c r="D33" s="262" t="s">
        <v>141</v>
      </c>
      <c r="E33" s="190" t="s">
        <v>76</v>
      </c>
      <c r="F33" s="191" t="s">
        <v>95</v>
      </c>
      <c r="G33" s="191"/>
      <c r="H33" s="192"/>
      <c r="I33" s="193" t="s">
        <v>78</v>
      </c>
      <c r="K33" s="229"/>
      <c r="L33" s="215"/>
      <c r="M33" s="215"/>
      <c r="N33" s="896" t="s">
        <v>133</v>
      </c>
      <c r="O33" s="897"/>
      <c r="P33" s="287" t="str">
        <f>IF(L32="","",IFERROR(ROUNDDOWN(L32/L34*100,1),0))</f>
        <v/>
      </c>
      <c r="Q33" s="284" t="s">
        <v>134</v>
      </c>
      <c r="R33" s="205"/>
      <c r="S33" s="205"/>
      <c r="T33" s="205"/>
    </row>
    <row r="34" spans="1:20" ht="16.8" customHeight="1" thickTop="1" thickBot="1" x14ac:dyDescent="0.5">
      <c r="A34" s="904"/>
      <c r="B34" s="878"/>
      <c r="C34" s="879"/>
      <c r="D34" s="264" t="s">
        <v>80</v>
      </c>
      <c r="E34" s="196"/>
      <c r="F34" s="197" t="s">
        <v>99</v>
      </c>
      <c r="G34" s="197" t="s">
        <v>111</v>
      </c>
      <c r="H34" s="276" t="str">
        <f>IFERROR(ROUNDDOWN(H33/B35,1),"")</f>
        <v/>
      </c>
      <c r="I34" s="277" t="s">
        <v>83</v>
      </c>
      <c r="K34" s="216" t="s">
        <v>135</v>
      </c>
      <c r="L34" s="279" t="str">
        <f>IF(N26=0,"",ROUNDDOWN(N26,1))</f>
        <v/>
      </c>
      <c r="M34" s="217"/>
      <c r="N34" s="218" t="s">
        <v>83</v>
      </c>
      <c r="O34" s="217"/>
      <c r="P34" s="218"/>
      <c r="Q34" s="218"/>
      <c r="R34" s="205"/>
      <c r="S34" s="205"/>
      <c r="T34" s="205"/>
    </row>
    <row r="35" spans="1:20" ht="16.8" customHeight="1" thickTop="1" thickBot="1" x14ac:dyDescent="0.5">
      <c r="A35" s="904"/>
      <c r="B35" s="910"/>
      <c r="C35" s="891" t="s">
        <v>86</v>
      </c>
      <c r="D35" s="285" t="s">
        <v>222</v>
      </c>
      <c r="E35" s="196" t="s">
        <v>76</v>
      </c>
      <c r="F35" s="197" t="s">
        <v>88</v>
      </c>
      <c r="G35" s="197"/>
      <c r="H35" s="192"/>
      <c r="I35" s="199" t="s">
        <v>78</v>
      </c>
      <c r="K35" s="205"/>
      <c r="L35" s="205"/>
      <c r="M35" s="205"/>
      <c r="N35" s="205"/>
      <c r="O35" s="205"/>
      <c r="Q35" s="205"/>
      <c r="R35" s="205"/>
      <c r="S35" s="205"/>
      <c r="T35" s="205"/>
    </row>
    <row r="36" spans="1:20" ht="16.8" customHeight="1" thickTop="1" thickBot="1" x14ac:dyDescent="0.5">
      <c r="A36" s="905"/>
      <c r="B36" s="911"/>
      <c r="C36" s="892"/>
      <c r="D36" s="265" t="s">
        <v>80</v>
      </c>
      <c r="E36" s="203"/>
      <c r="F36" s="204" t="s">
        <v>106</v>
      </c>
      <c r="G36" s="197" t="s">
        <v>112</v>
      </c>
      <c r="H36" s="276" t="str">
        <f>IFERROR(ROUNDDOWN(H35/B35,1),"")</f>
        <v/>
      </c>
      <c r="I36" s="278" t="s">
        <v>83</v>
      </c>
      <c r="K36" s="194"/>
      <c r="L36" s="898" t="s">
        <v>137</v>
      </c>
      <c r="M36" s="898"/>
      <c r="N36" s="898"/>
      <c r="O36" s="898"/>
      <c r="P36" s="898"/>
      <c r="Q36" s="898"/>
      <c r="R36" s="205"/>
      <c r="S36" s="205"/>
      <c r="T36" s="205"/>
    </row>
    <row r="37" spans="1:20" ht="16.8" customHeight="1" thickBot="1" x14ac:dyDescent="0.5">
      <c r="A37" s="903" t="s">
        <v>138</v>
      </c>
      <c r="B37" s="876" t="s">
        <v>197</v>
      </c>
      <c r="C37" s="877"/>
      <c r="D37" s="262" t="s">
        <v>141</v>
      </c>
      <c r="E37" s="190" t="s">
        <v>76</v>
      </c>
      <c r="F37" s="191" t="s">
        <v>95</v>
      </c>
      <c r="G37" s="191"/>
      <c r="H37" s="192"/>
      <c r="I37" s="193" t="s">
        <v>78</v>
      </c>
      <c r="K37" s="194"/>
      <c r="L37" s="898"/>
      <c r="M37" s="898"/>
      <c r="N37" s="898"/>
      <c r="O37" s="898"/>
      <c r="P37" s="898"/>
      <c r="Q37" s="898"/>
      <c r="R37" s="205"/>
      <c r="S37" s="205"/>
      <c r="T37" s="205"/>
    </row>
    <row r="38" spans="1:20" ht="16.8" customHeight="1" thickTop="1" thickBot="1" x14ac:dyDescent="0.5">
      <c r="A38" s="904"/>
      <c r="B38" s="878"/>
      <c r="C38" s="879"/>
      <c r="D38" s="264" t="s">
        <v>80</v>
      </c>
      <c r="E38" s="196"/>
      <c r="F38" s="197" t="s">
        <v>99</v>
      </c>
      <c r="G38" s="197" t="s">
        <v>114</v>
      </c>
      <c r="H38" s="276" t="str">
        <f>IFERROR(ROUNDDOWN(H37/B39,1),"")</f>
        <v/>
      </c>
      <c r="I38" s="277" t="s">
        <v>83</v>
      </c>
      <c r="K38" s="205"/>
      <c r="L38" s="268"/>
      <c r="M38" s="268"/>
      <c r="N38" s="268"/>
      <c r="O38" s="268"/>
      <c r="P38" s="269"/>
      <c r="Q38" s="242"/>
      <c r="R38" s="205"/>
      <c r="S38" s="205"/>
      <c r="T38" s="205"/>
    </row>
    <row r="39" spans="1:20" ht="16.8" customHeight="1" thickTop="1" thickBot="1" x14ac:dyDescent="0.5">
      <c r="A39" s="904"/>
      <c r="B39" s="910"/>
      <c r="C39" s="891" t="s">
        <v>86</v>
      </c>
      <c r="D39" s="285" t="s">
        <v>222</v>
      </c>
      <c r="E39" s="196" t="s">
        <v>76</v>
      </c>
      <c r="F39" s="197" t="s">
        <v>88</v>
      </c>
      <c r="G39" s="197"/>
      <c r="H39" s="192"/>
      <c r="I39" s="199" t="s">
        <v>78</v>
      </c>
      <c r="K39" s="205"/>
      <c r="L39" s="270"/>
      <c r="M39" s="270"/>
      <c r="N39" s="270"/>
      <c r="O39" s="270"/>
      <c r="P39" s="271"/>
      <c r="Q39" s="271"/>
      <c r="R39" s="205"/>
      <c r="S39" s="205"/>
      <c r="T39" s="205"/>
    </row>
    <row r="40" spans="1:20" ht="16.8" customHeight="1" thickTop="1" thickBot="1" x14ac:dyDescent="0.5">
      <c r="A40" s="905"/>
      <c r="B40" s="911"/>
      <c r="C40" s="892"/>
      <c r="D40" s="265" t="s">
        <v>80</v>
      </c>
      <c r="E40" s="203"/>
      <c r="F40" s="204" t="s">
        <v>106</v>
      </c>
      <c r="G40" s="197" t="s">
        <v>115</v>
      </c>
      <c r="H40" s="276" t="str">
        <f>IFERROR(ROUNDDOWN(H39/B39,1),"")</f>
        <v/>
      </c>
      <c r="I40" s="278" t="s">
        <v>83</v>
      </c>
      <c r="K40" s="205"/>
      <c r="L40"/>
      <c r="M40"/>
      <c r="N40"/>
      <c r="O40"/>
      <c r="P40"/>
      <c r="Q40" s="271"/>
      <c r="R40" s="205"/>
      <c r="S40" s="205"/>
      <c r="T40" s="205"/>
    </row>
    <row r="41" spans="1:20" ht="16.8" customHeight="1" thickBot="1" x14ac:dyDescent="0.5">
      <c r="A41" s="903" t="s">
        <v>139</v>
      </c>
      <c r="B41" s="876" t="s">
        <v>197</v>
      </c>
      <c r="C41" s="877"/>
      <c r="D41" s="262" t="s">
        <v>141</v>
      </c>
      <c r="E41" s="190" t="s">
        <v>76</v>
      </c>
      <c r="F41" s="191" t="s">
        <v>95</v>
      </c>
      <c r="G41" s="191"/>
      <c r="H41" s="192"/>
      <c r="I41" s="193" t="s">
        <v>78</v>
      </c>
      <c r="K41" s="205"/>
      <c r="L41" s="272"/>
      <c r="M41" s="272"/>
      <c r="N41" s="272"/>
      <c r="O41" s="272"/>
      <c r="P41" s="272"/>
      <c r="Q41" s="273"/>
      <c r="R41" s="205"/>
      <c r="S41" s="205"/>
      <c r="T41" s="205"/>
    </row>
    <row r="42" spans="1:20" ht="16.8" customHeight="1" thickTop="1" thickBot="1" x14ac:dyDescent="0.5">
      <c r="A42" s="904"/>
      <c r="B42" s="878"/>
      <c r="C42" s="879"/>
      <c r="D42" s="264" t="s">
        <v>80</v>
      </c>
      <c r="E42" s="196"/>
      <c r="F42" s="197" t="s">
        <v>99</v>
      </c>
      <c r="G42" s="197" t="s">
        <v>117</v>
      </c>
      <c r="H42" s="276" t="str">
        <f>IFERROR(ROUNDDOWN(H41/B43,1),"")</f>
        <v/>
      </c>
      <c r="I42" s="277" t="s">
        <v>83</v>
      </c>
      <c r="K42" s="205"/>
      <c r="L42" s="209"/>
      <c r="M42" s="209"/>
      <c r="N42" s="205"/>
      <c r="O42" s="209"/>
      <c r="P42" s="205"/>
      <c r="Q42" s="205"/>
      <c r="R42" s="205"/>
      <c r="S42" s="205"/>
      <c r="T42" s="205"/>
    </row>
    <row r="43" spans="1:20" ht="16.8" customHeight="1" thickTop="1" thickBot="1" x14ac:dyDescent="0.5">
      <c r="A43" s="904"/>
      <c r="B43" s="910"/>
      <c r="C43" s="891" t="s">
        <v>86</v>
      </c>
      <c r="D43" s="285" t="s">
        <v>222</v>
      </c>
      <c r="E43" s="196" t="s">
        <v>76</v>
      </c>
      <c r="F43" s="197" t="s">
        <v>88</v>
      </c>
      <c r="G43" s="197"/>
      <c r="H43" s="192"/>
      <c r="I43" s="199" t="s">
        <v>78</v>
      </c>
      <c r="K43" s="205"/>
      <c r="L43" s="194"/>
      <c r="M43" s="194"/>
      <c r="N43" s="194"/>
      <c r="O43" s="194"/>
      <c r="P43" s="194"/>
      <c r="Q43" s="205"/>
      <c r="R43" s="205"/>
      <c r="S43" s="205"/>
      <c r="T43" s="205"/>
    </row>
    <row r="44" spans="1:20" ht="16.8" customHeight="1" thickTop="1" thickBot="1" x14ac:dyDescent="0.5">
      <c r="A44" s="905"/>
      <c r="B44" s="911"/>
      <c r="C44" s="892"/>
      <c r="D44" s="265" t="s">
        <v>80</v>
      </c>
      <c r="E44" s="203"/>
      <c r="F44" s="204" t="s">
        <v>106</v>
      </c>
      <c r="G44" s="197" t="s">
        <v>118</v>
      </c>
      <c r="H44" s="276" t="str">
        <f>IFERROR(ROUNDDOWN(H43/B43,1),"")</f>
        <v/>
      </c>
      <c r="I44" s="278" t="s">
        <v>83</v>
      </c>
      <c r="K44" s="205"/>
      <c r="L44" s="209"/>
      <c r="M44" s="209"/>
      <c r="N44" s="205"/>
      <c r="O44" s="209"/>
      <c r="P44" s="205"/>
      <c r="Q44" s="205"/>
      <c r="R44" s="205"/>
      <c r="S44" s="205"/>
      <c r="T44" s="205"/>
    </row>
    <row r="45" spans="1:20" ht="16.8" customHeight="1" thickBot="1" x14ac:dyDescent="0.5">
      <c r="A45" s="903" t="s">
        <v>140</v>
      </c>
      <c r="B45" s="876" t="s">
        <v>197</v>
      </c>
      <c r="C45" s="877"/>
      <c r="D45" s="262" t="s">
        <v>141</v>
      </c>
      <c r="E45" s="190" t="s">
        <v>76</v>
      </c>
      <c r="F45" s="191" t="s">
        <v>95</v>
      </c>
      <c r="G45" s="191"/>
      <c r="H45" s="222"/>
      <c r="I45" s="193" t="s">
        <v>78</v>
      </c>
      <c r="K45" s="205"/>
      <c r="L45" s="209"/>
      <c r="M45" s="209"/>
      <c r="N45" s="205"/>
      <c r="O45" s="209"/>
      <c r="P45" s="205"/>
      <c r="Q45" s="205"/>
      <c r="R45" s="205"/>
      <c r="S45" s="205"/>
      <c r="T45" s="205"/>
    </row>
    <row r="46" spans="1:20" ht="16.8" customHeight="1" thickTop="1" thickBot="1" x14ac:dyDescent="0.5">
      <c r="A46" s="904"/>
      <c r="B46" s="878"/>
      <c r="C46" s="879"/>
      <c r="D46" s="264" t="s">
        <v>80</v>
      </c>
      <c r="E46" s="196"/>
      <c r="F46" s="197" t="s">
        <v>99</v>
      </c>
      <c r="G46" s="197" t="s">
        <v>120</v>
      </c>
      <c r="H46" s="276" t="str">
        <f>IFERROR(ROUNDDOWN(H45/B47,1),"")</f>
        <v/>
      </c>
      <c r="I46" s="277" t="s">
        <v>83</v>
      </c>
      <c r="K46" s="205"/>
      <c r="L46" s="209"/>
      <c r="M46" s="209"/>
      <c r="N46" s="205"/>
      <c r="O46" s="209"/>
      <c r="P46" s="205"/>
      <c r="Q46" s="205"/>
      <c r="R46" s="205"/>
      <c r="S46" s="205"/>
      <c r="T46" s="205"/>
    </row>
    <row r="47" spans="1:20" ht="16.8" customHeight="1" thickTop="1" thickBot="1" x14ac:dyDescent="0.5">
      <c r="A47" s="904"/>
      <c r="B47" s="910"/>
      <c r="C47" s="891" t="s">
        <v>86</v>
      </c>
      <c r="D47" s="285" t="s">
        <v>222</v>
      </c>
      <c r="E47" s="196" t="s">
        <v>76</v>
      </c>
      <c r="F47" s="197" t="s">
        <v>88</v>
      </c>
      <c r="G47" s="197"/>
      <c r="H47" s="192"/>
      <c r="I47" s="199" t="s">
        <v>78</v>
      </c>
      <c r="K47" s="205"/>
      <c r="L47" s="209"/>
      <c r="M47" s="209"/>
      <c r="N47" s="205"/>
      <c r="O47" s="209"/>
      <c r="P47" s="205"/>
      <c r="Q47" s="205"/>
      <c r="R47" s="205"/>
      <c r="S47" s="205"/>
      <c r="T47" s="205"/>
    </row>
    <row r="48" spans="1:20" ht="16.8" customHeight="1" thickTop="1" thickBot="1" x14ac:dyDescent="0.5">
      <c r="A48" s="905"/>
      <c r="B48" s="911"/>
      <c r="C48" s="892"/>
      <c r="D48" s="265" t="s">
        <v>80</v>
      </c>
      <c r="E48" s="203"/>
      <c r="F48" s="204" t="s">
        <v>106</v>
      </c>
      <c r="G48" s="197" t="s">
        <v>121</v>
      </c>
      <c r="H48" s="276" t="str">
        <f>IFERROR(ROUNDDOWN(H47/B47,1),"")</f>
        <v/>
      </c>
      <c r="I48" s="278" t="s">
        <v>83</v>
      </c>
      <c r="K48" s="205"/>
      <c r="L48" s="209"/>
      <c r="M48" s="209"/>
      <c r="N48" s="205"/>
      <c r="O48" s="209"/>
      <c r="P48" s="205"/>
      <c r="Q48" s="205"/>
      <c r="R48" s="205"/>
      <c r="S48" s="205"/>
      <c r="T48" s="205"/>
    </row>
    <row r="49" spans="1:21" ht="16.8" customHeight="1" thickBot="1" x14ac:dyDescent="0.5">
      <c r="A49" s="903" t="s">
        <v>201</v>
      </c>
      <c r="B49" s="876" t="s">
        <v>197</v>
      </c>
      <c r="C49" s="877"/>
      <c r="D49" s="262" t="s">
        <v>141</v>
      </c>
      <c r="E49" s="190" t="s">
        <v>76</v>
      </c>
      <c r="F49" s="191" t="s">
        <v>95</v>
      </c>
      <c r="G49" s="191"/>
      <c r="H49" s="192"/>
      <c r="I49" s="193" t="s">
        <v>78</v>
      </c>
      <c r="K49" s="205"/>
      <c r="L49" s="209"/>
      <c r="M49" s="209"/>
      <c r="N49" s="205"/>
      <c r="O49" s="209"/>
      <c r="P49" s="205"/>
      <c r="Q49" s="205"/>
      <c r="R49" s="205"/>
      <c r="S49" s="205"/>
      <c r="T49" s="205"/>
    </row>
    <row r="50" spans="1:21" ht="16.8" customHeight="1" thickTop="1" thickBot="1" x14ac:dyDescent="0.5">
      <c r="A50" s="904"/>
      <c r="B50" s="878"/>
      <c r="C50" s="879"/>
      <c r="D50" s="264" t="s">
        <v>80</v>
      </c>
      <c r="E50" s="196"/>
      <c r="F50" s="197" t="s">
        <v>99</v>
      </c>
      <c r="G50" s="197" t="s">
        <v>124</v>
      </c>
      <c r="H50" s="276" t="str">
        <f>IFERROR(ROUNDDOWN(H49/B51,1),"")</f>
        <v/>
      </c>
      <c r="I50" s="277" t="s">
        <v>83</v>
      </c>
      <c r="K50" s="205"/>
      <c r="L50" s="209"/>
      <c r="M50" s="209"/>
      <c r="N50" s="205"/>
      <c r="O50" s="209"/>
      <c r="P50" s="205"/>
      <c r="Q50" s="205"/>
      <c r="R50" s="205"/>
      <c r="S50" s="205"/>
      <c r="T50" s="205"/>
    </row>
    <row r="51" spans="1:21" ht="16.8" customHeight="1" thickTop="1" thickBot="1" x14ac:dyDescent="0.5">
      <c r="A51" s="904"/>
      <c r="B51" s="910"/>
      <c r="C51" s="891" t="s">
        <v>86</v>
      </c>
      <c r="D51" s="285" t="s">
        <v>222</v>
      </c>
      <c r="E51" s="196" t="s">
        <v>76</v>
      </c>
      <c r="F51" s="197" t="s">
        <v>88</v>
      </c>
      <c r="G51" s="197"/>
      <c r="H51" s="192"/>
      <c r="I51" s="199" t="s">
        <v>78</v>
      </c>
      <c r="K51" s="205"/>
      <c r="L51" s="209"/>
      <c r="M51" s="209"/>
      <c r="N51" s="205"/>
      <c r="O51" s="209"/>
      <c r="P51" s="205"/>
      <c r="Q51" s="205"/>
      <c r="R51" s="205"/>
      <c r="S51" s="205"/>
      <c r="T51" s="205"/>
    </row>
    <row r="52" spans="1:21" ht="16.8" customHeight="1" thickTop="1" thickBot="1" x14ac:dyDescent="0.5">
      <c r="A52" s="905"/>
      <c r="B52" s="911"/>
      <c r="C52" s="892"/>
      <c r="D52" s="265" t="s">
        <v>80</v>
      </c>
      <c r="E52" s="203"/>
      <c r="F52" s="204" t="s">
        <v>106</v>
      </c>
      <c r="G52" s="224" t="s">
        <v>125</v>
      </c>
      <c r="H52" s="276" t="str">
        <f>IFERROR(ROUNDDOWN(H51/B51,1),"")</f>
        <v/>
      </c>
      <c r="I52" s="278" t="s">
        <v>83</v>
      </c>
      <c r="K52" s="205"/>
      <c r="L52" s="209"/>
      <c r="M52" s="209"/>
      <c r="N52" s="205"/>
      <c r="O52" s="209"/>
      <c r="P52" s="205"/>
      <c r="Q52" s="205"/>
      <c r="R52" s="205"/>
      <c r="S52" s="205"/>
      <c r="T52" s="205"/>
    </row>
    <row r="53" spans="1:21" s="252" customFormat="1" ht="6.75" customHeight="1" x14ac:dyDescent="0.45">
      <c r="A53" s="247"/>
      <c r="B53" s="247"/>
      <c r="C53" s="247"/>
      <c r="D53" s="248"/>
      <c r="E53" s="196"/>
      <c r="F53" s="249"/>
      <c r="G53" s="249"/>
      <c r="H53" s="250"/>
      <c r="I53" s="251"/>
      <c r="K53" s="205"/>
      <c r="L53" s="209"/>
      <c r="M53" s="209"/>
      <c r="N53" s="205"/>
      <c r="O53" s="209"/>
      <c r="P53" s="205"/>
      <c r="Q53" s="205"/>
      <c r="R53" s="205"/>
      <c r="S53" s="205"/>
      <c r="T53" s="205"/>
      <c r="U53" s="248"/>
    </row>
  </sheetData>
  <mergeCells count="63">
    <mergeCell ref="A49:A52"/>
    <mergeCell ref="B49:C50"/>
    <mergeCell ref="B51:B52"/>
    <mergeCell ref="C51:C52"/>
    <mergeCell ref="A41:A44"/>
    <mergeCell ref="B41:C42"/>
    <mergeCell ref="B43:B44"/>
    <mergeCell ref="C43:C44"/>
    <mergeCell ref="A45:A48"/>
    <mergeCell ref="B45:C46"/>
    <mergeCell ref="B47:B48"/>
    <mergeCell ref="C47:C48"/>
    <mergeCell ref="L36:Q37"/>
    <mergeCell ref="A37:A40"/>
    <mergeCell ref="B37:C38"/>
    <mergeCell ref="B39:B40"/>
    <mergeCell ref="C39:C40"/>
    <mergeCell ref="A33:A36"/>
    <mergeCell ref="B33:C34"/>
    <mergeCell ref="N33:O33"/>
    <mergeCell ref="B35:B36"/>
    <mergeCell ref="C35:C36"/>
    <mergeCell ref="A29:A32"/>
    <mergeCell ref="B29:C30"/>
    <mergeCell ref="B31:B32"/>
    <mergeCell ref="C31:C32"/>
    <mergeCell ref="L31:N31"/>
    <mergeCell ref="O24:P24"/>
    <mergeCell ref="A25:A28"/>
    <mergeCell ref="B25:C26"/>
    <mergeCell ref="B27:B28"/>
    <mergeCell ref="C27:C28"/>
    <mergeCell ref="A21:A24"/>
    <mergeCell ref="B21:C22"/>
    <mergeCell ref="B23:B24"/>
    <mergeCell ref="C23:C24"/>
    <mergeCell ref="M24:N24"/>
    <mergeCell ref="A13:A16"/>
    <mergeCell ref="B13:C14"/>
    <mergeCell ref="B15:B16"/>
    <mergeCell ref="C15:C16"/>
    <mergeCell ref="A17:A20"/>
    <mergeCell ref="B17:C18"/>
    <mergeCell ref="B19:B20"/>
    <mergeCell ref="C19:C20"/>
    <mergeCell ref="A6:I6"/>
    <mergeCell ref="F7:I7"/>
    <mergeCell ref="A8:I8"/>
    <mergeCell ref="K8:P8"/>
    <mergeCell ref="A9:A12"/>
    <mergeCell ref="B9:C10"/>
    <mergeCell ref="L9:L10"/>
    <mergeCell ref="M9:P9"/>
    <mergeCell ref="M10:N10"/>
    <mergeCell ref="O10:P10"/>
    <mergeCell ref="B11:B12"/>
    <mergeCell ref="C11:C12"/>
    <mergeCell ref="A3:Q3"/>
    <mergeCell ref="A1:F2"/>
    <mergeCell ref="H1:I1"/>
    <mergeCell ref="J1:Q1"/>
    <mergeCell ref="H2:I2"/>
    <mergeCell ref="J2:Q2"/>
  </mergeCells>
  <phoneticPr fontId="11"/>
  <pageMargins left="0.41" right="0.25" top="0.45" bottom="0.39" header="0.24" footer="0.3"/>
  <pageSetup paperSize="9" scale="68" orientation="portrait" r:id="rId1"/>
  <headerFooter alignWithMargins="0">
    <oddHeader>&amp;R&amp;A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U53"/>
  <sheetViews>
    <sheetView view="pageBreakPreview" zoomScaleNormal="100" zoomScaleSheetLayoutView="100" workbookViewId="0">
      <selection activeCell="A3" sqref="A3:Q3"/>
    </sheetView>
  </sheetViews>
  <sheetFormatPr defaultColWidth="8.09765625" defaultRowHeight="10.8" x14ac:dyDescent="0.45"/>
  <cols>
    <col min="1" max="3" width="5.5" style="253" customWidth="1"/>
    <col min="4" max="4" width="25" style="194" customWidth="1"/>
    <col min="5" max="5" width="3" style="211" customWidth="1"/>
    <col min="6" max="6" width="8.5" style="254" customWidth="1"/>
    <col min="7" max="7" width="3" style="254" customWidth="1"/>
    <col min="8" max="8" width="8.5" style="255" customWidth="1"/>
    <col min="9" max="9" width="4" style="256" customWidth="1"/>
    <col min="10" max="10" width="3" style="194" customWidth="1"/>
    <col min="11" max="11" width="3" style="200" customWidth="1"/>
    <col min="12" max="12" width="8.5" style="223" customWidth="1"/>
    <col min="13" max="13" width="3.5" style="223" customWidth="1"/>
    <col min="14" max="14" width="8.5" style="202" customWidth="1"/>
    <col min="15" max="15" width="3.5" style="223" customWidth="1"/>
    <col min="16" max="16" width="8.5" style="202" customWidth="1"/>
    <col min="17" max="17" width="5" style="202" customWidth="1"/>
    <col min="18" max="19" width="8.3984375" style="257" customWidth="1"/>
    <col min="20" max="21" width="8.3984375" style="200" customWidth="1"/>
    <col min="22" max="23" width="8.3984375" style="194" customWidth="1"/>
    <col min="24" max="258" width="8.09765625" style="194"/>
    <col min="259" max="259" width="5.296875" style="194" customWidth="1"/>
    <col min="260" max="260" width="22.8984375" style="194" bestFit="1" customWidth="1"/>
    <col min="261" max="261" width="2.5" style="194" customWidth="1"/>
    <col min="262" max="262" width="8.19921875" style="194" customWidth="1"/>
    <col min="263" max="263" width="2.09765625" style="194" customWidth="1"/>
    <col min="264" max="264" width="7.19921875" style="194" customWidth="1"/>
    <col min="265" max="265" width="3.796875" style="194" customWidth="1"/>
    <col min="266" max="266" width="1.796875" style="194" customWidth="1"/>
    <col min="267" max="267" width="4.5" style="194" customWidth="1"/>
    <col min="268" max="268" width="10.59765625" style="194" customWidth="1"/>
    <col min="269" max="269" width="2.19921875" style="194" customWidth="1"/>
    <col min="270" max="270" width="8" style="194" customWidth="1"/>
    <col min="271" max="271" width="2.19921875" style="194" customWidth="1"/>
    <col min="272" max="272" width="8" style="194" customWidth="1"/>
    <col min="273" max="273" width="5.3984375" style="194" customWidth="1"/>
    <col min="274" max="279" width="8.3984375" style="194" customWidth="1"/>
    <col min="280" max="514" width="8.09765625" style="194"/>
    <col min="515" max="515" width="5.296875" style="194" customWidth="1"/>
    <col min="516" max="516" width="22.8984375" style="194" bestFit="1" customWidth="1"/>
    <col min="517" max="517" width="2.5" style="194" customWidth="1"/>
    <col min="518" max="518" width="8.19921875" style="194" customWidth="1"/>
    <col min="519" max="519" width="2.09765625" style="194" customWidth="1"/>
    <col min="520" max="520" width="7.19921875" style="194" customWidth="1"/>
    <col min="521" max="521" width="3.796875" style="194" customWidth="1"/>
    <col min="522" max="522" width="1.796875" style="194" customWidth="1"/>
    <col min="523" max="523" width="4.5" style="194" customWidth="1"/>
    <col min="524" max="524" width="10.59765625" style="194" customWidth="1"/>
    <col min="525" max="525" width="2.19921875" style="194" customWidth="1"/>
    <col min="526" max="526" width="8" style="194" customWidth="1"/>
    <col min="527" max="527" width="2.19921875" style="194" customWidth="1"/>
    <col min="528" max="528" width="8" style="194" customWidth="1"/>
    <col min="529" max="529" width="5.3984375" style="194" customWidth="1"/>
    <col min="530" max="535" width="8.3984375" style="194" customWidth="1"/>
    <col min="536" max="770" width="8.09765625" style="194"/>
    <col min="771" max="771" width="5.296875" style="194" customWidth="1"/>
    <col min="772" max="772" width="22.8984375" style="194" bestFit="1" customWidth="1"/>
    <col min="773" max="773" width="2.5" style="194" customWidth="1"/>
    <col min="774" max="774" width="8.19921875" style="194" customWidth="1"/>
    <col min="775" max="775" width="2.09765625" style="194" customWidth="1"/>
    <col min="776" max="776" width="7.19921875" style="194" customWidth="1"/>
    <col min="777" max="777" width="3.796875" style="194" customWidth="1"/>
    <col min="778" max="778" width="1.796875" style="194" customWidth="1"/>
    <col min="779" max="779" width="4.5" style="194" customWidth="1"/>
    <col min="780" max="780" width="10.59765625" style="194" customWidth="1"/>
    <col min="781" max="781" width="2.19921875" style="194" customWidth="1"/>
    <col min="782" max="782" width="8" style="194" customWidth="1"/>
    <col min="783" max="783" width="2.19921875" style="194" customWidth="1"/>
    <col min="784" max="784" width="8" style="194" customWidth="1"/>
    <col min="785" max="785" width="5.3984375" style="194" customWidth="1"/>
    <col min="786" max="791" width="8.3984375" style="194" customWidth="1"/>
    <col min="792" max="1026" width="8.09765625" style="194"/>
    <col min="1027" max="1027" width="5.296875" style="194" customWidth="1"/>
    <col min="1028" max="1028" width="22.8984375" style="194" bestFit="1" customWidth="1"/>
    <col min="1029" max="1029" width="2.5" style="194" customWidth="1"/>
    <col min="1030" max="1030" width="8.19921875" style="194" customWidth="1"/>
    <col min="1031" max="1031" width="2.09765625" style="194" customWidth="1"/>
    <col min="1032" max="1032" width="7.19921875" style="194" customWidth="1"/>
    <col min="1033" max="1033" width="3.796875" style="194" customWidth="1"/>
    <col min="1034" max="1034" width="1.796875" style="194" customWidth="1"/>
    <col min="1035" max="1035" width="4.5" style="194" customWidth="1"/>
    <col min="1036" max="1036" width="10.59765625" style="194" customWidth="1"/>
    <col min="1037" max="1037" width="2.19921875" style="194" customWidth="1"/>
    <col min="1038" max="1038" width="8" style="194" customWidth="1"/>
    <col min="1039" max="1039" width="2.19921875" style="194" customWidth="1"/>
    <col min="1040" max="1040" width="8" style="194" customWidth="1"/>
    <col min="1041" max="1041" width="5.3984375" style="194" customWidth="1"/>
    <col min="1042" max="1047" width="8.3984375" style="194" customWidth="1"/>
    <col min="1048" max="1282" width="8.09765625" style="194"/>
    <col min="1283" max="1283" width="5.296875" style="194" customWidth="1"/>
    <col min="1284" max="1284" width="22.8984375" style="194" bestFit="1" customWidth="1"/>
    <col min="1285" max="1285" width="2.5" style="194" customWidth="1"/>
    <col min="1286" max="1286" width="8.19921875" style="194" customWidth="1"/>
    <col min="1287" max="1287" width="2.09765625" style="194" customWidth="1"/>
    <col min="1288" max="1288" width="7.19921875" style="194" customWidth="1"/>
    <col min="1289" max="1289" width="3.796875" style="194" customWidth="1"/>
    <col min="1290" max="1290" width="1.796875" style="194" customWidth="1"/>
    <col min="1291" max="1291" width="4.5" style="194" customWidth="1"/>
    <col min="1292" max="1292" width="10.59765625" style="194" customWidth="1"/>
    <col min="1293" max="1293" width="2.19921875" style="194" customWidth="1"/>
    <col min="1294" max="1294" width="8" style="194" customWidth="1"/>
    <col min="1295" max="1295" width="2.19921875" style="194" customWidth="1"/>
    <col min="1296" max="1296" width="8" style="194" customWidth="1"/>
    <col min="1297" max="1297" width="5.3984375" style="194" customWidth="1"/>
    <col min="1298" max="1303" width="8.3984375" style="194" customWidth="1"/>
    <col min="1304" max="1538" width="8.09765625" style="194"/>
    <col min="1539" max="1539" width="5.296875" style="194" customWidth="1"/>
    <col min="1540" max="1540" width="22.8984375" style="194" bestFit="1" customWidth="1"/>
    <col min="1541" max="1541" width="2.5" style="194" customWidth="1"/>
    <col min="1542" max="1542" width="8.19921875" style="194" customWidth="1"/>
    <col min="1543" max="1543" width="2.09765625" style="194" customWidth="1"/>
    <col min="1544" max="1544" width="7.19921875" style="194" customWidth="1"/>
    <col min="1545" max="1545" width="3.796875" style="194" customWidth="1"/>
    <col min="1546" max="1546" width="1.796875" style="194" customWidth="1"/>
    <col min="1547" max="1547" width="4.5" style="194" customWidth="1"/>
    <col min="1548" max="1548" width="10.59765625" style="194" customWidth="1"/>
    <col min="1549" max="1549" width="2.19921875" style="194" customWidth="1"/>
    <col min="1550" max="1550" width="8" style="194" customWidth="1"/>
    <col min="1551" max="1551" width="2.19921875" style="194" customWidth="1"/>
    <col min="1552" max="1552" width="8" style="194" customWidth="1"/>
    <col min="1553" max="1553" width="5.3984375" style="194" customWidth="1"/>
    <col min="1554" max="1559" width="8.3984375" style="194" customWidth="1"/>
    <col min="1560" max="1794" width="8.09765625" style="194"/>
    <col min="1795" max="1795" width="5.296875" style="194" customWidth="1"/>
    <col min="1796" max="1796" width="22.8984375" style="194" bestFit="1" customWidth="1"/>
    <col min="1797" max="1797" width="2.5" style="194" customWidth="1"/>
    <col min="1798" max="1798" width="8.19921875" style="194" customWidth="1"/>
    <col min="1799" max="1799" width="2.09765625" style="194" customWidth="1"/>
    <col min="1800" max="1800" width="7.19921875" style="194" customWidth="1"/>
    <col min="1801" max="1801" width="3.796875" style="194" customWidth="1"/>
    <col min="1802" max="1802" width="1.796875" style="194" customWidth="1"/>
    <col min="1803" max="1803" width="4.5" style="194" customWidth="1"/>
    <col min="1804" max="1804" width="10.59765625" style="194" customWidth="1"/>
    <col min="1805" max="1805" width="2.19921875" style="194" customWidth="1"/>
    <col min="1806" max="1806" width="8" style="194" customWidth="1"/>
    <col min="1807" max="1807" width="2.19921875" style="194" customWidth="1"/>
    <col min="1808" max="1808" width="8" style="194" customWidth="1"/>
    <col min="1809" max="1809" width="5.3984375" style="194" customWidth="1"/>
    <col min="1810" max="1815" width="8.3984375" style="194" customWidth="1"/>
    <col min="1816" max="2050" width="8.09765625" style="194"/>
    <col min="2051" max="2051" width="5.296875" style="194" customWidth="1"/>
    <col min="2052" max="2052" width="22.8984375" style="194" bestFit="1" customWidth="1"/>
    <col min="2053" max="2053" width="2.5" style="194" customWidth="1"/>
    <col min="2054" max="2054" width="8.19921875" style="194" customWidth="1"/>
    <col min="2055" max="2055" width="2.09765625" style="194" customWidth="1"/>
    <col min="2056" max="2056" width="7.19921875" style="194" customWidth="1"/>
    <col min="2057" max="2057" width="3.796875" style="194" customWidth="1"/>
    <col min="2058" max="2058" width="1.796875" style="194" customWidth="1"/>
    <col min="2059" max="2059" width="4.5" style="194" customWidth="1"/>
    <col min="2060" max="2060" width="10.59765625" style="194" customWidth="1"/>
    <col min="2061" max="2061" width="2.19921875" style="194" customWidth="1"/>
    <col min="2062" max="2062" width="8" style="194" customWidth="1"/>
    <col min="2063" max="2063" width="2.19921875" style="194" customWidth="1"/>
    <col min="2064" max="2064" width="8" style="194" customWidth="1"/>
    <col min="2065" max="2065" width="5.3984375" style="194" customWidth="1"/>
    <col min="2066" max="2071" width="8.3984375" style="194" customWidth="1"/>
    <col min="2072" max="2306" width="8.09765625" style="194"/>
    <col min="2307" max="2307" width="5.296875" style="194" customWidth="1"/>
    <col min="2308" max="2308" width="22.8984375" style="194" bestFit="1" customWidth="1"/>
    <col min="2309" max="2309" width="2.5" style="194" customWidth="1"/>
    <col min="2310" max="2310" width="8.19921875" style="194" customWidth="1"/>
    <col min="2311" max="2311" width="2.09765625" style="194" customWidth="1"/>
    <col min="2312" max="2312" width="7.19921875" style="194" customWidth="1"/>
    <col min="2313" max="2313" width="3.796875" style="194" customWidth="1"/>
    <col min="2314" max="2314" width="1.796875" style="194" customWidth="1"/>
    <col min="2315" max="2315" width="4.5" style="194" customWidth="1"/>
    <col min="2316" max="2316" width="10.59765625" style="194" customWidth="1"/>
    <col min="2317" max="2317" width="2.19921875" style="194" customWidth="1"/>
    <col min="2318" max="2318" width="8" style="194" customWidth="1"/>
    <col min="2319" max="2319" width="2.19921875" style="194" customWidth="1"/>
    <col min="2320" max="2320" width="8" style="194" customWidth="1"/>
    <col min="2321" max="2321" width="5.3984375" style="194" customWidth="1"/>
    <col min="2322" max="2327" width="8.3984375" style="194" customWidth="1"/>
    <col min="2328" max="2562" width="8.09765625" style="194"/>
    <col min="2563" max="2563" width="5.296875" style="194" customWidth="1"/>
    <col min="2564" max="2564" width="22.8984375" style="194" bestFit="1" customWidth="1"/>
    <col min="2565" max="2565" width="2.5" style="194" customWidth="1"/>
    <col min="2566" max="2566" width="8.19921875" style="194" customWidth="1"/>
    <col min="2567" max="2567" width="2.09765625" style="194" customWidth="1"/>
    <col min="2568" max="2568" width="7.19921875" style="194" customWidth="1"/>
    <col min="2569" max="2569" width="3.796875" style="194" customWidth="1"/>
    <col min="2570" max="2570" width="1.796875" style="194" customWidth="1"/>
    <col min="2571" max="2571" width="4.5" style="194" customWidth="1"/>
    <col min="2572" max="2572" width="10.59765625" style="194" customWidth="1"/>
    <col min="2573" max="2573" width="2.19921875" style="194" customWidth="1"/>
    <col min="2574" max="2574" width="8" style="194" customWidth="1"/>
    <col min="2575" max="2575" width="2.19921875" style="194" customWidth="1"/>
    <col min="2576" max="2576" width="8" style="194" customWidth="1"/>
    <col min="2577" max="2577" width="5.3984375" style="194" customWidth="1"/>
    <col min="2578" max="2583" width="8.3984375" style="194" customWidth="1"/>
    <col min="2584" max="2818" width="8.09765625" style="194"/>
    <col min="2819" max="2819" width="5.296875" style="194" customWidth="1"/>
    <col min="2820" max="2820" width="22.8984375" style="194" bestFit="1" customWidth="1"/>
    <col min="2821" max="2821" width="2.5" style="194" customWidth="1"/>
    <col min="2822" max="2822" width="8.19921875" style="194" customWidth="1"/>
    <col min="2823" max="2823" width="2.09765625" style="194" customWidth="1"/>
    <col min="2824" max="2824" width="7.19921875" style="194" customWidth="1"/>
    <col min="2825" max="2825" width="3.796875" style="194" customWidth="1"/>
    <col min="2826" max="2826" width="1.796875" style="194" customWidth="1"/>
    <col min="2827" max="2827" width="4.5" style="194" customWidth="1"/>
    <col min="2828" max="2828" width="10.59765625" style="194" customWidth="1"/>
    <col min="2829" max="2829" width="2.19921875" style="194" customWidth="1"/>
    <col min="2830" max="2830" width="8" style="194" customWidth="1"/>
    <col min="2831" max="2831" width="2.19921875" style="194" customWidth="1"/>
    <col min="2832" max="2832" width="8" style="194" customWidth="1"/>
    <col min="2833" max="2833" width="5.3984375" style="194" customWidth="1"/>
    <col min="2834" max="2839" width="8.3984375" style="194" customWidth="1"/>
    <col min="2840" max="3074" width="8.09765625" style="194"/>
    <col min="3075" max="3075" width="5.296875" style="194" customWidth="1"/>
    <col min="3076" max="3076" width="22.8984375" style="194" bestFit="1" customWidth="1"/>
    <col min="3077" max="3077" width="2.5" style="194" customWidth="1"/>
    <col min="3078" max="3078" width="8.19921875" style="194" customWidth="1"/>
    <col min="3079" max="3079" width="2.09765625" style="194" customWidth="1"/>
    <col min="3080" max="3080" width="7.19921875" style="194" customWidth="1"/>
    <col min="3081" max="3081" width="3.796875" style="194" customWidth="1"/>
    <col min="3082" max="3082" width="1.796875" style="194" customWidth="1"/>
    <col min="3083" max="3083" width="4.5" style="194" customWidth="1"/>
    <col min="3084" max="3084" width="10.59765625" style="194" customWidth="1"/>
    <col min="3085" max="3085" width="2.19921875" style="194" customWidth="1"/>
    <col min="3086" max="3086" width="8" style="194" customWidth="1"/>
    <col min="3087" max="3087" width="2.19921875" style="194" customWidth="1"/>
    <col min="3088" max="3088" width="8" style="194" customWidth="1"/>
    <col min="3089" max="3089" width="5.3984375" style="194" customWidth="1"/>
    <col min="3090" max="3095" width="8.3984375" style="194" customWidth="1"/>
    <col min="3096" max="3330" width="8.09765625" style="194"/>
    <col min="3331" max="3331" width="5.296875" style="194" customWidth="1"/>
    <col min="3332" max="3332" width="22.8984375" style="194" bestFit="1" customWidth="1"/>
    <col min="3333" max="3333" width="2.5" style="194" customWidth="1"/>
    <col min="3334" max="3334" width="8.19921875" style="194" customWidth="1"/>
    <col min="3335" max="3335" width="2.09765625" style="194" customWidth="1"/>
    <col min="3336" max="3336" width="7.19921875" style="194" customWidth="1"/>
    <col min="3337" max="3337" width="3.796875" style="194" customWidth="1"/>
    <col min="3338" max="3338" width="1.796875" style="194" customWidth="1"/>
    <col min="3339" max="3339" width="4.5" style="194" customWidth="1"/>
    <col min="3340" max="3340" width="10.59765625" style="194" customWidth="1"/>
    <col min="3341" max="3341" width="2.19921875" style="194" customWidth="1"/>
    <col min="3342" max="3342" width="8" style="194" customWidth="1"/>
    <col min="3343" max="3343" width="2.19921875" style="194" customWidth="1"/>
    <col min="3344" max="3344" width="8" style="194" customWidth="1"/>
    <col min="3345" max="3345" width="5.3984375" style="194" customWidth="1"/>
    <col min="3346" max="3351" width="8.3984375" style="194" customWidth="1"/>
    <col min="3352" max="3586" width="8.09765625" style="194"/>
    <col min="3587" max="3587" width="5.296875" style="194" customWidth="1"/>
    <col min="3588" max="3588" width="22.8984375" style="194" bestFit="1" customWidth="1"/>
    <col min="3589" max="3589" width="2.5" style="194" customWidth="1"/>
    <col min="3590" max="3590" width="8.19921875" style="194" customWidth="1"/>
    <col min="3591" max="3591" width="2.09765625" style="194" customWidth="1"/>
    <col min="3592" max="3592" width="7.19921875" style="194" customWidth="1"/>
    <col min="3593" max="3593" width="3.796875" style="194" customWidth="1"/>
    <col min="3594" max="3594" width="1.796875" style="194" customWidth="1"/>
    <col min="3595" max="3595" width="4.5" style="194" customWidth="1"/>
    <col min="3596" max="3596" width="10.59765625" style="194" customWidth="1"/>
    <col min="3597" max="3597" width="2.19921875" style="194" customWidth="1"/>
    <col min="3598" max="3598" width="8" style="194" customWidth="1"/>
    <col min="3599" max="3599" width="2.19921875" style="194" customWidth="1"/>
    <col min="3600" max="3600" width="8" style="194" customWidth="1"/>
    <col min="3601" max="3601" width="5.3984375" style="194" customWidth="1"/>
    <col min="3602" max="3607" width="8.3984375" style="194" customWidth="1"/>
    <col min="3608" max="3842" width="8.09765625" style="194"/>
    <col min="3843" max="3843" width="5.296875" style="194" customWidth="1"/>
    <col min="3844" max="3844" width="22.8984375" style="194" bestFit="1" customWidth="1"/>
    <col min="3845" max="3845" width="2.5" style="194" customWidth="1"/>
    <col min="3846" max="3846" width="8.19921875" style="194" customWidth="1"/>
    <col min="3847" max="3847" width="2.09765625" style="194" customWidth="1"/>
    <col min="3848" max="3848" width="7.19921875" style="194" customWidth="1"/>
    <col min="3849" max="3849" width="3.796875" style="194" customWidth="1"/>
    <col min="3850" max="3850" width="1.796875" style="194" customWidth="1"/>
    <col min="3851" max="3851" width="4.5" style="194" customWidth="1"/>
    <col min="3852" max="3852" width="10.59765625" style="194" customWidth="1"/>
    <col min="3853" max="3853" width="2.19921875" style="194" customWidth="1"/>
    <col min="3854" max="3854" width="8" style="194" customWidth="1"/>
    <col min="3855" max="3855" width="2.19921875" style="194" customWidth="1"/>
    <col min="3856" max="3856" width="8" style="194" customWidth="1"/>
    <col min="3857" max="3857" width="5.3984375" style="194" customWidth="1"/>
    <col min="3858" max="3863" width="8.3984375" style="194" customWidth="1"/>
    <col min="3864" max="4098" width="8.09765625" style="194"/>
    <col min="4099" max="4099" width="5.296875" style="194" customWidth="1"/>
    <col min="4100" max="4100" width="22.8984375" style="194" bestFit="1" customWidth="1"/>
    <col min="4101" max="4101" width="2.5" style="194" customWidth="1"/>
    <col min="4102" max="4102" width="8.19921875" style="194" customWidth="1"/>
    <col min="4103" max="4103" width="2.09765625" style="194" customWidth="1"/>
    <col min="4104" max="4104" width="7.19921875" style="194" customWidth="1"/>
    <col min="4105" max="4105" width="3.796875" style="194" customWidth="1"/>
    <col min="4106" max="4106" width="1.796875" style="194" customWidth="1"/>
    <col min="4107" max="4107" width="4.5" style="194" customWidth="1"/>
    <col min="4108" max="4108" width="10.59765625" style="194" customWidth="1"/>
    <col min="4109" max="4109" width="2.19921875" style="194" customWidth="1"/>
    <col min="4110" max="4110" width="8" style="194" customWidth="1"/>
    <col min="4111" max="4111" width="2.19921875" style="194" customWidth="1"/>
    <col min="4112" max="4112" width="8" style="194" customWidth="1"/>
    <col min="4113" max="4113" width="5.3984375" style="194" customWidth="1"/>
    <col min="4114" max="4119" width="8.3984375" style="194" customWidth="1"/>
    <col min="4120" max="4354" width="8.09765625" style="194"/>
    <col min="4355" max="4355" width="5.296875" style="194" customWidth="1"/>
    <col min="4356" max="4356" width="22.8984375" style="194" bestFit="1" customWidth="1"/>
    <col min="4357" max="4357" width="2.5" style="194" customWidth="1"/>
    <col min="4358" max="4358" width="8.19921875" style="194" customWidth="1"/>
    <col min="4359" max="4359" width="2.09765625" style="194" customWidth="1"/>
    <col min="4360" max="4360" width="7.19921875" style="194" customWidth="1"/>
    <col min="4361" max="4361" width="3.796875" style="194" customWidth="1"/>
    <col min="4362" max="4362" width="1.796875" style="194" customWidth="1"/>
    <col min="4363" max="4363" width="4.5" style="194" customWidth="1"/>
    <col min="4364" max="4364" width="10.59765625" style="194" customWidth="1"/>
    <col min="4365" max="4365" width="2.19921875" style="194" customWidth="1"/>
    <col min="4366" max="4366" width="8" style="194" customWidth="1"/>
    <col min="4367" max="4367" width="2.19921875" style="194" customWidth="1"/>
    <col min="4368" max="4368" width="8" style="194" customWidth="1"/>
    <col min="4369" max="4369" width="5.3984375" style="194" customWidth="1"/>
    <col min="4370" max="4375" width="8.3984375" style="194" customWidth="1"/>
    <col min="4376" max="4610" width="8.09765625" style="194"/>
    <col min="4611" max="4611" width="5.296875" style="194" customWidth="1"/>
    <col min="4612" max="4612" width="22.8984375" style="194" bestFit="1" customWidth="1"/>
    <col min="4613" max="4613" width="2.5" style="194" customWidth="1"/>
    <col min="4614" max="4614" width="8.19921875" style="194" customWidth="1"/>
    <col min="4615" max="4615" width="2.09765625" style="194" customWidth="1"/>
    <col min="4616" max="4616" width="7.19921875" style="194" customWidth="1"/>
    <col min="4617" max="4617" width="3.796875" style="194" customWidth="1"/>
    <col min="4618" max="4618" width="1.796875" style="194" customWidth="1"/>
    <col min="4619" max="4619" width="4.5" style="194" customWidth="1"/>
    <col min="4620" max="4620" width="10.59765625" style="194" customWidth="1"/>
    <col min="4621" max="4621" width="2.19921875" style="194" customWidth="1"/>
    <col min="4622" max="4622" width="8" style="194" customWidth="1"/>
    <col min="4623" max="4623" width="2.19921875" style="194" customWidth="1"/>
    <col min="4624" max="4624" width="8" style="194" customWidth="1"/>
    <col min="4625" max="4625" width="5.3984375" style="194" customWidth="1"/>
    <col min="4626" max="4631" width="8.3984375" style="194" customWidth="1"/>
    <col min="4632" max="4866" width="8.09765625" style="194"/>
    <col min="4867" max="4867" width="5.296875" style="194" customWidth="1"/>
    <col min="4868" max="4868" width="22.8984375" style="194" bestFit="1" customWidth="1"/>
    <col min="4869" max="4869" width="2.5" style="194" customWidth="1"/>
    <col min="4870" max="4870" width="8.19921875" style="194" customWidth="1"/>
    <col min="4871" max="4871" width="2.09765625" style="194" customWidth="1"/>
    <col min="4872" max="4872" width="7.19921875" style="194" customWidth="1"/>
    <col min="4873" max="4873" width="3.796875" style="194" customWidth="1"/>
    <col min="4874" max="4874" width="1.796875" style="194" customWidth="1"/>
    <col min="4875" max="4875" width="4.5" style="194" customWidth="1"/>
    <col min="4876" max="4876" width="10.59765625" style="194" customWidth="1"/>
    <col min="4877" max="4877" width="2.19921875" style="194" customWidth="1"/>
    <col min="4878" max="4878" width="8" style="194" customWidth="1"/>
    <col min="4879" max="4879" width="2.19921875" style="194" customWidth="1"/>
    <col min="4880" max="4880" width="8" style="194" customWidth="1"/>
    <col min="4881" max="4881" width="5.3984375" style="194" customWidth="1"/>
    <col min="4882" max="4887" width="8.3984375" style="194" customWidth="1"/>
    <col min="4888" max="5122" width="8.09765625" style="194"/>
    <col min="5123" max="5123" width="5.296875" style="194" customWidth="1"/>
    <col min="5124" max="5124" width="22.8984375" style="194" bestFit="1" customWidth="1"/>
    <col min="5125" max="5125" width="2.5" style="194" customWidth="1"/>
    <col min="5126" max="5126" width="8.19921875" style="194" customWidth="1"/>
    <col min="5127" max="5127" width="2.09765625" style="194" customWidth="1"/>
    <col min="5128" max="5128" width="7.19921875" style="194" customWidth="1"/>
    <col min="5129" max="5129" width="3.796875" style="194" customWidth="1"/>
    <col min="5130" max="5130" width="1.796875" style="194" customWidth="1"/>
    <col min="5131" max="5131" width="4.5" style="194" customWidth="1"/>
    <col min="5132" max="5132" width="10.59765625" style="194" customWidth="1"/>
    <col min="5133" max="5133" width="2.19921875" style="194" customWidth="1"/>
    <col min="5134" max="5134" width="8" style="194" customWidth="1"/>
    <col min="5135" max="5135" width="2.19921875" style="194" customWidth="1"/>
    <col min="5136" max="5136" width="8" style="194" customWidth="1"/>
    <col min="5137" max="5137" width="5.3984375" style="194" customWidth="1"/>
    <col min="5138" max="5143" width="8.3984375" style="194" customWidth="1"/>
    <col min="5144" max="5378" width="8.09765625" style="194"/>
    <col min="5379" max="5379" width="5.296875" style="194" customWidth="1"/>
    <col min="5380" max="5380" width="22.8984375" style="194" bestFit="1" customWidth="1"/>
    <col min="5381" max="5381" width="2.5" style="194" customWidth="1"/>
    <col min="5382" max="5382" width="8.19921875" style="194" customWidth="1"/>
    <col min="5383" max="5383" width="2.09765625" style="194" customWidth="1"/>
    <col min="5384" max="5384" width="7.19921875" style="194" customWidth="1"/>
    <col min="5385" max="5385" width="3.796875" style="194" customWidth="1"/>
    <col min="5386" max="5386" width="1.796875" style="194" customWidth="1"/>
    <col min="5387" max="5387" width="4.5" style="194" customWidth="1"/>
    <col min="5388" max="5388" width="10.59765625" style="194" customWidth="1"/>
    <col min="5389" max="5389" width="2.19921875" style="194" customWidth="1"/>
    <col min="5390" max="5390" width="8" style="194" customWidth="1"/>
    <col min="5391" max="5391" width="2.19921875" style="194" customWidth="1"/>
    <col min="5392" max="5392" width="8" style="194" customWidth="1"/>
    <col min="5393" max="5393" width="5.3984375" style="194" customWidth="1"/>
    <col min="5394" max="5399" width="8.3984375" style="194" customWidth="1"/>
    <col min="5400" max="5634" width="8.09765625" style="194"/>
    <col min="5635" max="5635" width="5.296875" style="194" customWidth="1"/>
    <col min="5636" max="5636" width="22.8984375" style="194" bestFit="1" customWidth="1"/>
    <col min="5637" max="5637" width="2.5" style="194" customWidth="1"/>
    <col min="5638" max="5638" width="8.19921875" style="194" customWidth="1"/>
    <col min="5639" max="5639" width="2.09765625" style="194" customWidth="1"/>
    <col min="5640" max="5640" width="7.19921875" style="194" customWidth="1"/>
    <col min="5641" max="5641" width="3.796875" style="194" customWidth="1"/>
    <col min="5642" max="5642" width="1.796875" style="194" customWidth="1"/>
    <col min="5643" max="5643" width="4.5" style="194" customWidth="1"/>
    <col min="5644" max="5644" width="10.59765625" style="194" customWidth="1"/>
    <col min="5645" max="5645" width="2.19921875" style="194" customWidth="1"/>
    <col min="5646" max="5646" width="8" style="194" customWidth="1"/>
    <col min="5647" max="5647" width="2.19921875" style="194" customWidth="1"/>
    <col min="5648" max="5648" width="8" style="194" customWidth="1"/>
    <col min="5649" max="5649" width="5.3984375" style="194" customWidth="1"/>
    <col min="5650" max="5655" width="8.3984375" style="194" customWidth="1"/>
    <col min="5656" max="5890" width="8.09765625" style="194"/>
    <col min="5891" max="5891" width="5.296875" style="194" customWidth="1"/>
    <col min="5892" max="5892" width="22.8984375" style="194" bestFit="1" customWidth="1"/>
    <col min="5893" max="5893" width="2.5" style="194" customWidth="1"/>
    <col min="5894" max="5894" width="8.19921875" style="194" customWidth="1"/>
    <col min="5895" max="5895" width="2.09765625" style="194" customWidth="1"/>
    <col min="5896" max="5896" width="7.19921875" style="194" customWidth="1"/>
    <col min="5897" max="5897" width="3.796875" style="194" customWidth="1"/>
    <col min="5898" max="5898" width="1.796875" style="194" customWidth="1"/>
    <col min="5899" max="5899" width="4.5" style="194" customWidth="1"/>
    <col min="5900" max="5900" width="10.59765625" style="194" customWidth="1"/>
    <col min="5901" max="5901" width="2.19921875" style="194" customWidth="1"/>
    <col min="5902" max="5902" width="8" style="194" customWidth="1"/>
    <col min="5903" max="5903" width="2.19921875" style="194" customWidth="1"/>
    <col min="5904" max="5904" width="8" style="194" customWidth="1"/>
    <col min="5905" max="5905" width="5.3984375" style="194" customWidth="1"/>
    <col min="5906" max="5911" width="8.3984375" style="194" customWidth="1"/>
    <col min="5912" max="6146" width="8.09765625" style="194"/>
    <col min="6147" max="6147" width="5.296875" style="194" customWidth="1"/>
    <col min="6148" max="6148" width="22.8984375" style="194" bestFit="1" customWidth="1"/>
    <col min="6149" max="6149" width="2.5" style="194" customWidth="1"/>
    <col min="6150" max="6150" width="8.19921875" style="194" customWidth="1"/>
    <col min="6151" max="6151" width="2.09765625" style="194" customWidth="1"/>
    <col min="6152" max="6152" width="7.19921875" style="194" customWidth="1"/>
    <col min="6153" max="6153" width="3.796875" style="194" customWidth="1"/>
    <col min="6154" max="6154" width="1.796875" style="194" customWidth="1"/>
    <col min="6155" max="6155" width="4.5" style="194" customWidth="1"/>
    <col min="6156" max="6156" width="10.59765625" style="194" customWidth="1"/>
    <col min="6157" max="6157" width="2.19921875" style="194" customWidth="1"/>
    <col min="6158" max="6158" width="8" style="194" customWidth="1"/>
    <col min="6159" max="6159" width="2.19921875" style="194" customWidth="1"/>
    <col min="6160" max="6160" width="8" style="194" customWidth="1"/>
    <col min="6161" max="6161" width="5.3984375" style="194" customWidth="1"/>
    <col min="6162" max="6167" width="8.3984375" style="194" customWidth="1"/>
    <col min="6168" max="6402" width="8.09765625" style="194"/>
    <col min="6403" max="6403" width="5.296875" style="194" customWidth="1"/>
    <col min="6404" max="6404" width="22.8984375" style="194" bestFit="1" customWidth="1"/>
    <col min="6405" max="6405" width="2.5" style="194" customWidth="1"/>
    <col min="6406" max="6406" width="8.19921875" style="194" customWidth="1"/>
    <col min="6407" max="6407" width="2.09765625" style="194" customWidth="1"/>
    <col min="6408" max="6408" width="7.19921875" style="194" customWidth="1"/>
    <col min="6409" max="6409" width="3.796875" style="194" customWidth="1"/>
    <col min="6410" max="6410" width="1.796875" style="194" customWidth="1"/>
    <col min="6411" max="6411" width="4.5" style="194" customWidth="1"/>
    <col min="6412" max="6412" width="10.59765625" style="194" customWidth="1"/>
    <col min="6413" max="6413" width="2.19921875" style="194" customWidth="1"/>
    <col min="6414" max="6414" width="8" style="194" customWidth="1"/>
    <col min="6415" max="6415" width="2.19921875" style="194" customWidth="1"/>
    <col min="6416" max="6416" width="8" style="194" customWidth="1"/>
    <col min="6417" max="6417" width="5.3984375" style="194" customWidth="1"/>
    <col min="6418" max="6423" width="8.3984375" style="194" customWidth="1"/>
    <col min="6424" max="6658" width="8.09765625" style="194"/>
    <col min="6659" max="6659" width="5.296875" style="194" customWidth="1"/>
    <col min="6660" max="6660" width="22.8984375" style="194" bestFit="1" customWidth="1"/>
    <col min="6661" max="6661" width="2.5" style="194" customWidth="1"/>
    <col min="6662" max="6662" width="8.19921875" style="194" customWidth="1"/>
    <col min="6663" max="6663" width="2.09765625" style="194" customWidth="1"/>
    <col min="6664" max="6664" width="7.19921875" style="194" customWidth="1"/>
    <col min="6665" max="6665" width="3.796875" style="194" customWidth="1"/>
    <col min="6666" max="6666" width="1.796875" style="194" customWidth="1"/>
    <col min="6667" max="6667" width="4.5" style="194" customWidth="1"/>
    <col min="6668" max="6668" width="10.59765625" style="194" customWidth="1"/>
    <col min="6669" max="6669" width="2.19921875" style="194" customWidth="1"/>
    <col min="6670" max="6670" width="8" style="194" customWidth="1"/>
    <col min="6671" max="6671" width="2.19921875" style="194" customWidth="1"/>
    <col min="6672" max="6672" width="8" style="194" customWidth="1"/>
    <col min="6673" max="6673" width="5.3984375" style="194" customWidth="1"/>
    <col min="6674" max="6679" width="8.3984375" style="194" customWidth="1"/>
    <col min="6680" max="6914" width="8.09765625" style="194"/>
    <col min="6915" max="6915" width="5.296875" style="194" customWidth="1"/>
    <col min="6916" max="6916" width="22.8984375" style="194" bestFit="1" customWidth="1"/>
    <col min="6917" max="6917" width="2.5" style="194" customWidth="1"/>
    <col min="6918" max="6918" width="8.19921875" style="194" customWidth="1"/>
    <col min="6919" max="6919" width="2.09765625" style="194" customWidth="1"/>
    <col min="6920" max="6920" width="7.19921875" style="194" customWidth="1"/>
    <col min="6921" max="6921" width="3.796875" style="194" customWidth="1"/>
    <col min="6922" max="6922" width="1.796875" style="194" customWidth="1"/>
    <col min="6923" max="6923" width="4.5" style="194" customWidth="1"/>
    <col min="6924" max="6924" width="10.59765625" style="194" customWidth="1"/>
    <col min="6925" max="6925" width="2.19921875" style="194" customWidth="1"/>
    <col min="6926" max="6926" width="8" style="194" customWidth="1"/>
    <col min="6927" max="6927" width="2.19921875" style="194" customWidth="1"/>
    <col min="6928" max="6928" width="8" style="194" customWidth="1"/>
    <col min="6929" max="6929" width="5.3984375" style="194" customWidth="1"/>
    <col min="6930" max="6935" width="8.3984375" style="194" customWidth="1"/>
    <col min="6936" max="7170" width="8.09765625" style="194"/>
    <col min="7171" max="7171" width="5.296875" style="194" customWidth="1"/>
    <col min="7172" max="7172" width="22.8984375" style="194" bestFit="1" customWidth="1"/>
    <col min="7173" max="7173" width="2.5" style="194" customWidth="1"/>
    <col min="7174" max="7174" width="8.19921875" style="194" customWidth="1"/>
    <col min="7175" max="7175" width="2.09765625" style="194" customWidth="1"/>
    <col min="7176" max="7176" width="7.19921875" style="194" customWidth="1"/>
    <col min="7177" max="7177" width="3.796875" style="194" customWidth="1"/>
    <col min="7178" max="7178" width="1.796875" style="194" customWidth="1"/>
    <col min="7179" max="7179" width="4.5" style="194" customWidth="1"/>
    <col min="7180" max="7180" width="10.59765625" style="194" customWidth="1"/>
    <col min="7181" max="7181" width="2.19921875" style="194" customWidth="1"/>
    <col min="7182" max="7182" width="8" style="194" customWidth="1"/>
    <col min="7183" max="7183" width="2.19921875" style="194" customWidth="1"/>
    <col min="7184" max="7184" width="8" style="194" customWidth="1"/>
    <col min="7185" max="7185" width="5.3984375" style="194" customWidth="1"/>
    <col min="7186" max="7191" width="8.3984375" style="194" customWidth="1"/>
    <col min="7192" max="7426" width="8.09765625" style="194"/>
    <col min="7427" max="7427" width="5.296875" style="194" customWidth="1"/>
    <col min="7428" max="7428" width="22.8984375" style="194" bestFit="1" customWidth="1"/>
    <col min="7429" max="7429" width="2.5" style="194" customWidth="1"/>
    <col min="7430" max="7430" width="8.19921875" style="194" customWidth="1"/>
    <col min="7431" max="7431" width="2.09765625" style="194" customWidth="1"/>
    <col min="7432" max="7432" width="7.19921875" style="194" customWidth="1"/>
    <col min="7433" max="7433" width="3.796875" style="194" customWidth="1"/>
    <col min="7434" max="7434" width="1.796875" style="194" customWidth="1"/>
    <col min="7435" max="7435" width="4.5" style="194" customWidth="1"/>
    <col min="7436" max="7436" width="10.59765625" style="194" customWidth="1"/>
    <col min="7437" max="7437" width="2.19921875" style="194" customWidth="1"/>
    <col min="7438" max="7438" width="8" style="194" customWidth="1"/>
    <col min="7439" max="7439" width="2.19921875" style="194" customWidth="1"/>
    <col min="7440" max="7440" width="8" style="194" customWidth="1"/>
    <col min="7441" max="7441" width="5.3984375" style="194" customWidth="1"/>
    <col min="7442" max="7447" width="8.3984375" style="194" customWidth="1"/>
    <col min="7448" max="7682" width="8.09765625" style="194"/>
    <col min="7683" max="7683" width="5.296875" style="194" customWidth="1"/>
    <col min="7684" max="7684" width="22.8984375" style="194" bestFit="1" customWidth="1"/>
    <col min="7685" max="7685" width="2.5" style="194" customWidth="1"/>
    <col min="7686" max="7686" width="8.19921875" style="194" customWidth="1"/>
    <col min="7687" max="7687" width="2.09765625" style="194" customWidth="1"/>
    <col min="7688" max="7688" width="7.19921875" style="194" customWidth="1"/>
    <col min="7689" max="7689" width="3.796875" style="194" customWidth="1"/>
    <col min="7690" max="7690" width="1.796875" style="194" customWidth="1"/>
    <col min="7691" max="7691" width="4.5" style="194" customWidth="1"/>
    <col min="7692" max="7692" width="10.59765625" style="194" customWidth="1"/>
    <col min="7693" max="7693" width="2.19921875" style="194" customWidth="1"/>
    <col min="7694" max="7694" width="8" style="194" customWidth="1"/>
    <col min="7695" max="7695" width="2.19921875" style="194" customWidth="1"/>
    <col min="7696" max="7696" width="8" style="194" customWidth="1"/>
    <col min="7697" max="7697" width="5.3984375" style="194" customWidth="1"/>
    <col min="7698" max="7703" width="8.3984375" style="194" customWidth="1"/>
    <col min="7704" max="7938" width="8.09765625" style="194"/>
    <col min="7939" max="7939" width="5.296875" style="194" customWidth="1"/>
    <col min="7940" max="7940" width="22.8984375" style="194" bestFit="1" customWidth="1"/>
    <col min="7941" max="7941" width="2.5" style="194" customWidth="1"/>
    <col min="7942" max="7942" width="8.19921875" style="194" customWidth="1"/>
    <col min="7943" max="7943" width="2.09765625" style="194" customWidth="1"/>
    <col min="7944" max="7944" width="7.19921875" style="194" customWidth="1"/>
    <col min="7945" max="7945" width="3.796875" style="194" customWidth="1"/>
    <col min="7946" max="7946" width="1.796875" style="194" customWidth="1"/>
    <col min="7947" max="7947" width="4.5" style="194" customWidth="1"/>
    <col min="7948" max="7948" width="10.59765625" style="194" customWidth="1"/>
    <col min="7949" max="7949" width="2.19921875" style="194" customWidth="1"/>
    <col min="7950" max="7950" width="8" style="194" customWidth="1"/>
    <col min="7951" max="7951" width="2.19921875" style="194" customWidth="1"/>
    <col min="7952" max="7952" width="8" style="194" customWidth="1"/>
    <col min="7953" max="7953" width="5.3984375" style="194" customWidth="1"/>
    <col min="7954" max="7959" width="8.3984375" style="194" customWidth="1"/>
    <col min="7960" max="8194" width="8.09765625" style="194"/>
    <col min="8195" max="8195" width="5.296875" style="194" customWidth="1"/>
    <col min="8196" max="8196" width="22.8984375" style="194" bestFit="1" customWidth="1"/>
    <col min="8197" max="8197" width="2.5" style="194" customWidth="1"/>
    <col min="8198" max="8198" width="8.19921875" style="194" customWidth="1"/>
    <col min="8199" max="8199" width="2.09765625" style="194" customWidth="1"/>
    <col min="8200" max="8200" width="7.19921875" style="194" customWidth="1"/>
    <col min="8201" max="8201" width="3.796875" style="194" customWidth="1"/>
    <col min="8202" max="8202" width="1.796875" style="194" customWidth="1"/>
    <col min="8203" max="8203" width="4.5" style="194" customWidth="1"/>
    <col min="8204" max="8204" width="10.59765625" style="194" customWidth="1"/>
    <col min="8205" max="8205" width="2.19921875" style="194" customWidth="1"/>
    <col min="8206" max="8206" width="8" style="194" customWidth="1"/>
    <col min="8207" max="8207" width="2.19921875" style="194" customWidth="1"/>
    <col min="8208" max="8208" width="8" style="194" customWidth="1"/>
    <col min="8209" max="8209" width="5.3984375" style="194" customWidth="1"/>
    <col min="8210" max="8215" width="8.3984375" style="194" customWidth="1"/>
    <col min="8216" max="8450" width="8.09765625" style="194"/>
    <col min="8451" max="8451" width="5.296875" style="194" customWidth="1"/>
    <col min="8452" max="8452" width="22.8984375" style="194" bestFit="1" customWidth="1"/>
    <col min="8453" max="8453" width="2.5" style="194" customWidth="1"/>
    <col min="8454" max="8454" width="8.19921875" style="194" customWidth="1"/>
    <col min="8455" max="8455" width="2.09765625" style="194" customWidth="1"/>
    <col min="8456" max="8456" width="7.19921875" style="194" customWidth="1"/>
    <col min="8457" max="8457" width="3.796875" style="194" customWidth="1"/>
    <col min="8458" max="8458" width="1.796875" style="194" customWidth="1"/>
    <col min="8459" max="8459" width="4.5" style="194" customWidth="1"/>
    <col min="8460" max="8460" width="10.59765625" style="194" customWidth="1"/>
    <col min="8461" max="8461" width="2.19921875" style="194" customWidth="1"/>
    <col min="8462" max="8462" width="8" style="194" customWidth="1"/>
    <col min="8463" max="8463" width="2.19921875" style="194" customWidth="1"/>
    <col min="8464" max="8464" width="8" style="194" customWidth="1"/>
    <col min="8465" max="8465" width="5.3984375" style="194" customWidth="1"/>
    <col min="8466" max="8471" width="8.3984375" style="194" customWidth="1"/>
    <col min="8472" max="8706" width="8.09765625" style="194"/>
    <col min="8707" max="8707" width="5.296875" style="194" customWidth="1"/>
    <col min="8708" max="8708" width="22.8984375" style="194" bestFit="1" customWidth="1"/>
    <col min="8709" max="8709" width="2.5" style="194" customWidth="1"/>
    <col min="8710" max="8710" width="8.19921875" style="194" customWidth="1"/>
    <col min="8711" max="8711" width="2.09765625" style="194" customWidth="1"/>
    <col min="8712" max="8712" width="7.19921875" style="194" customWidth="1"/>
    <col min="8713" max="8713" width="3.796875" style="194" customWidth="1"/>
    <col min="8714" max="8714" width="1.796875" style="194" customWidth="1"/>
    <col min="8715" max="8715" width="4.5" style="194" customWidth="1"/>
    <col min="8716" max="8716" width="10.59765625" style="194" customWidth="1"/>
    <col min="8717" max="8717" width="2.19921875" style="194" customWidth="1"/>
    <col min="8718" max="8718" width="8" style="194" customWidth="1"/>
    <col min="8719" max="8719" width="2.19921875" style="194" customWidth="1"/>
    <col min="8720" max="8720" width="8" style="194" customWidth="1"/>
    <col min="8721" max="8721" width="5.3984375" style="194" customWidth="1"/>
    <col min="8722" max="8727" width="8.3984375" style="194" customWidth="1"/>
    <col min="8728" max="8962" width="8.09765625" style="194"/>
    <col min="8963" max="8963" width="5.296875" style="194" customWidth="1"/>
    <col min="8964" max="8964" width="22.8984375" style="194" bestFit="1" customWidth="1"/>
    <col min="8965" max="8965" width="2.5" style="194" customWidth="1"/>
    <col min="8966" max="8966" width="8.19921875" style="194" customWidth="1"/>
    <col min="8967" max="8967" width="2.09765625" style="194" customWidth="1"/>
    <col min="8968" max="8968" width="7.19921875" style="194" customWidth="1"/>
    <col min="8969" max="8969" width="3.796875" style="194" customWidth="1"/>
    <col min="8970" max="8970" width="1.796875" style="194" customWidth="1"/>
    <col min="8971" max="8971" width="4.5" style="194" customWidth="1"/>
    <col min="8972" max="8972" width="10.59765625" style="194" customWidth="1"/>
    <col min="8973" max="8973" width="2.19921875" style="194" customWidth="1"/>
    <col min="8974" max="8974" width="8" style="194" customWidth="1"/>
    <col min="8975" max="8975" width="2.19921875" style="194" customWidth="1"/>
    <col min="8976" max="8976" width="8" style="194" customWidth="1"/>
    <col min="8977" max="8977" width="5.3984375" style="194" customWidth="1"/>
    <col min="8978" max="8983" width="8.3984375" style="194" customWidth="1"/>
    <col min="8984" max="9218" width="8.09765625" style="194"/>
    <col min="9219" max="9219" width="5.296875" style="194" customWidth="1"/>
    <col min="9220" max="9220" width="22.8984375" style="194" bestFit="1" customWidth="1"/>
    <col min="9221" max="9221" width="2.5" style="194" customWidth="1"/>
    <col min="9222" max="9222" width="8.19921875" style="194" customWidth="1"/>
    <col min="9223" max="9223" width="2.09765625" style="194" customWidth="1"/>
    <col min="9224" max="9224" width="7.19921875" style="194" customWidth="1"/>
    <col min="9225" max="9225" width="3.796875" style="194" customWidth="1"/>
    <col min="9226" max="9226" width="1.796875" style="194" customWidth="1"/>
    <col min="9227" max="9227" width="4.5" style="194" customWidth="1"/>
    <col min="9228" max="9228" width="10.59765625" style="194" customWidth="1"/>
    <col min="9229" max="9229" width="2.19921875" style="194" customWidth="1"/>
    <col min="9230" max="9230" width="8" style="194" customWidth="1"/>
    <col min="9231" max="9231" width="2.19921875" style="194" customWidth="1"/>
    <col min="9232" max="9232" width="8" style="194" customWidth="1"/>
    <col min="9233" max="9233" width="5.3984375" style="194" customWidth="1"/>
    <col min="9234" max="9239" width="8.3984375" style="194" customWidth="1"/>
    <col min="9240" max="9474" width="8.09765625" style="194"/>
    <col min="9475" max="9475" width="5.296875" style="194" customWidth="1"/>
    <col min="9476" max="9476" width="22.8984375" style="194" bestFit="1" customWidth="1"/>
    <col min="9477" max="9477" width="2.5" style="194" customWidth="1"/>
    <col min="9478" max="9478" width="8.19921875" style="194" customWidth="1"/>
    <col min="9479" max="9479" width="2.09765625" style="194" customWidth="1"/>
    <col min="9480" max="9480" width="7.19921875" style="194" customWidth="1"/>
    <col min="9481" max="9481" width="3.796875" style="194" customWidth="1"/>
    <col min="9482" max="9482" width="1.796875" style="194" customWidth="1"/>
    <col min="9483" max="9483" width="4.5" style="194" customWidth="1"/>
    <col min="9484" max="9484" width="10.59765625" style="194" customWidth="1"/>
    <col min="9485" max="9485" width="2.19921875" style="194" customWidth="1"/>
    <col min="9486" max="9486" width="8" style="194" customWidth="1"/>
    <col min="9487" max="9487" width="2.19921875" style="194" customWidth="1"/>
    <col min="9488" max="9488" width="8" style="194" customWidth="1"/>
    <col min="9489" max="9489" width="5.3984375" style="194" customWidth="1"/>
    <col min="9490" max="9495" width="8.3984375" style="194" customWidth="1"/>
    <col min="9496" max="9730" width="8.09765625" style="194"/>
    <col min="9731" max="9731" width="5.296875" style="194" customWidth="1"/>
    <col min="9732" max="9732" width="22.8984375" style="194" bestFit="1" customWidth="1"/>
    <col min="9733" max="9733" width="2.5" style="194" customWidth="1"/>
    <col min="9734" max="9734" width="8.19921875" style="194" customWidth="1"/>
    <col min="9735" max="9735" width="2.09765625" style="194" customWidth="1"/>
    <col min="9736" max="9736" width="7.19921875" style="194" customWidth="1"/>
    <col min="9737" max="9737" width="3.796875" style="194" customWidth="1"/>
    <col min="9738" max="9738" width="1.796875" style="194" customWidth="1"/>
    <col min="9739" max="9739" width="4.5" style="194" customWidth="1"/>
    <col min="9740" max="9740" width="10.59765625" style="194" customWidth="1"/>
    <col min="9741" max="9741" width="2.19921875" style="194" customWidth="1"/>
    <col min="9742" max="9742" width="8" style="194" customWidth="1"/>
    <col min="9743" max="9743" width="2.19921875" style="194" customWidth="1"/>
    <col min="9744" max="9744" width="8" style="194" customWidth="1"/>
    <col min="9745" max="9745" width="5.3984375" style="194" customWidth="1"/>
    <col min="9746" max="9751" width="8.3984375" style="194" customWidth="1"/>
    <col min="9752" max="9986" width="8.09765625" style="194"/>
    <col min="9987" max="9987" width="5.296875" style="194" customWidth="1"/>
    <col min="9988" max="9988" width="22.8984375" style="194" bestFit="1" customWidth="1"/>
    <col min="9989" max="9989" width="2.5" style="194" customWidth="1"/>
    <col min="9990" max="9990" width="8.19921875" style="194" customWidth="1"/>
    <col min="9991" max="9991" width="2.09765625" style="194" customWidth="1"/>
    <col min="9992" max="9992" width="7.19921875" style="194" customWidth="1"/>
    <col min="9993" max="9993" width="3.796875" style="194" customWidth="1"/>
    <col min="9994" max="9994" width="1.796875" style="194" customWidth="1"/>
    <col min="9995" max="9995" width="4.5" style="194" customWidth="1"/>
    <col min="9996" max="9996" width="10.59765625" style="194" customWidth="1"/>
    <col min="9997" max="9997" width="2.19921875" style="194" customWidth="1"/>
    <col min="9998" max="9998" width="8" style="194" customWidth="1"/>
    <col min="9999" max="9999" width="2.19921875" style="194" customWidth="1"/>
    <col min="10000" max="10000" width="8" style="194" customWidth="1"/>
    <col min="10001" max="10001" width="5.3984375" style="194" customWidth="1"/>
    <col min="10002" max="10007" width="8.3984375" style="194" customWidth="1"/>
    <col min="10008" max="10242" width="8.09765625" style="194"/>
    <col min="10243" max="10243" width="5.296875" style="194" customWidth="1"/>
    <col min="10244" max="10244" width="22.8984375" style="194" bestFit="1" customWidth="1"/>
    <col min="10245" max="10245" width="2.5" style="194" customWidth="1"/>
    <col min="10246" max="10246" width="8.19921875" style="194" customWidth="1"/>
    <col min="10247" max="10247" width="2.09765625" style="194" customWidth="1"/>
    <col min="10248" max="10248" width="7.19921875" style="194" customWidth="1"/>
    <col min="10249" max="10249" width="3.796875" style="194" customWidth="1"/>
    <col min="10250" max="10250" width="1.796875" style="194" customWidth="1"/>
    <col min="10251" max="10251" width="4.5" style="194" customWidth="1"/>
    <col min="10252" max="10252" width="10.59765625" style="194" customWidth="1"/>
    <col min="10253" max="10253" width="2.19921875" style="194" customWidth="1"/>
    <col min="10254" max="10254" width="8" style="194" customWidth="1"/>
    <col min="10255" max="10255" width="2.19921875" style="194" customWidth="1"/>
    <col min="10256" max="10256" width="8" style="194" customWidth="1"/>
    <col min="10257" max="10257" width="5.3984375" style="194" customWidth="1"/>
    <col min="10258" max="10263" width="8.3984375" style="194" customWidth="1"/>
    <col min="10264" max="10498" width="8.09765625" style="194"/>
    <col min="10499" max="10499" width="5.296875" style="194" customWidth="1"/>
    <col min="10500" max="10500" width="22.8984375" style="194" bestFit="1" customWidth="1"/>
    <col min="10501" max="10501" width="2.5" style="194" customWidth="1"/>
    <col min="10502" max="10502" width="8.19921875" style="194" customWidth="1"/>
    <col min="10503" max="10503" width="2.09765625" style="194" customWidth="1"/>
    <col min="10504" max="10504" width="7.19921875" style="194" customWidth="1"/>
    <col min="10505" max="10505" width="3.796875" style="194" customWidth="1"/>
    <col min="10506" max="10506" width="1.796875" style="194" customWidth="1"/>
    <col min="10507" max="10507" width="4.5" style="194" customWidth="1"/>
    <col min="10508" max="10508" width="10.59765625" style="194" customWidth="1"/>
    <col min="10509" max="10509" width="2.19921875" style="194" customWidth="1"/>
    <col min="10510" max="10510" width="8" style="194" customWidth="1"/>
    <col min="10511" max="10511" width="2.19921875" style="194" customWidth="1"/>
    <col min="10512" max="10512" width="8" style="194" customWidth="1"/>
    <col min="10513" max="10513" width="5.3984375" style="194" customWidth="1"/>
    <col min="10514" max="10519" width="8.3984375" style="194" customWidth="1"/>
    <col min="10520" max="10754" width="8.09765625" style="194"/>
    <col min="10755" max="10755" width="5.296875" style="194" customWidth="1"/>
    <col min="10756" max="10756" width="22.8984375" style="194" bestFit="1" customWidth="1"/>
    <col min="10757" max="10757" width="2.5" style="194" customWidth="1"/>
    <col min="10758" max="10758" width="8.19921875" style="194" customWidth="1"/>
    <col min="10759" max="10759" width="2.09765625" style="194" customWidth="1"/>
    <col min="10760" max="10760" width="7.19921875" style="194" customWidth="1"/>
    <col min="10761" max="10761" width="3.796875" style="194" customWidth="1"/>
    <col min="10762" max="10762" width="1.796875" style="194" customWidth="1"/>
    <col min="10763" max="10763" width="4.5" style="194" customWidth="1"/>
    <col min="10764" max="10764" width="10.59765625" style="194" customWidth="1"/>
    <col min="10765" max="10765" width="2.19921875" style="194" customWidth="1"/>
    <col min="10766" max="10766" width="8" style="194" customWidth="1"/>
    <col min="10767" max="10767" width="2.19921875" style="194" customWidth="1"/>
    <col min="10768" max="10768" width="8" style="194" customWidth="1"/>
    <col min="10769" max="10769" width="5.3984375" style="194" customWidth="1"/>
    <col min="10770" max="10775" width="8.3984375" style="194" customWidth="1"/>
    <col min="10776" max="11010" width="8.09765625" style="194"/>
    <col min="11011" max="11011" width="5.296875" style="194" customWidth="1"/>
    <col min="11012" max="11012" width="22.8984375" style="194" bestFit="1" customWidth="1"/>
    <col min="11013" max="11013" width="2.5" style="194" customWidth="1"/>
    <col min="11014" max="11014" width="8.19921875" style="194" customWidth="1"/>
    <col min="11015" max="11015" width="2.09765625" style="194" customWidth="1"/>
    <col min="11016" max="11016" width="7.19921875" style="194" customWidth="1"/>
    <col min="11017" max="11017" width="3.796875" style="194" customWidth="1"/>
    <col min="11018" max="11018" width="1.796875" style="194" customWidth="1"/>
    <col min="11019" max="11019" width="4.5" style="194" customWidth="1"/>
    <col min="11020" max="11020" width="10.59765625" style="194" customWidth="1"/>
    <col min="11021" max="11021" width="2.19921875" style="194" customWidth="1"/>
    <col min="11022" max="11022" width="8" style="194" customWidth="1"/>
    <col min="11023" max="11023" width="2.19921875" style="194" customWidth="1"/>
    <col min="11024" max="11024" width="8" style="194" customWidth="1"/>
    <col min="11025" max="11025" width="5.3984375" style="194" customWidth="1"/>
    <col min="11026" max="11031" width="8.3984375" style="194" customWidth="1"/>
    <col min="11032" max="11266" width="8.09765625" style="194"/>
    <col min="11267" max="11267" width="5.296875" style="194" customWidth="1"/>
    <col min="11268" max="11268" width="22.8984375" style="194" bestFit="1" customWidth="1"/>
    <col min="11269" max="11269" width="2.5" style="194" customWidth="1"/>
    <col min="11270" max="11270" width="8.19921875" style="194" customWidth="1"/>
    <col min="11271" max="11271" width="2.09765625" style="194" customWidth="1"/>
    <col min="11272" max="11272" width="7.19921875" style="194" customWidth="1"/>
    <col min="11273" max="11273" width="3.796875" style="194" customWidth="1"/>
    <col min="11274" max="11274" width="1.796875" style="194" customWidth="1"/>
    <col min="11275" max="11275" width="4.5" style="194" customWidth="1"/>
    <col min="11276" max="11276" width="10.59765625" style="194" customWidth="1"/>
    <col min="11277" max="11277" width="2.19921875" style="194" customWidth="1"/>
    <col min="11278" max="11278" width="8" style="194" customWidth="1"/>
    <col min="11279" max="11279" width="2.19921875" style="194" customWidth="1"/>
    <col min="11280" max="11280" width="8" style="194" customWidth="1"/>
    <col min="11281" max="11281" width="5.3984375" style="194" customWidth="1"/>
    <col min="11282" max="11287" width="8.3984375" style="194" customWidth="1"/>
    <col min="11288" max="11522" width="8.09765625" style="194"/>
    <col min="11523" max="11523" width="5.296875" style="194" customWidth="1"/>
    <col min="11524" max="11524" width="22.8984375" style="194" bestFit="1" customWidth="1"/>
    <col min="11525" max="11525" width="2.5" style="194" customWidth="1"/>
    <col min="11526" max="11526" width="8.19921875" style="194" customWidth="1"/>
    <col min="11527" max="11527" width="2.09765625" style="194" customWidth="1"/>
    <col min="11528" max="11528" width="7.19921875" style="194" customWidth="1"/>
    <col min="11529" max="11529" width="3.796875" style="194" customWidth="1"/>
    <col min="11530" max="11530" width="1.796875" style="194" customWidth="1"/>
    <col min="11531" max="11531" width="4.5" style="194" customWidth="1"/>
    <col min="11532" max="11532" width="10.59765625" style="194" customWidth="1"/>
    <col min="11533" max="11533" width="2.19921875" style="194" customWidth="1"/>
    <col min="11534" max="11534" width="8" style="194" customWidth="1"/>
    <col min="11535" max="11535" width="2.19921875" style="194" customWidth="1"/>
    <col min="11536" max="11536" width="8" style="194" customWidth="1"/>
    <col min="11537" max="11537" width="5.3984375" style="194" customWidth="1"/>
    <col min="11538" max="11543" width="8.3984375" style="194" customWidth="1"/>
    <col min="11544" max="11778" width="8.09765625" style="194"/>
    <col min="11779" max="11779" width="5.296875" style="194" customWidth="1"/>
    <col min="11780" max="11780" width="22.8984375" style="194" bestFit="1" customWidth="1"/>
    <col min="11781" max="11781" width="2.5" style="194" customWidth="1"/>
    <col min="11782" max="11782" width="8.19921875" style="194" customWidth="1"/>
    <col min="11783" max="11783" width="2.09765625" style="194" customWidth="1"/>
    <col min="11784" max="11784" width="7.19921875" style="194" customWidth="1"/>
    <col min="11785" max="11785" width="3.796875" style="194" customWidth="1"/>
    <col min="11786" max="11786" width="1.796875" style="194" customWidth="1"/>
    <col min="11787" max="11787" width="4.5" style="194" customWidth="1"/>
    <col min="11788" max="11788" width="10.59765625" style="194" customWidth="1"/>
    <col min="11789" max="11789" width="2.19921875" style="194" customWidth="1"/>
    <col min="11790" max="11790" width="8" style="194" customWidth="1"/>
    <col min="11791" max="11791" width="2.19921875" style="194" customWidth="1"/>
    <col min="11792" max="11792" width="8" style="194" customWidth="1"/>
    <col min="11793" max="11793" width="5.3984375" style="194" customWidth="1"/>
    <col min="11794" max="11799" width="8.3984375" style="194" customWidth="1"/>
    <col min="11800" max="12034" width="8.09765625" style="194"/>
    <col min="12035" max="12035" width="5.296875" style="194" customWidth="1"/>
    <col min="12036" max="12036" width="22.8984375" style="194" bestFit="1" customWidth="1"/>
    <col min="12037" max="12037" width="2.5" style="194" customWidth="1"/>
    <col min="12038" max="12038" width="8.19921875" style="194" customWidth="1"/>
    <col min="12039" max="12039" width="2.09765625" style="194" customWidth="1"/>
    <col min="12040" max="12040" width="7.19921875" style="194" customWidth="1"/>
    <col min="12041" max="12041" width="3.796875" style="194" customWidth="1"/>
    <col min="12042" max="12042" width="1.796875" style="194" customWidth="1"/>
    <col min="12043" max="12043" width="4.5" style="194" customWidth="1"/>
    <col min="12044" max="12044" width="10.59765625" style="194" customWidth="1"/>
    <col min="12045" max="12045" width="2.19921875" style="194" customWidth="1"/>
    <col min="12046" max="12046" width="8" style="194" customWidth="1"/>
    <col min="12047" max="12047" width="2.19921875" style="194" customWidth="1"/>
    <col min="12048" max="12048" width="8" style="194" customWidth="1"/>
    <col min="12049" max="12049" width="5.3984375" style="194" customWidth="1"/>
    <col min="12050" max="12055" width="8.3984375" style="194" customWidth="1"/>
    <col min="12056" max="12290" width="8.09765625" style="194"/>
    <col min="12291" max="12291" width="5.296875" style="194" customWidth="1"/>
    <col min="12292" max="12292" width="22.8984375" style="194" bestFit="1" customWidth="1"/>
    <col min="12293" max="12293" width="2.5" style="194" customWidth="1"/>
    <col min="12294" max="12294" width="8.19921875" style="194" customWidth="1"/>
    <col min="12295" max="12295" width="2.09765625" style="194" customWidth="1"/>
    <col min="12296" max="12296" width="7.19921875" style="194" customWidth="1"/>
    <col min="12297" max="12297" width="3.796875" style="194" customWidth="1"/>
    <col min="12298" max="12298" width="1.796875" style="194" customWidth="1"/>
    <col min="12299" max="12299" width="4.5" style="194" customWidth="1"/>
    <col min="12300" max="12300" width="10.59765625" style="194" customWidth="1"/>
    <col min="12301" max="12301" width="2.19921875" style="194" customWidth="1"/>
    <col min="12302" max="12302" width="8" style="194" customWidth="1"/>
    <col min="12303" max="12303" width="2.19921875" style="194" customWidth="1"/>
    <col min="12304" max="12304" width="8" style="194" customWidth="1"/>
    <col min="12305" max="12305" width="5.3984375" style="194" customWidth="1"/>
    <col min="12306" max="12311" width="8.3984375" style="194" customWidth="1"/>
    <col min="12312" max="12546" width="8.09765625" style="194"/>
    <col min="12547" max="12547" width="5.296875" style="194" customWidth="1"/>
    <col min="12548" max="12548" width="22.8984375" style="194" bestFit="1" customWidth="1"/>
    <col min="12549" max="12549" width="2.5" style="194" customWidth="1"/>
    <col min="12550" max="12550" width="8.19921875" style="194" customWidth="1"/>
    <col min="12551" max="12551" width="2.09765625" style="194" customWidth="1"/>
    <col min="12552" max="12552" width="7.19921875" style="194" customWidth="1"/>
    <col min="12553" max="12553" width="3.796875" style="194" customWidth="1"/>
    <col min="12554" max="12554" width="1.796875" style="194" customWidth="1"/>
    <col min="12555" max="12555" width="4.5" style="194" customWidth="1"/>
    <col min="12556" max="12556" width="10.59765625" style="194" customWidth="1"/>
    <col min="12557" max="12557" width="2.19921875" style="194" customWidth="1"/>
    <col min="12558" max="12558" width="8" style="194" customWidth="1"/>
    <col min="12559" max="12559" width="2.19921875" style="194" customWidth="1"/>
    <col min="12560" max="12560" width="8" style="194" customWidth="1"/>
    <col min="12561" max="12561" width="5.3984375" style="194" customWidth="1"/>
    <col min="12562" max="12567" width="8.3984375" style="194" customWidth="1"/>
    <col min="12568" max="12802" width="8.09765625" style="194"/>
    <col min="12803" max="12803" width="5.296875" style="194" customWidth="1"/>
    <col min="12804" max="12804" width="22.8984375" style="194" bestFit="1" customWidth="1"/>
    <col min="12805" max="12805" width="2.5" style="194" customWidth="1"/>
    <col min="12806" max="12806" width="8.19921875" style="194" customWidth="1"/>
    <col min="12807" max="12807" width="2.09765625" style="194" customWidth="1"/>
    <col min="12808" max="12808" width="7.19921875" style="194" customWidth="1"/>
    <col min="12809" max="12809" width="3.796875" style="194" customWidth="1"/>
    <col min="12810" max="12810" width="1.796875" style="194" customWidth="1"/>
    <col min="12811" max="12811" width="4.5" style="194" customWidth="1"/>
    <col min="12812" max="12812" width="10.59765625" style="194" customWidth="1"/>
    <col min="12813" max="12813" width="2.19921875" style="194" customWidth="1"/>
    <col min="12814" max="12814" width="8" style="194" customWidth="1"/>
    <col min="12815" max="12815" width="2.19921875" style="194" customWidth="1"/>
    <col min="12816" max="12816" width="8" style="194" customWidth="1"/>
    <col min="12817" max="12817" width="5.3984375" style="194" customWidth="1"/>
    <col min="12818" max="12823" width="8.3984375" style="194" customWidth="1"/>
    <col min="12824" max="13058" width="8.09765625" style="194"/>
    <col min="13059" max="13059" width="5.296875" style="194" customWidth="1"/>
    <col min="13060" max="13060" width="22.8984375" style="194" bestFit="1" customWidth="1"/>
    <col min="13061" max="13061" width="2.5" style="194" customWidth="1"/>
    <col min="13062" max="13062" width="8.19921875" style="194" customWidth="1"/>
    <col min="13063" max="13063" width="2.09765625" style="194" customWidth="1"/>
    <col min="13064" max="13064" width="7.19921875" style="194" customWidth="1"/>
    <col min="13065" max="13065" width="3.796875" style="194" customWidth="1"/>
    <col min="13066" max="13066" width="1.796875" style="194" customWidth="1"/>
    <col min="13067" max="13067" width="4.5" style="194" customWidth="1"/>
    <col min="13068" max="13068" width="10.59765625" style="194" customWidth="1"/>
    <col min="13069" max="13069" width="2.19921875" style="194" customWidth="1"/>
    <col min="13070" max="13070" width="8" style="194" customWidth="1"/>
    <col min="13071" max="13071" width="2.19921875" style="194" customWidth="1"/>
    <col min="13072" max="13072" width="8" style="194" customWidth="1"/>
    <col min="13073" max="13073" width="5.3984375" style="194" customWidth="1"/>
    <col min="13074" max="13079" width="8.3984375" style="194" customWidth="1"/>
    <col min="13080" max="13314" width="8.09765625" style="194"/>
    <col min="13315" max="13315" width="5.296875" style="194" customWidth="1"/>
    <col min="13316" max="13316" width="22.8984375" style="194" bestFit="1" customWidth="1"/>
    <col min="13317" max="13317" width="2.5" style="194" customWidth="1"/>
    <col min="13318" max="13318" width="8.19921875" style="194" customWidth="1"/>
    <col min="13319" max="13319" width="2.09765625" style="194" customWidth="1"/>
    <col min="13320" max="13320" width="7.19921875" style="194" customWidth="1"/>
    <col min="13321" max="13321" width="3.796875" style="194" customWidth="1"/>
    <col min="13322" max="13322" width="1.796875" style="194" customWidth="1"/>
    <col min="13323" max="13323" width="4.5" style="194" customWidth="1"/>
    <col min="13324" max="13324" width="10.59765625" style="194" customWidth="1"/>
    <col min="13325" max="13325" width="2.19921875" style="194" customWidth="1"/>
    <col min="13326" max="13326" width="8" style="194" customWidth="1"/>
    <col min="13327" max="13327" width="2.19921875" style="194" customWidth="1"/>
    <col min="13328" max="13328" width="8" style="194" customWidth="1"/>
    <col min="13329" max="13329" width="5.3984375" style="194" customWidth="1"/>
    <col min="13330" max="13335" width="8.3984375" style="194" customWidth="1"/>
    <col min="13336" max="13570" width="8.09765625" style="194"/>
    <col min="13571" max="13571" width="5.296875" style="194" customWidth="1"/>
    <col min="13572" max="13572" width="22.8984375" style="194" bestFit="1" customWidth="1"/>
    <col min="13573" max="13573" width="2.5" style="194" customWidth="1"/>
    <col min="13574" max="13574" width="8.19921875" style="194" customWidth="1"/>
    <col min="13575" max="13575" width="2.09765625" style="194" customWidth="1"/>
    <col min="13576" max="13576" width="7.19921875" style="194" customWidth="1"/>
    <col min="13577" max="13577" width="3.796875" style="194" customWidth="1"/>
    <col min="13578" max="13578" width="1.796875" style="194" customWidth="1"/>
    <col min="13579" max="13579" width="4.5" style="194" customWidth="1"/>
    <col min="13580" max="13580" width="10.59765625" style="194" customWidth="1"/>
    <col min="13581" max="13581" width="2.19921875" style="194" customWidth="1"/>
    <col min="13582" max="13582" width="8" style="194" customWidth="1"/>
    <col min="13583" max="13583" width="2.19921875" style="194" customWidth="1"/>
    <col min="13584" max="13584" width="8" style="194" customWidth="1"/>
    <col min="13585" max="13585" width="5.3984375" style="194" customWidth="1"/>
    <col min="13586" max="13591" width="8.3984375" style="194" customWidth="1"/>
    <col min="13592" max="13826" width="8.09765625" style="194"/>
    <col min="13827" max="13827" width="5.296875" style="194" customWidth="1"/>
    <col min="13828" max="13828" width="22.8984375" style="194" bestFit="1" customWidth="1"/>
    <col min="13829" max="13829" width="2.5" style="194" customWidth="1"/>
    <col min="13830" max="13830" width="8.19921875" style="194" customWidth="1"/>
    <col min="13831" max="13831" width="2.09765625" style="194" customWidth="1"/>
    <col min="13832" max="13832" width="7.19921875" style="194" customWidth="1"/>
    <col min="13833" max="13833" width="3.796875" style="194" customWidth="1"/>
    <col min="13834" max="13834" width="1.796875" style="194" customWidth="1"/>
    <col min="13835" max="13835" width="4.5" style="194" customWidth="1"/>
    <col min="13836" max="13836" width="10.59765625" style="194" customWidth="1"/>
    <col min="13837" max="13837" width="2.19921875" style="194" customWidth="1"/>
    <col min="13838" max="13838" width="8" style="194" customWidth="1"/>
    <col min="13839" max="13839" width="2.19921875" style="194" customWidth="1"/>
    <col min="13840" max="13840" width="8" style="194" customWidth="1"/>
    <col min="13841" max="13841" width="5.3984375" style="194" customWidth="1"/>
    <col min="13842" max="13847" width="8.3984375" style="194" customWidth="1"/>
    <col min="13848" max="14082" width="8.09765625" style="194"/>
    <col min="14083" max="14083" width="5.296875" style="194" customWidth="1"/>
    <col min="14084" max="14084" width="22.8984375" style="194" bestFit="1" customWidth="1"/>
    <col min="14085" max="14085" width="2.5" style="194" customWidth="1"/>
    <col min="14086" max="14086" width="8.19921875" style="194" customWidth="1"/>
    <col min="14087" max="14087" width="2.09765625" style="194" customWidth="1"/>
    <col min="14088" max="14088" width="7.19921875" style="194" customWidth="1"/>
    <col min="14089" max="14089" width="3.796875" style="194" customWidth="1"/>
    <col min="14090" max="14090" width="1.796875" style="194" customWidth="1"/>
    <col min="14091" max="14091" width="4.5" style="194" customWidth="1"/>
    <col min="14092" max="14092" width="10.59765625" style="194" customWidth="1"/>
    <col min="14093" max="14093" width="2.19921875" style="194" customWidth="1"/>
    <col min="14094" max="14094" width="8" style="194" customWidth="1"/>
    <col min="14095" max="14095" width="2.19921875" style="194" customWidth="1"/>
    <col min="14096" max="14096" width="8" style="194" customWidth="1"/>
    <col min="14097" max="14097" width="5.3984375" style="194" customWidth="1"/>
    <col min="14098" max="14103" width="8.3984375" style="194" customWidth="1"/>
    <col min="14104" max="14338" width="8.09765625" style="194"/>
    <col min="14339" max="14339" width="5.296875" style="194" customWidth="1"/>
    <col min="14340" max="14340" width="22.8984375" style="194" bestFit="1" customWidth="1"/>
    <col min="14341" max="14341" width="2.5" style="194" customWidth="1"/>
    <col min="14342" max="14342" width="8.19921875" style="194" customWidth="1"/>
    <col min="14343" max="14343" width="2.09765625" style="194" customWidth="1"/>
    <col min="14344" max="14344" width="7.19921875" style="194" customWidth="1"/>
    <col min="14345" max="14345" width="3.796875" style="194" customWidth="1"/>
    <col min="14346" max="14346" width="1.796875" style="194" customWidth="1"/>
    <col min="14347" max="14347" width="4.5" style="194" customWidth="1"/>
    <col min="14348" max="14348" width="10.59765625" style="194" customWidth="1"/>
    <col min="14349" max="14349" width="2.19921875" style="194" customWidth="1"/>
    <col min="14350" max="14350" width="8" style="194" customWidth="1"/>
    <col min="14351" max="14351" width="2.19921875" style="194" customWidth="1"/>
    <col min="14352" max="14352" width="8" style="194" customWidth="1"/>
    <col min="14353" max="14353" width="5.3984375" style="194" customWidth="1"/>
    <col min="14354" max="14359" width="8.3984375" style="194" customWidth="1"/>
    <col min="14360" max="14594" width="8.09765625" style="194"/>
    <col min="14595" max="14595" width="5.296875" style="194" customWidth="1"/>
    <col min="14596" max="14596" width="22.8984375" style="194" bestFit="1" customWidth="1"/>
    <col min="14597" max="14597" width="2.5" style="194" customWidth="1"/>
    <col min="14598" max="14598" width="8.19921875" style="194" customWidth="1"/>
    <col min="14599" max="14599" width="2.09765625" style="194" customWidth="1"/>
    <col min="14600" max="14600" width="7.19921875" style="194" customWidth="1"/>
    <col min="14601" max="14601" width="3.796875" style="194" customWidth="1"/>
    <col min="14602" max="14602" width="1.796875" style="194" customWidth="1"/>
    <col min="14603" max="14603" width="4.5" style="194" customWidth="1"/>
    <col min="14604" max="14604" width="10.59765625" style="194" customWidth="1"/>
    <col min="14605" max="14605" width="2.19921875" style="194" customWidth="1"/>
    <col min="14606" max="14606" width="8" style="194" customWidth="1"/>
    <col min="14607" max="14607" width="2.19921875" style="194" customWidth="1"/>
    <col min="14608" max="14608" width="8" style="194" customWidth="1"/>
    <col min="14609" max="14609" width="5.3984375" style="194" customWidth="1"/>
    <col min="14610" max="14615" width="8.3984375" style="194" customWidth="1"/>
    <col min="14616" max="14850" width="8.09765625" style="194"/>
    <col min="14851" max="14851" width="5.296875" style="194" customWidth="1"/>
    <col min="14852" max="14852" width="22.8984375" style="194" bestFit="1" customWidth="1"/>
    <col min="14853" max="14853" width="2.5" style="194" customWidth="1"/>
    <col min="14854" max="14854" width="8.19921875" style="194" customWidth="1"/>
    <col min="14855" max="14855" width="2.09765625" style="194" customWidth="1"/>
    <col min="14856" max="14856" width="7.19921875" style="194" customWidth="1"/>
    <col min="14857" max="14857" width="3.796875" style="194" customWidth="1"/>
    <col min="14858" max="14858" width="1.796875" style="194" customWidth="1"/>
    <col min="14859" max="14859" width="4.5" style="194" customWidth="1"/>
    <col min="14860" max="14860" width="10.59765625" style="194" customWidth="1"/>
    <col min="14861" max="14861" width="2.19921875" style="194" customWidth="1"/>
    <col min="14862" max="14862" width="8" style="194" customWidth="1"/>
    <col min="14863" max="14863" width="2.19921875" style="194" customWidth="1"/>
    <col min="14864" max="14864" width="8" style="194" customWidth="1"/>
    <col min="14865" max="14865" width="5.3984375" style="194" customWidth="1"/>
    <col min="14866" max="14871" width="8.3984375" style="194" customWidth="1"/>
    <col min="14872" max="15106" width="8.09765625" style="194"/>
    <col min="15107" max="15107" width="5.296875" style="194" customWidth="1"/>
    <col min="15108" max="15108" width="22.8984375" style="194" bestFit="1" customWidth="1"/>
    <col min="15109" max="15109" width="2.5" style="194" customWidth="1"/>
    <col min="15110" max="15110" width="8.19921875" style="194" customWidth="1"/>
    <col min="15111" max="15111" width="2.09765625" style="194" customWidth="1"/>
    <col min="15112" max="15112" width="7.19921875" style="194" customWidth="1"/>
    <col min="15113" max="15113" width="3.796875" style="194" customWidth="1"/>
    <col min="15114" max="15114" width="1.796875" style="194" customWidth="1"/>
    <col min="15115" max="15115" width="4.5" style="194" customWidth="1"/>
    <col min="15116" max="15116" width="10.59765625" style="194" customWidth="1"/>
    <col min="15117" max="15117" width="2.19921875" style="194" customWidth="1"/>
    <col min="15118" max="15118" width="8" style="194" customWidth="1"/>
    <col min="15119" max="15119" width="2.19921875" style="194" customWidth="1"/>
    <col min="15120" max="15120" width="8" style="194" customWidth="1"/>
    <col min="15121" max="15121" width="5.3984375" style="194" customWidth="1"/>
    <col min="15122" max="15127" width="8.3984375" style="194" customWidth="1"/>
    <col min="15128" max="15362" width="8.09765625" style="194"/>
    <col min="15363" max="15363" width="5.296875" style="194" customWidth="1"/>
    <col min="15364" max="15364" width="22.8984375" style="194" bestFit="1" customWidth="1"/>
    <col min="15365" max="15365" width="2.5" style="194" customWidth="1"/>
    <col min="15366" max="15366" width="8.19921875" style="194" customWidth="1"/>
    <col min="15367" max="15367" width="2.09765625" style="194" customWidth="1"/>
    <col min="15368" max="15368" width="7.19921875" style="194" customWidth="1"/>
    <col min="15369" max="15369" width="3.796875" style="194" customWidth="1"/>
    <col min="15370" max="15370" width="1.796875" style="194" customWidth="1"/>
    <col min="15371" max="15371" width="4.5" style="194" customWidth="1"/>
    <col min="15372" max="15372" width="10.59765625" style="194" customWidth="1"/>
    <col min="15373" max="15373" width="2.19921875" style="194" customWidth="1"/>
    <col min="15374" max="15374" width="8" style="194" customWidth="1"/>
    <col min="15375" max="15375" width="2.19921875" style="194" customWidth="1"/>
    <col min="15376" max="15376" width="8" style="194" customWidth="1"/>
    <col min="15377" max="15377" width="5.3984375" style="194" customWidth="1"/>
    <col min="15378" max="15383" width="8.3984375" style="194" customWidth="1"/>
    <col min="15384" max="15618" width="8.09765625" style="194"/>
    <col min="15619" max="15619" width="5.296875" style="194" customWidth="1"/>
    <col min="15620" max="15620" width="22.8984375" style="194" bestFit="1" customWidth="1"/>
    <col min="15621" max="15621" width="2.5" style="194" customWidth="1"/>
    <col min="15622" max="15622" width="8.19921875" style="194" customWidth="1"/>
    <col min="15623" max="15623" width="2.09765625" style="194" customWidth="1"/>
    <col min="15624" max="15624" width="7.19921875" style="194" customWidth="1"/>
    <col min="15625" max="15625" width="3.796875" style="194" customWidth="1"/>
    <col min="15626" max="15626" width="1.796875" style="194" customWidth="1"/>
    <col min="15627" max="15627" width="4.5" style="194" customWidth="1"/>
    <col min="15628" max="15628" width="10.59765625" style="194" customWidth="1"/>
    <col min="15629" max="15629" width="2.19921875" style="194" customWidth="1"/>
    <col min="15630" max="15630" width="8" style="194" customWidth="1"/>
    <col min="15631" max="15631" width="2.19921875" style="194" customWidth="1"/>
    <col min="15632" max="15632" width="8" style="194" customWidth="1"/>
    <col min="15633" max="15633" width="5.3984375" style="194" customWidth="1"/>
    <col min="15634" max="15639" width="8.3984375" style="194" customWidth="1"/>
    <col min="15640" max="15874" width="8.09765625" style="194"/>
    <col min="15875" max="15875" width="5.296875" style="194" customWidth="1"/>
    <col min="15876" max="15876" width="22.8984375" style="194" bestFit="1" customWidth="1"/>
    <col min="15877" max="15877" width="2.5" style="194" customWidth="1"/>
    <col min="15878" max="15878" width="8.19921875" style="194" customWidth="1"/>
    <col min="15879" max="15879" width="2.09765625" style="194" customWidth="1"/>
    <col min="15880" max="15880" width="7.19921875" style="194" customWidth="1"/>
    <col min="15881" max="15881" width="3.796875" style="194" customWidth="1"/>
    <col min="15882" max="15882" width="1.796875" style="194" customWidth="1"/>
    <col min="15883" max="15883" width="4.5" style="194" customWidth="1"/>
    <col min="15884" max="15884" width="10.59765625" style="194" customWidth="1"/>
    <col min="15885" max="15885" width="2.19921875" style="194" customWidth="1"/>
    <col min="15886" max="15886" width="8" style="194" customWidth="1"/>
    <col min="15887" max="15887" width="2.19921875" style="194" customWidth="1"/>
    <col min="15888" max="15888" width="8" style="194" customWidth="1"/>
    <col min="15889" max="15889" width="5.3984375" style="194" customWidth="1"/>
    <col min="15890" max="15895" width="8.3984375" style="194" customWidth="1"/>
    <col min="15896" max="16130" width="8.09765625" style="194"/>
    <col min="16131" max="16131" width="5.296875" style="194" customWidth="1"/>
    <col min="16132" max="16132" width="22.8984375" style="194" bestFit="1" customWidth="1"/>
    <col min="16133" max="16133" width="2.5" style="194" customWidth="1"/>
    <col min="16134" max="16134" width="8.19921875" style="194" customWidth="1"/>
    <col min="16135" max="16135" width="2.09765625" style="194" customWidth="1"/>
    <col min="16136" max="16136" width="7.19921875" style="194" customWidth="1"/>
    <col min="16137" max="16137" width="3.796875" style="194" customWidth="1"/>
    <col min="16138" max="16138" width="1.796875" style="194" customWidth="1"/>
    <col min="16139" max="16139" width="4.5" style="194" customWidth="1"/>
    <col min="16140" max="16140" width="10.59765625" style="194" customWidth="1"/>
    <col min="16141" max="16141" width="2.19921875" style="194" customWidth="1"/>
    <col min="16142" max="16142" width="8" style="194" customWidth="1"/>
    <col min="16143" max="16143" width="2.19921875" style="194" customWidth="1"/>
    <col min="16144" max="16144" width="8" style="194" customWidth="1"/>
    <col min="16145" max="16145" width="5.3984375" style="194" customWidth="1"/>
    <col min="16146" max="16151" width="8.3984375" style="194" customWidth="1"/>
    <col min="16152" max="16384" width="8.09765625" style="194"/>
  </cols>
  <sheetData>
    <row r="1" spans="1:20" ht="27" customHeight="1" x14ac:dyDescent="0.45">
      <c r="A1" s="912" t="s">
        <v>214</v>
      </c>
      <c r="B1" s="913"/>
      <c r="C1" s="913"/>
      <c r="D1" s="913"/>
      <c r="E1" s="913"/>
      <c r="F1" s="913"/>
      <c r="H1" s="866" t="s">
        <v>203</v>
      </c>
      <c r="I1" s="866"/>
      <c r="J1" s="867"/>
      <c r="K1" s="867"/>
      <c r="L1" s="867"/>
      <c r="M1" s="867"/>
      <c r="N1" s="867"/>
      <c r="O1" s="867"/>
      <c r="P1" s="867"/>
      <c r="Q1" s="867"/>
    </row>
    <row r="2" spans="1:20" ht="27" customHeight="1" x14ac:dyDescent="0.45">
      <c r="A2" s="913"/>
      <c r="B2" s="913"/>
      <c r="C2" s="913"/>
      <c r="D2" s="913"/>
      <c r="E2" s="913"/>
      <c r="F2" s="913"/>
      <c r="G2" s="258"/>
      <c r="H2" s="866" t="s">
        <v>204</v>
      </c>
      <c r="I2" s="866"/>
      <c r="J2" s="868"/>
      <c r="K2" s="868"/>
      <c r="L2" s="868"/>
      <c r="M2" s="868"/>
      <c r="N2" s="868"/>
      <c r="O2" s="868"/>
      <c r="P2" s="868"/>
      <c r="Q2" s="868"/>
    </row>
    <row r="3" spans="1:20" ht="51" customHeight="1" x14ac:dyDescent="0.45">
      <c r="A3" s="863" t="s">
        <v>215</v>
      </c>
      <c r="B3" s="863"/>
      <c r="C3" s="863"/>
      <c r="D3" s="863"/>
      <c r="E3" s="863"/>
      <c r="F3" s="863"/>
      <c r="G3" s="863"/>
      <c r="H3" s="863"/>
      <c r="I3" s="863"/>
      <c r="J3" s="863"/>
      <c r="K3" s="863"/>
      <c r="L3" s="863"/>
      <c r="M3" s="863"/>
      <c r="N3" s="863"/>
      <c r="O3" s="863"/>
      <c r="P3" s="863"/>
      <c r="Q3" s="863"/>
      <c r="R3" s="259"/>
      <c r="S3" s="259"/>
      <c r="T3" s="259"/>
    </row>
    <row r="4" spans="1:20" ht="192" customHeight="1" x14ac:dyDescent="0.45">
      <c r="A4" s="230"/>
      <c r="B4" s="230"/>
      <c r="C4" s="230"/>
      <c r="D4" s="230"/>
      <c r="E4" s="230"/>
      <c r="F4" s="230"/>
      <c r="G4" s="230"/>
      <c r="H4" s="230"/>
      <c r="I4" s="230"/>
      <c r="J4" s="230"/>
      <c r="K4" s="230"/>
      <c r="L4" s="230"/>
      <c r="M4" s="230"/>
      <c r="N4" s="230"/>
      <c r="O4" s="230"/>
      <c r="P4" s="230"/>
      <c r="Q4" s="230"/>
      <c r="R4" s="259"/>
      <c r="S4" s="259"/>
      <c r="T4" s="259"/>
    </row>
    <row r="5" spans="1:20" ht="6" customHeight="1" x14ac:dyDescent="0.45">
      <c r="A5" s="230"/>
      <c r="B5" s="230"/>
      <c r="C5" s="230"/>
      <c r="D5" s="230"/>
      <c r="E5" s="230"/>
      <c r="F5" s="230"/>
      <c r="G5" s="230"/>
      <c r="H5" s="230"/>
      <c r="I5" s="230"/>
      <c r="J5" s="230"/>
      <c r="K5" s="230"/>
      <c r="L5" s="230"/>
      <c r="M5" s="230"/>
      <c r="N5" s="230"/>
      <c r="O5" s="230"/>
      <c r="P5" s="230"/>
      <c r="Q5" s="230"/>
      <c r="R5" s="259"/>
      <c r="S5" s="259"/>
      <c r="T5" s="259"/>
    </row>
    <row r="6" spans="1:20" ht="17.399999999999999" customHeight="1" x14ac:dyDescent="0.15">
      <c r="A6" s="901"/>
      <c r="B6" s="901"/>
      <c r="C6" s="901"/>
      <c r="D6" s="901"/>
      <c r="E6" s="901"/>
      <c r="F6" s="901"/>
      <c r="G6" s="901"/>
      <c r="H6" s="901"/>
      <c r="I6" s="901"/>
      <c r="J6" s="225"/>
      <c r="L6" s="226"/>
      <c r="M6" s="226"/>
      <c r="N6" s="227"/>
      <c r="O6" s="226"/>
      <c r="P6" s="227"/>
      <c r="Q6" s="227"/>
      <c r="R6" s="227"/>
      <c r="S6" s="227"/>
    </row>
    <row r="7" spans="1:20" ht="6" customHeight="1" x14ac:dyDescent="0.45">
      <c r="A7" s="228"/>
      <c r="B7" s="228"/>
      <c r="C7" s="228"/>
      <c r="D7" s="259"/>
      <c r="E7" s="260"/>
      <c r="F7" s="902"/>
      <c r="G7" s="902"/>
      <c r="H7" s="902"/>
      <c r="I7" s="902"/>
    </row>
    <row r="8" spans="1:20" ht="47.4" customHeight="1" thickBot="1" x14ac:dyDescent="0.5">
      <c r="A8" s="871" t="s">
        <v>206</v>
      </c>
      <c r="B8" s="871"/>
      <c r="C8" s="871"/>
      <c r="D8" s="871"/>
      <c r="E8" s="871"/>
      <c r="F8" s="871"/>
      <c r="G8" s="871"/>
      <c r="H8" s="871"/>
      <c r="I8" s="871"/>
      <c r="K8" s="872" t="s">
        <v>207</v>
      </c>
      <c r="L8" s="872"/>
      <c r="M8" s="872"/>
      <c r="N8" s="872"/>
      <c r="O8" s="872"/>
      <c r="P8" s="872"/>
      <c r="Q8" s="195"/>
      <c r="R8" s="261"/>
      <c r="S8" s="261"/>
      <c r="T8" s="261"/>
    </row>
    <row r="9" spans="1:20" ht="16.8" customHeight="1" thickBot="1" x14ac:dyDescent="0.5">
      <c r="A9" s="903" t="s">
        <v>75</v>
      </c>
      <c r="B9" s="876" t="s">
        <v>197</v>
      </c>
      <c r="C9" s="877"/>
      <c r="D9" s="274" t="s">
        <v>216</v>
      </c>
      <c r="E9" s="190" t="s">
        <v>76</v>
      </c>
      <c r="F9" s="191" t="s">
        <v>77</v>
      </c>
      <c r="G9" s="191"/>
      <c r="H9" s="222"/>
      <c r="I9" s="193" t="s">
        <v>78</v>
      </c>
      <c r="K9" s="77"/>
      <c r="L9" s="880"/>
      <c r="M9" s="882" t="s">
        <v>79</v>
      </c>
      <c r="N9" s="883"/>
      <c r="O9" s="883"/>
      <c r="P9" s="884"/>
      <c r="Q9" s="195"/>
      <c r="R9" s="261"/>
      <c r="S9" s="263"/>
      <c r="T9" s="248"/>
    </row>
    <row r="10" spans="1:20" ht="16.8" customHeight="1" thickTop="1" thickBot="1" x14ac:dyDescent="0.5">
      <c r="A10" s="904"/>
      <c r="B10" s="878"/>
      <c r="C10" s="879"/>
      <c r="D10" s="264" t="s">
        <v>80</v>
      </c>
      <c r="E10" s="196"/>
      <c r="F10" s="197" t="s">
        <v>142</v>
      </c>
      <c r="G10" s="197" t="s">
        <v>82</v>
      </c>
      <c r="H10" s="276" t="str">
        <f>IFERROR(ROUNDDOWN(H9/B11,1),"")</f>
        <v/>
      </c>
      <c r="I10" s="277" t="s">
        <v>83</v>
      </c>
      <c r="K10" s="198"/>
      <c r="L10" s="881"/>
      <c r="M10" s="906" t="s">
        <v>217</v>
      </c>
      <c r="N10" s="907"/>
      <c r="O10" s="908" t="s">
        <v>218</v>
      </c>
      <c r="P10" s="909"/>
      <c r="Q10" s="195"/>
      <c r="R10" s="261"/>
      <c r="S10" s="263"/>
      <c r="T10" s="248"/>
    </row>
    <row r="11" spans="1:20" ht="16.8" customHeight="1" thickTop="1" thickBot="1" x14ac:dyDescent="0.5">
      <c r="A11" s="904"/>
      <c r="B11" s="910"/>
      <c r="C11" s="891" t="s">
        <v>86</v>
      </c>
      <c r="D11" s="275" t="s">
        <v>219</v>
      </c>
      <c r="E11" s="196" t="s">
        <v>76</v>
      </c>
      <c r="F11" s="197" t="s">
        <v>88</v>
      </c>
      <c r="G11" s="197"/>
      <c r="H11" s="192"/>
      <c r="I11" s="199" t="s">
        <v>78</v>
      </c>
      <c r="L11" s="201" t="s">
        <v>198</v>
      </c>
      <c r="M11" s="280" t="s">
        <v>82</v>
      </c>
      <c r="N11" s="281" t="str">
        <f>H10</f>
        <v/>
      </c>
      <c r="O11" s="280" t="s">
        <v>89</v>
      </c>
      <c r="P11" s="281" t="str">
        <f>H12</f>
        <v/>
      </c>
    </row>
    <row r="12" spans="1:20" ht="16.8" customHeight="1" thickTop="1" thickBot="1" x14ac:dyDescent="0.5">
      <c r="A12" s="905"/>
      <c r="B12" s="911"/>
      <c r="C12" s="892"/>
      <c r="D12" s="265" t="s">
        <v>80</v>
      </c>
      <c r="E12" s="203"/>
      <c r="F12" s="204" t="s">
        <v>106</v>
      </c>
      <c r="G12" s="197" t="s">
        <v>89</v>
      </c>
      <c r="H12" s="276" t="str">
        <f>IFERROR(ROUNDDOWN(H11/B11,1),"")</f>
        <v/>
      </c>
      <c r="I12" s="278" t="s">
        <v>83</v>
      </c>
      <c r="L12" s="201" t="s">
        <v>91</v>
      </c>
      <c r="M12" s="280" t="s">
        <v>92</v>
      </c>
      <c r="N12" s="281" t="str">
        <f>H14</f>
        <v/>
      </c>
      <c r="O12" s="280" t="s">
        <v>93</v>
      </c>
      <c r="P12" s="281" t="str">
        <f>H16</f>
        <v/>
      </c>
    </row>
    <row r="13" spans="1:20" ht="16.8" customHeight="1" thickBot="1" x14ac:dyDescent="0.5">
      <c r="A13" s="903" t="s">
        <v>199</v>
      </c>
      <c r="B13" s="876" t="s">
        <v>197</v>
      </c>
      <c r="C13" s="877"/>
      <c r="D13" s="274" t="s">
        <v>216</v>
      </c>
      <c r="E13" s="190" t="s">
        <v>76</v>
      </c>
      <c r="F13" s="191" t="s">
        <v>95</v>
      </c>
      <c r="G13" s="191"/>
      <c r="H13" s="192"/>
      <c r="I13" s="193" t="s">
        <v>78</v>
      </c>
      <c r="K13" s="205"/>
      <c r="L13" s="201" t="s">
        <v>96</v>
      </c>
      <c r="M13" s="280" t="s">
        <v>97</v>
      </c>
      <c r="N13" s="281" t="str">
        <f>H18</f>
        <v/>
      </c>
      <c r="O13" s="280" t="s">
        <v>98</v>
      </c>
      <c r="P13" s="281" t="str">
        <f>H20</f>
        <v/>
      </c>
      <c r="Q13" s="205"/>
      <c r="R13" s="205"/>
      <c r="S13" s="205"/>
      <c r="T13" s="205"/>
    </row>
    <row r="14" spans="1:20" ht="16.8" customHeight="1" thickTop="1" thickBot="1" x14ac:dyDescent="0.5">
      <c r="A14" s="904"/>
      <c r="B14" s="878"/>
      <c r="C14" s="879"/>
      <c r="D14" s="264" t="s">
        <v>80</v>
      </c>
      <c r="E14" s="196"/>
      <c r="F14" s="197" t="s">
        <v>99</v>
      </c>
      <c r="G14" s="197" t="s">
        <v>92</v>
      </c>
      <c r="H14" s="276" t="str">
        <f>IFERROR(ROUNDDOWN(H13/B15,1),"")</f>
        <v/>
      </c>
      <c r="I14" s="277" t="s">
        <v>83</v>
      </c>
      <c r="K14" s="205"/>
      <c r="L14" s="201" t="s">
        <v>100</v>
      </c>
      <c r="M14" s="280" t="s">
        <v>101</v>
      </c>
      <c r="N14" s="281" t="str">
        <f>H22</f>
        <v/>
      </c>
      <c r="O14" s="280" t="s">
        <v>102</v>
      </c>
      <c r="P14" s="281" t="str">
        <f>H24</f>
        <v/>
      </c>
      <c r="Q14" s="205"/>
      <c r="R14" s="205"/>
      <c r="S14" s="205"/>
      <c r="T14" s="205"/>
    </row>
    <row r="15" spans="1:20" ht="16.8" customHeight="1" thickTop="1" thickBot="1" x14ac:dyDescent="0.5">
      <c r="A15" s="904"/>
      <c r="B15" s="910"/>
      <c r="C15" s="891" t="s">
        <v>86</v>
      </c>
      <c r="D15" s="275" t="s">
        <v>219</v>
      </c>
      <c r="E15" s="196" t="s">
        <v>76</v>
      </c>
      <c r="F15" s="197" t="s">
        <v>88</v>
      </c>
      <c r="G15" s="197"/>
      <c r="H15" s="192"/>
      <c r="I15" s="199" t="s">
        <v>78</v>
      </c>
      <c r="K15" s="205"/>
      <c r="L15" s="201" t="s">
        <v>103</v>
      </c>
      <c r="M15" s="280" t="s">
        <v>104</v>
      </c>
      <c r="N15" s="281" t="str">
        <f>H26</f>
        <v/>
      </c>
      <c r="O15" s="280" t="s">
        <v>105</v>
      </c>
      <c r="P15" s="281" t="str">
        <f>H28</f>
        <v/>
      </c>
      <c r="Q15" s="205"/>
      <c r="R15" s="205"/>
      <c r="S15" s="205"/>
      <c r="T15" s="205"/>
    </row>
    <row r="16" spans="1:20" ht="16.8" customHeight="1" thickTop="1" thickBot="1" x14ac:dyDescent="0.5">
      <c r="A16" s="905"/>
      <c r="B16" s="911"/>
      <c r="C16" s="892"/>
      <c r="D16" s="265" t="s">
        <v>80</v>
      </c>
      <c r="E16" s="203"/>
      <c r="F16" s="204" t="s">
        <v>106</v>
      </c>
      <c r="G16" s="197" t="s">
        <v>93</v>
      </c>
      <c r="H16" s="276" t="str">
        <f>IFERROR(ROUNDDOWN(H15/B15,1),"")</f>
        <v/>
      </c>
      <c r="I16" s="278" t="s">
        <v>83</v>
      </c>
      <c r="K16" s="205"/>
      <c r="L16" s="201" t="s">
        <v>107</v>
      </c>
      <c r="M16" s="280" t="s">
        <v>108</v>
      </c>
      <c r="N16" s="281" t="str">
        <f>H30</f>
        <v/>
      </c>
      <c r="O16" s="280" t="s">
        <v>109</v>
      </c>
      <c r="P16" s="281" t="str">
        <f>H32</f>
        <v/>
      </c>
      <c r="Q16" s="205"/>
      <c r="R16" s="205"/>
      <c r="S16" s="205"/>
      <c r="T16" s="205"/>
    </row>
    <row r="17" spans="1:20" ht="16.8" customHeight="1" thickBot="1" x14ac:dyDescent="0.5">
      <c r="A17" s="903" t="s">
        <v>96</v>
      </c>
      <c r="B17" s="876" t="s">
        <v>197</v>
      </c>
      <c r="C17" s="877"/>
      <c r="D17" s="274" t="s">
        <v>216</v>
      </c>
      <c r="E17" s="190" t="s">
        <v>76</v>
      </c>
      <c r="F17" s="191" t="s">
        <v>95</v>
      </c>
      <c r="G17" s="191"/>
      <c r="H17" s="192"/>
      <c r="I17" s="193" t="s">
        <v>78</v>
      </c>
      <c r="K17" s="205"/>
      <c r="L17" s="201" t="s">
        <v>110</v>
      </c>
      <c r="M17" s="280" t="s">
        <v>111</v>
      </c>
      <c r="N17" s="281" t="str">
        <f>H34</f>
        <v/>
      </c>
      <c r="O17" s="280" t="s">
        <v>112</v>
      </c>
      <c r="P17" s="281" t="str">
        <f>H36</f>
        <v/>
      </c>
      <c r="Q17" s="205"/>
      <c r="R17" s="205"/>
      <c r="S17" s="205"/>
      <c r="T17" s="205"/>
    </row>
    <row r="18" spans="1:20" ht="16.8" customHeight="1" thickTop="1" thickBot="1" x14ac:dyDescent="0.5">
      <c r="A18" s="904"/>
      <c r="B18" s="878"/>
      <c r="C18" s="879"/>
      <c r="D18" s="264" t="s">
        <v>80</v>
      </c>
      <c r="E18" s="196"/>
      <c r="F18" s="197" t="s">
        <v>99</v>
      </c>
      <c r="G18" s="197" t="s">
        <v>97</v>
      </c>
      <c r="H18" s="276" t="str">
        <f>IFERROR(ROUNDDOWN(H17/B19,1),"")</f>
        <v/>
      </c>
      <c r="I18" s="277" t="s">
        <v>83</v>
      </c>
      <c r="K18" s="205"/>
      <c r="L18" s="201" t="s">
        <v>113</v>
      </c>
      <c r="M18" s="280" t="s">
        <v>114</v>
      </c>
      <c r="N18" s="281" t="str">
        <f>H38</f>
        <v/>
      </c>
      <c r="O18" s="280" t="s">
        <v>115</v>
      </c>
      <c r="P18" s="281" t="str">
        <f>H40</f>
        <v/>
      </c>
      <c r="Q18" s="205"/>
      <c r="R18" s="205"/>
      <c r="S18" s="205"/>
      <c r="T18" s="205"/>
    </row>
    <row r="19" spans="1:20" ht="16.8" customHeight="1" thickTop="1" thickBot="1" x14ac:dyDescent="0.5">
      <c r="A19" s="904"/>
      <c r="B19" s="910"/>
      <c r="C19" s="891" t="s">
        <v>86</v>
      </c>
      <c r="D19" s="275" t="s">
        <v>219</v>
      </c>
      <c r="E19" s="196" t="s">
        <v>76</v>
      </c>
      <c r="F19" s="197" t="s">
        <v>88</v>
      </c>
      <c r="G19" s="197"/>
      <c r="H19" s="192"/>
      <c r="I19" s="199" t="s">
        <v>78</v>
      </c>
      <c r="K19" s="205"/>
      <c r="L19" s="201" t="s">
        <v>116</v>
      </c>
      <c r="M19" s="280" t="s">
        <v>117</v>
      </c>
      <c r="N19" s="281" t="str">
        <f>H42</f>
        <v/>
      </c>
      <c r="O19" s="280" t="s">
        <v>118</v>
      </c>
      <c r="P19" s="281" t="str">
        <f>H44</f>
        <v/>
      </c>
      <c r="Q19" s="205"/>
      <c r="R19" s="205"/>
      <c r="S19" s="205"/>
      <c r="T19" s="205"/>
    </row>
    <row r="20" spans="1:20" ht="16.8" customHeight="1" thickTop="1" thickBot="1" x14ac:dyDescent="0.5">
      <c r="A20" s="905"/>
      <c r="B20" s="911"/>
      <c r="C20" s="892"/>
      <c r="D20" s="265" t="s">
        <v>80</v>
      </c>
      <c r="E20" s="203"/>
      <c r="F20" s="204" t="s">
        <v>106</v>
      </c>
      <c r="G20" s="197" t="s">
        <v>98</v>
      </c>
      <c r="H20" s="276" t="str">
        <f>IFERROR(ROUNDDOWN(H19/B19,1),"")</f>
        <v/>
      </c>
      <c r="I20" s="278" t="s">
        <v>83</v>
      </c>
      <c r="K20" s="205"/>
      <c r="L20" s="201" t="s">
        <v>119</v>
      </c>
      <c r="M20" s="280" t="s">
        <v>120</v>
      </c>
      <c r="N20" s="281" t="str">
        <f>H46</f>
        <v/>
      </c>
      <c r="O20" s="280" t="s">
        <v>121</v>
      </c>
      <c r="P20" s="281" t="str">
        <f>H48</f>
        <v/>
      </c>
      <c r="Q20" s="205"/>
      <c r="R20" s="205"/>
      <c r="S20" s="205"/>
      <c r="T20" s="205"/>
    </row>
    <row r="21" spans="1:20" ht="16.8" customHeight="1" thickBot="1" x14ac:dyDescent="0.5">
      <c r="A21" s="903" t="s">
        <v>122</v>
      </c>
      <c r="B21" s="876" t="s">
        <v>197</v>
      </c>
      <c r="C21" s="877"/>
      <c r="D21" s="274" t="s">
        <v>216</v>
      </c>
      <c r="E21" s="190" t="s">
        <v>76</v>
      </c>
      <c r="F21" s="191" t="s">
        <v>95</v>
      </c>
      <c r="G21" s="191"/>
      <c r="H21" s="192"/>
      <c r="I21" s="193" t="s">
        <v>78</v>
      </c>
      <c r="K21" s="205"/>
      <c r="L21" s="201" t="s">
        <v>123</v>
      </c>
      <c r="M21" s="282" t="s">
        <v>124</v>
      </c>
      <c r="N21" s="283" t="str">
        <f>H50</f>
        <v/>
      </c>
      <c r="O21" s="282" t="s">
        <v>125</v>
      </c>
      <c r="P21" s="283" t="str">
        <f>H52</f>
        <v/>
      </c>
      <c r="Q21" s="205"/>
      <c r="R21" s="205"/>
      <c r="S21" s="205"/>
      <c r="T21" s="205"/>
    </row>
    <row r="22" spans="1:20" ht="16.8" customHeight="1" thickTop="1" thickBot="1" x14ac:dyDescent="0.5">
      <c r="A22" s="904"/>
      <c r="B22" s="878"/>
      <c r="C22" s="879"/>
      <c r="D22" s="264" t="s">
        <v>80</v>
      </c>
      <c r="E22" s="196"/>
      <c r="F22" s="197" t="s">
        <v>99</v>
      </c>
      <c r="G22" s="197" t="s">
        <v>101</v>
      </c>
      <c r="H22" s="276" t="str">
        <f>IFERROR(ROUNDDOWN(H21/B23,1),"")</f>
        <v/>
      </c>
      <c r="I22" s="277" t="s">
        <v>83</v>
      </c>
      <c r="K22" s="205"/>
      <c r="L22" s="207" t="s">
        <v>126</v>
      </c>
      <c r="M22" s="237" t="s">
        <v>208</v>
      </c>
      <c r="N22" s="208" t="str">
        <f>IF(SUM(N11:N21)=0,"",SUM(N11:N21))</f>
        <v/>
      </c>
      <c r="O22" s="237" t="s">
        <v>209</v>
      </c>
      <c r="P22" s="208" t="str">
        <f>IF(SUM(P11:P21)=0,"",SUM(P11:P21))</f>
        <v/>
      </c>
      <c r="Q22" s="205"/>
      <c r="R22" s="205"/>
      <c r="S22" s="205"/>
      <c r="T22" s="205"/>
    </row>
    <row r="23" spans="1:20" ht="16.8" customHeight="1" thickTop="1" thickBot="1" x14ac:dyDescent="0.5">
      <c r="A23" s="904"/>
      <c r="B23" s="910"/>
      <c r="C23" s="891" t="s">
        <v>86</v>
      </c>
      <c r="D23" s="275" t="s">
        <v>219</v>
      </c>
      <c r="E23" s="196" t="s">
        <v>76</v>
      </c>
      <c r="F23" s="197" t="s">
        <v>88</v>
      </c>
      <c r="G23" s="197"/>
      <c r="H23" s="192"/>
      <c r="I23" s="199" t="s">
        <v>78</v>
      </c>
      <c r="K23" s="205"/>
      <c r="L23" s="209"/>
      <c r="M23" s="209"/>
      <c r="N23" s="205"/>
      <c r="O23" s="209"/>
      <c r="P23" s="205"/>
      <c r="Q23" s="205"/>
      <c r="R23" s="205"/>
      <c r="S23" s="205"/>
      <c r="T23" s="205"/>
    </row>
    <row r="24" spans="1:20" ht="16.8" customHeight="1" thickTop="1" thickBot="1" x14ac:dyDescent="0.5">
      <c r="A24" s="905"/>
      <c r="B24" s="911"/>
      <c r="C24" s="892"/>
      <c r="D24" s="265" t="s">
        <v>80</v>
      </c>
      <c r="E24" s="203"/>
      <c r="F24" s="204" t="s">
        <v>106</v>
      </c>
      <c r="G24" s="197" t="s">
        <v>102</v>
      </c>
      <c r="H24" s="276" t="str">
        <f>IFERROR(ROUNDDOWN(H23/B23,1),"")</f>
        <v/>
      </c>
      <c r="I24" s="278" t="s">
        <v>83</v>
      </c>
      <c r="K24" s="205"/>
      <c r="L24" s="194"/>
      <c r="M24" s="894" t="s">
        <v>127</v>
      </c>
      <c r="N24" s="894"/>
      <c r="O24" s="893" t="s">
        <v>128</v>
      </c>
      <c r="P24" s="893"/>
      <c r="Q24" s="194"/>
      <c r="R24" s="194"/>
      <c r="S24" s="194"/>
      <c r="T24" s="205"/>
    </row>
    <row r="25" spans="1:20" ht="16.8" customHeight="1" thickBot="1" x14ac:dyDescent="0.5">
      <c r="A25" s="903" t="s">
        <v>129</v>
      </c>
      <c r="B25" s="876" t="s">
        <v>197</v>
      </c>
      <c r="C25" s="877"/>
      <c r="D25" s="274" t="s">
        <v>216</v>
      </c>
      <c r="E25" s="190" t="s">
        <v>76</v>
      </c>
      <c r="F25" s="191" t="s">
        <v>95</v>
      </c>
      <c r="G25" s="191"/>
      <c r="H25" s="192"/>
      <c r="I25" s="193" t="s">
        <v>78</v>
      </c>
      <c r="K25" s="205"/>
      <c r="L25" s="194"/>
      <c r="M25" s="194"/>
      <c r="N25" s="194"/>
      <c r="O25" s="194"/>
      <c r="P25" s="194"/>
      <c r="Q25" s="194"/>
      <c r="R25" s="194"/>
      <c r="S25" s="194"/>
      <c r="T25" s="205"/>
    </row>
    <row r="26" spans="1:20" ht="16.8" customHeight="1" thickTop="1" thickBot="1" x14ac:dyDescent="0.5">
      <c r="A26" s="904"/>
      <c r="B26" s="878"/>
      <c r="C26" s="879"/>
      <c r="D26" s="264" t="s">
        <v>80</v>
      </c>
      <c r="E26" s="196"/>
      <c r="F26" s="197" t="s">
        <v>99</v>
      </c>
      <c r="G26" s="197" t="s">
        <v>104</v>
      </c>
      <c r="H26" s="276" t="str">
        <f>IFERROR(ROUNDDOWN(H25/B27,1),"")</f>
        <v/>
      </c>
      <c r="I26" s="277" t="s">
        <v>83</v>
      </c>
      <c r="K26" s="194"/>
      <c r="L26" s="210" t="s">
        <v>130</v>
      </c>
      <c r="M26" s="238" t="s">
        <v>210</v>
      </c>
      <c r="N26" s="286"/>
      <c r="O26" s="239" t="s">
        <v>211</v>
      </c>
      <c r="P26" s="240"/>
      <c r="Q26" s="194"/>
      <c r="R26" s="205"/>
      <c r="S26" s="205"/>
      <c r="T26" s="205"/>
    </row>
    <row r="27" spans="1:20" ht="16.8" customHeight="1" thickTop="1" thickBot="1" x14ac:dyDescent="0.5">
      <c r="A27" s="904"/>
      <c r="B27" s="910"/>
      <c r="C27" s="891" t="s">
        <v>86</v>
      </c>
      <c r="D27" s="275" t="s">
        <v>219</v>
      </c>
      <c r="E27" s="196" t="s">
        <v>76</v>
      </c>
      <c r="F27" s="197" t="s">
        <v>88</v>
      </c>
      <c r="G27" s="197"/>
      <c r="H27" s="192"/>
      <c r="I27" s="199" t="s">
        <v>78</v>
      </c>
      <c r="K27" s="194"/>
      <c r="L27" s="211"/>
      <c r="M27" s="211"/>
      <c r="N27" s="194"/>
      <c r="O27" s="211"/>
      <c r="P27" s="194"/>
      <c r="Q27" s="194"/>
      <c r="S27" s="214"/>
      <c r="T27" s="205"/>
    </row>
    <row r="28" spans="1:20" ht="16.8" customHeight="1" thickTop="1" thickBot="1" x14ac:dyDescent="0.5">
      <c r="A28" s="905"/>
      <c r="B28" s="911"/>
      <c r="C28" s="892"/>
      <c r="D28" s="265" t="s">
        <v>80</v>
      </c>
      <c r="E28" s="203"/>
      <c r="F28" s="204" t="s">
        <v>106</v>
      </c>
      <c r="G28" s="197" t="s">
        <v>105</v>
      </c>
      <c r="H28" s="276" t="str">
        <f>IFERROR(ROUNDDOWN(H27/B27,1),"")</f>
        <v/>
      </c>
      <c r="I28" s="278" t="s">
        <v>83</v>
      </c>
      <c r="K28" s="194"/>
      <c r="L28" s="209"/>
      <c r="M28" s="209"/>
      <c r="N28" s="205"/>
      <c r="O28" s="209"/>
      <c r="P28" s="205"/>
      <c r="Q28" s="205"/>
      <c r="T28" s="205"/>
    </row>
    <row r="29" spans="1:20" ht="16.8" customHeight="1" thickBot="1" x14ac:dyDescent="0.5">
      <c r="A29" s="903" t="s">
        <v>131</v>
      </c>
      <c r="B29" s="876" t="s">
        <v>197</v>
      </c>
      <c r="C29" s="877"/>
      <c r="D29" s="274" t="s">
        <v>216</v>
      </c>
      <c r="E29" s="190" t="s">
        <v>76</v>
      </c>
      <c r="F29" s="191" t="s">
        <v>95</v>
      </c>
      <c r="G29" s="191"/>
      <c r="H29" s="192"/>
      <c r="I29" s="193" t="s">
        <v>78</v>
      </c>
      <c r="K29" s="229"/>
      <c r="L29" s="241"/>
      <c r="M29" s="212"/>
      <c r="N29" s="213"/>
      <c r="O29" s="212"/>
      <c r="P29" s="213"/>
      <c r="Q29" s="214"/>
      <c r="S29" s="214"/>
      <c r="T29" s="205"/>
    </row>
    <row r="30" spans="1:20" ht="16.8" customHeight="1" thickTop="1" thickBot="1" x14ac:dyDescent="0.5">
      <c r="A30" s="904"/>
      <c r="B30" s="878"/>
      <c r="C30" s="879"/>
      <c r="D30" s="264" t="s">
        <v>80</v>
      </c>
      <c r="E30" s="196"/>
      <c r="F30" s="197" t="s">
        <v>99</v>
      </c>
      <c r="G30" s="197" t="s">
        <v>108</v>
      </c>
      <c r="H30" s="276" t="str">
        <f>IFERROR(ROUNDDOWN(H29/B31,1),"")</f>
        <v/>
      </c>
      <c r="I30" s="277" t="s">
        <v>83</v>
      </c>
      <c r="K30" s="229"/>
      <c r="L30" s="215"/>
      <c r="M30" s="215"/>
      <c r="N30" s="266"/>
      <c r="O30" s="215"/>
      <c r="P30" s="267"/>
      <c r="Q30" s="261"/>
      <c r="S30" s="205"/>
      <c r="T30" s="205"/>
    </row>
    <row r="31" spans="1:20" ht="16.8" customHeight="1" thickTop="1" thickBot="1" x14ac:dyDescent="0.5">
      <c r="A31" s="904"/>
      <c r="B31" s="910"/>
      <c r="C31" s="891" t="s">
        <v>86</v>
      </c>
      <c r="D31" s="275" t="s">
        <v>219</v>
      </c>
      <c r="E31" s="196" t="s">
        <v>76</v>
      </c>
      <c r="F31" s="197" t="s">
        <v>88</v>
      </c>
      <c r="G31" s="197"/>
      <c r="H31" s="192"/>
      <c r="I31" s="199" t="s">
        <v>78</v>
      </c>
      <c r="K31" s="194"/>
      <c r="L31" s="895" t="s">
        <v>200</v>
      </c>
      <c r="M31" s="895"/>
      <c r="N31" s="895"/>
      <c r="O31" s="209"/>
      <c r="P31" s="205"/>
      <c r="Q31" s="205"/>
      <c r="R31" s="205"/>
      <c r="S31" s="205"/>
      <c r="T31" s="205"/>
    </row>
    <row r="32" spans="1:20" ht="16.8" customHeight="1" thickTop="1" thickBot="1" x14ac:dyDescent="0.5">
      <c r="A32" s="905"/>
      <c r="B32" s="911"/>
      <c r="C32" s="892"/>
      <c r="D32" s="265" t="s">
        <v>80</v>
      </c>
      <c r="E32" s="203"/>
      <c r="F32" s="204" t="s">
        <v>106</v>
      </c>
      <c r="G32" s="197" t="s">
        <v>109</v>
      </c>
      <c r="H32" s="276" t="str">
        <f>IFERROR(ROUNDDOWN(H31/B31,1),"")</f>
        <v/>
      </c>
      <c r="I32" s="278" t="s">
        <v>83</v>
      </c>
      <c r="K32" s="229" t="s">
        <v>132</v>
      </c>
      <c r="L32" s="276" t="str">
        <f>IF(P26=0,"",ROUNDDOWN(P26,1))</f>
        <v/>
      </c>
      <c r="M32" s="212"/>
      <c r="N32" s="213" t="s">
        <v>83</v>
      </c>
      <c r="O32" s="212"/>
      <c r="P32" s="213"/>
      <c r="Q32" s="214"/>
      <c r="R32" s="205"/>
      <c r="S32" s="205"/>
      <c r="T32" s="205"/>
    </row>
    <row r="33" spans="1:20" ht="16.8" customHeight="1" thickTop="1" thickBot="1" x14ac:dyDescent="0.5">
      <c r="A33" s="903" t="s">
        <v>136</v>
      </c>
      <c r="B33" s="876" t="s">
        <v>197</v>
      </c>
      <c r="C33" s="877"/>
      <c r="D33" s="274" t="s">
        <v>216</v>
      </c>
      <c r="E33" s="190" t="s">
        <v>76</v>
      </c>
      <c r="F33" s="191" t="s">
        <v>95</v>
      </c>
      <c r="G33" s="191"/>
      <c r="H33" s="192"/>
      <c r="I33" s="193" t="s">
        <v>78</v>
      </c>
      <c r="K33" s="229"/>
      <c r="L33" s="215"/>
      <c r="M33" s="215"/>
      <c r="N33" s="896" t="s">
        <v>133</v>
      </c>
      <c r="O33" s="897"/>
      <c r="P33" s="287" t="str">
        <f>IF(L32="","",IFERROR(ROUNDDOWN(L32/L34*100,1),0))</f>
        <v/>
      </c>
      <c r="Q33" s="284" t="s">
        <v>134</v>
      </c>
      <c r="R33" s="205"/>
      <c r="S33" s="205"/>
      <c r="T33" s="205"/>
    </row>
    <row r="34" spans="1:20" ht="16.8" customHeight="1" thickTop="1" thickBot="1" x14ac:dyDescent="0.5">
      <c r="A34" s="904"/>
      <c r="B34" s="878"/>
      <c r="C34" s="879"/>
      <c r="D34" s="264" t="s">
        <v>80</v>
      </c>
      <c r="E34" s="196"/>
      <c r="F34" s="197" t="s">
        <v>99</v>
      </c>
      <c r="G34" s="197" t="s">
        <v>111</v>
      </c>
      <c r="H34" s="276" t="str">
        <f>IFERROR(ROUNDDOWN(H33/B35,1),"")</f>
        <v/>
      </c>
      <c r="I34" s="277" t="s">
        <v>83</v>
      </c>
      <c r="K34" s="216" t="s">
        <v>135</v>
      </c>
      <c r="L34" s="279" t="str">
        <f>IF(N26=0,"",ROUNDDOWN(N26,1))</f>
        <v/>
      </c>
      <c r="M34" s="217"/>
      <c r="N34" s="218" t="s">
        <v>83</v>
      </c>
      <c r="O34" s="217"/>
      <c r="P34" s="218"/>
      <c r="Q34" s="218"/>
      <c r="R34" s="205"/>
      <c r="S34" s="205"/>
      <c r="T34" s="205"/>
    </row>
    <row r="35" spans="1:20" ht="16.8" customHeight="1" thickTop="1" thickBot="1" x14ac:dyDescent="0.5">
      <c r="A35" s="904"/>
      <c r="B35" s="910"/>
      <c r="C35" s="891" t="s">
        <v>86</v>
      </c>
      <c r="D35" s="275" t="s">
        <v>219</v>
      </c>
      <c r="E35" s="196" t="s">
        <v>76</v>
      </c>
      <c r="F35" s="197" t="s">
        <v>88</v>
      </c>
      <c r="G35" s="197"/>
      <c r="H35" s="192"/>
      <c r="I35" s="199" t="s">
        <v>78</v>
      </c>
      <c r="K35" s="205"/>
      <c r="L35" s="205"/>
      <c r="M35" s="205"/>
      <c r="N35" s="205"/>
      <c r="O35" s="205"/>
      <c r="Q35" s="205"/>
      <c r="R35" s="205"/>
      <c r="S35" s="205"/>
      <c r="T35" s="205"/>
    </row>
    <row r="36" spans="1:20" ht="16.8" customHeight="1" thickTop="1" thickBot="1" x14ac:dyDescent="0.5">
      <c r="A36" s="905"/>
      <c r="B36" s="911"/>
      <c r="C36" s="892"/>
      <c r="D36" s="265" t="s">
        <v>80</v>
      </c>
      <c r="E36" s="203"/>
      <c r="F36" s="204" t="s">
        <v>106</v>
      </c>
      <c r="G36" s="197" t="s">
        <v>112</v>
      </c>
      <c r="H36" s="276" t="str">
        <f>IFERROR(ROUNDDOWN(H35/B35,1),"")</f>
        <v/>
      </c>
      <c r="I36" s="278" t="s">
        <v>83</v>
      </c>
      <c r="K36" s="194"/>
      <c r="L36" s="898" t="s">
        <v>137</v>
      </c>
      <c r="M36" s="898"/>
      <c r="N36" s="898"/>
      <c r="O36" s="898"/>
      <c r="P36" s="898"/>
      <c r="Q36" s="898"/>
      <c r="R36" s="205"/>
      <c r="S36" s="205"/>
      <c r="T36" s="205"/>
    </row>
    <row r="37" spans="1:20" ht="16.8" customHeight="1" thickBot="1" x14ac:dyDescent="0.5">
      <c r="A37" s="903" t="s">
        <v>138</v>
      </c>
      <c r="B37" s="876" t="s">
        <v>197</v>
      </c>
      <c r="C37" s="877"/>
      <c r="D37" s="274" t="s">
        <v>216</v>
      </c>
      <c r="E37" s="190" t="s">
        <v>76</v>
      </c>
      <c r="F37" s="191" t="s">
        <v>95</v>
      </c>
      <c r="G37" s="191"/>
      <c r="H37" s="192"/>
      <c r="I37" s="193" t="s">
        <v>78</v>
      </c>
      <c r="K37" s="194"/>
      <c r="L37" s="898"/>
      <c r="M37" s="898"/>
      <c r="N37" s="898"/>
      <c r="O37" s="898"/>
      <c r="P37" s="898"/>
      <c r="Q37" s="898"/>
      <c r="R37" s="205"/>
      <c r="S37" s="205"/>
      <c r="T37" s="205"/>
    </row>
    <row r="38" spans="1:20" ht="16.8" customHeight="1" thickTop="1" thickBot="1" x14ac:dyDescent="0.5">
      <c r="A38" s="904"/>
      <c r="B38" s="878"/>
      <c r="C38" s="879"/>
      <c r="D38" s="264" t="s">
        <v>80</v>
      </c>
      <c r="E38" s="196"/>
      <c r="F38" s="197" t="s">
        <v>99</v>
      </c>
      <c r="G38" s="197" t="s">
        <v>114</v>
      </c>
      <c r="H38" s="276" t="str">
        <f>IFERROR(ROUNDDOWN(H37/B39,1),"")</f>
        <v/>
      </c>
      <c r="I38" s="277" t="s">
        <v>83</v>
      </c>
      <c r="K38" s="205"/>
      <c r="L38" s="268"/>
      <c r="M38" s="268"/>
      <c r="N38" s="268"/>
      <c r="O38" s="268"/>
      <c r="P38" s="269"/>
      <c r="Q38" s="242"/>
      <c r="R38" s="205"/>
      <c r="S38" s="205"/>
      <c r="T38" s="205"/>
    </row>
    <row r="39" spans="1:20" ht="16.8" customHeight="1" thickTop="1" thickBot="1" x14ac:dyDescent="0.5">
      <c r="A39" s="904"/>
      <c r="B39" s="910"/>
      <c r="C39" s="891" t="s">
        <v>86</v>
      </c>
      <c r="D39" s="275" t="s">
        <v>219</v>
      </c>
      <c r="E39" s="196" t="s">
        <v>76</v>
      </c>
      <c r="F39" s="197" t="s">
        <v>88</v>
      </c>
      <c r="G39" s="197"/>
      <c r="H39" s="192"/>
      <c r="I39" s="199" t="s">
        <v>78</v>
      </c>
      <c r="K39" s="205"/>
      <c r="L39" s="270"/>
      <c r="M39" s="270"/>
      <c r="N39" s="270"/>
      <c r="O39" s="270"/>
      <c r="P39" s="271"/>
      <c r="Q39" s="271"/>
      <c r="R39" s="205"/>
      <c r="S39" s="205"/>
      <c r="T39" s="205"/>
    </row>
    <row r="40" spans="1:20" ht="16.8" customHeight="1" thickTop="1" thickBot="1" x14ac:dyDescent="0.5">
      <c r="A40" s="905"/>
      <c r="B40" s="911"/>
      <c r="C40" s="892"/>
      <c r="D40" s="265" t="s">
        <v>80</v>
      </c>
      <c r="E40" s="203"/>
      <c r="F40" s="204" t="s">
        <v>106</v>
      </c>
      <c r="G40" s="197" t="s">
        <v>115</v>
      </c>
      <c r="H40" s="276" t="str">
        <f>IFERROR(ROUNDDOWN(H39/B39,1),"")</f>
        <v/>
      </c>
      <c r="I40" s="278" t="s">
        <v>83</v>
      </c>
      <c r="K40" s="205"/>
      <c r="L40"/>
      <c r="M40"/>
      <c r="N40"/>
      <c r="O40"/>
      <c r="P40"/>
      <c r="Q40" s="271"/>
      <c r="R40" s="205"/>
      <c r="S40" s="205"/>
      <c r="T40" s="205"/>
    </row>
    <row r="41" spans="1:20" ht="16.8" customHeight="1" thickBot="1" x14ac:dyDescent="0.5">
      <c r="A41" s="903" t="s">
        <v>139</v>
      </c>
      <c r="B41" s="876" t="s">
        <v>197</v>
      </c>
      <c r="C41" s="877"/>
      <c r="D41" s="274" t="s">
        <v>216</v>
      </c>
      <c r="E41" s="190" t="s">
        <v>76</v>
      </c>
      <c r="F41" s="191" t="s">
        <v>95</v>
      </c>
      <c r="G41" s="191"/>
      <c r="H41" s="192"/>
      <c r="I41" s="193" t="s">
        <v>78</v>
      </c>
      <c r="K41" s="205"/>
      <c r="L41" s="272"/>
      <c r="M41" s="272"/>
      <c r="N41" s="272"/>
      <c r="O41" s="272"/>
      <c r="P41" s="272"/>
      <c r="Q41" s="273"/>
      <c r="R41" s="205"/>
      <c r="S41" s="205"/>
      <c r="T41" s="205"/>
    </row>
    <row r="42" spans="1:20" ht="16.8" customHeight="1" thickTop="1" thickBot="1" x14ac:dyDescent="0.5">
      <c r="A42" s="904"/>
      <c r="B42" s="878"/>
      <c r="C42" s="879"/>
      <c r="D42" s="264" t="s">
        <v>80</v>
      </c>
      <c r="E42" s="196"/>
      <c r="F42" s="197" t="s">
        <v>99</v>
      </c>
      <c r="G42" s="197" t="s">
        <v>117</v>
      </c>
      <c r="H42" s="276" t="str">
        <f>IFERROR(ROUNDDOWN(H41/B43,1),"")</f>
        <v/>
      </c>
      <c r="I42" s="277" t="s">
        <v>83</v>
      </c>
      <c r="K42" s="205"/>
      <c r="L42" s="209"/>
      <c r="M42" s="209"/>
      <c r="N42" s="205"/>
      <c r="O42" s="209"/>
      <c r="P42" s="205"/>
      <c r="Q42" s="205"/>
      <c r="R42" s="205"/>
      <c r="S42" s="205"/>
      <c r="T42" s="205"/>
    </row>
    <row r="43" spans="1:20" ht="16.8" customHeight="1" thickTop="1" thickBot="1" x14ac:dyDescent="0.5">
      <c r="A43" s="904"/>
      <c r="B43" s="910"/>
      <c r="C43" s="891" t="s">
        <v>86</v>
      </c>
      <c r="D43" s="275" t="s">
        <v>219</v>
      </c>
      <c r="E43" s="196" t="s">
        <v>76</v>
      </c>
      <c r="F43" s="197" t="s">
        <v>88</v>
      </c>
      <c r="G43" s="197"/>
      <c r="H43" s="192"/>
      <c r="I43" s="199" t="s">
        <v>78</v>
      </c>
      <c r="K43" s="205"/>
      <c r="L43" s="194"/>
      <c r="M43" s="194"/>
      <c r="N43" s="194"/>
      <c r="O43" s="194"/>
      <c r="P43" s="194"/>
      <c r="Q43" s="205"/>
      <c r="R43" s="205"/>
      <c r="S43" s="205"/>
      <c r="T43" s="205"/>
    </row>
    <row r="44" spans="1:20" ht="16.8" customHeight="1" thickTop="1" thickBot="1" x14ac:dyDescent="0.5">
      <c r="A44" s="905"/>
      <c r="B44" s="911"/>
      <c r="C44" s="892"/>
      <c r="D44" s="265" t="s">
        <v>80</v>
      </c>
      <c r="E44" s="203"/>
      <c r="F44" s="204" t="s">
        <v>106</v>
      </c>
      <c r="G44" s="197" t="s">
        <v>118</v>
      </c>
      <c r="H44" s="276" t="str">
        <f>IFERROR(ROUNDDOWN(H43/B43,1),"")</f>
        <v/>
      </c>
      <c r="I44" s="278" t="s">
        <v>83</v>
      </c>
      <c r="K44" s="205"/>
      <c r="L44" s="209"/>
      <c r="M44" s="209"/>
      <c r="N44" s="205"/>
      <c r="O44" s="209"/>
      <c r="P44" s="205"/>
      <c r="Q44" s="205"/>
      <c r="R44" s="205"/>
      <c r="S44" s="205"/>
      <c r="T44" s="205"/>
    </row>
    <row r="45" spans="1:20" ht="16.8" customHeight="1" thickBot="1" x14ac:dyDescent="0.5">
      <c r="A45" s="903" t="s">
        <v>140</v>
      </c>
      <c r="B45" s="876" t="s">
        <v>197</v>
      </c>
      <c r="C45" s="877"/>
      <c r="D45" s="274" t="s">
        <v>216</v>
      </c>
      <c r="E45" s="190" t="s">
        <v>76</v>
      </c>
      <c r="F45" s="191" t="s">
        <v>95</v>
      </c>
      <c r="G45" s="191"/>
      <c r="H45" s="222"/>
      <c r="I45" s="193" t="s">
        <v>78</v>
      </c>
      <c r="K45" s="205"/>
      <c r="L45" s="209"/>
      <c r="M45" s="209"/>
      <c r="N45" s="205"/>
      <c r="O45" s="209"/>
      <c r="P45" s="205"/>
      <c r="Q45" s="205"/>
      <c r="R45" s="205"/>
      <c r="S45" s="205"/>
      <c r="T45" s="205"/>
    </row>
    <row r="46" spans="1:20" ht="16.8" customHeight="1" thickTop="1" thickBot="1" x14ac:dyDescent="0.5">
      <c r="A46" s="904"/>
      <c r="B46" s="878"/>
      <c r="C46" s="879"/>
      <c r="D46" s="264" t="s">
        <v>80</v>
      </c>
      <c r="E46" s="196"/>
      <c r="F46" s="197" t="s">
        <v>99</v>
      </c>
      <c r="G46" s="197" t="s">
        <v>120</v>
      </c>
      <c r="H46" s="276" t="str">
        <f>IFERROR(ROUNDDOWN(H45/B47,1),"")</f>
        <v/>
      </c>
      <c r="I46" s="277" t="s">
        <v>83</v>
      </c>
      <c r="K46" s="205"/>
      <c r="L46" s="209"/>
      <c r="M46" s="209"/>
      <c r="N46" s="205"/>
      <c r="O46" s="209"/>
      <c r="P46" s="205"/>
      <c r="Q46" s="205"/>
      <c r="R46" s="205"/>
      <c r="S46" s="205"/>
      <c r="T46" s="205"/>
    </row>
    <row r="47" spans="1:20" ht="16.8" customHeight="1" thickTop="1" thickBot="1" x14ac:dyDescent="0.5">
      <c r="A47" s="904"/>
      <c r="B47" s="910"/>
      <c r="C47" s="891" t="s">
        <v>86</v>
      </c>
      <c r="D47" s="275" t="s">
        <v>219</v>
      </c>
      <c r="E47" s="196" t="s">
        <v>76</v>
      </c>
      <c r="F47" s="197" t="s">
        <v>88</v>
      </c>
      <c r="G47" s="197"/>
      <c r="H47" s="192"/>
      <c r="I47" s="199" t="s">
        <v>78</v>
      </c>
      <c r="K47" s="205"/>
      <c r="L47" s="209"/>
      <c r="M47" s="209"/>
      <c r="N47" s="205"/>
      <c r="O47" s="209"/>
      <c r="P47" s="205"/>
      <c r="Q47" s="205"/>
      <c r="R47" s="205"/>
      <c r="S47" s="205"/>
      <c r="T47" s="205"/>
    </row>
    <row r="48" spans="1:20" ht="16.8" customHeight="1" thickTop="1" thickBot="1" x14ac:dyDescent="0.5">
      <c r="A48" s="905"/>
      <c r="B48" s="911"/>
      <c r="C48" s="892"/>
      <c r="D48" s="265" t="s">
        <v>80</v>
      </c>
      <c r="E48" s="203"/>
      <c r="F48" s="204" t="s">
        <v>106</v>
      </c>
      <c r="G48" s="197" t="s">
        <v>121</v>
      </c>
      <c r="H48" s="276" t="str">
        <f>IFERROR(ROUNDDOWN(H47/B47,1),"")</f>
        <v/>
      </c>
      <c r="I48" s="278" t="s">
        <v>83</v>
      </c>
      <c r="K48" s="205"/>
      <c r="L48" s="209"/>
      <c r="M48" s="209"/>
      <c r="N48" s="205"/>
      <c r="O48" s="209"/>
      <c r="P48" s="205"/>
      <c r="Q48" s="205"/>
      <c r="R48" s="205"/>
      <c r="S48" s="205"/>
      <c r="T48" s="205"/>
    </row>
    <row r="49" spans="1:21" ht="16.8" customHeight="1" thickBot="1" x14ac:dyDescent="0.5">
      <c r="A49" s="903" t="s">
        <v>201</v>
      </c>
      <c r="B49" s="876" t="s">
        <v>197</v>
      </c>
      <c r="C49" s="877"/>
      <c r="D49" s="274" t="s">
        <v>216</v>
      </c>
      <c r="E49" s="190" t="s">
        <v>76</v>
      </c>
      <c r="F49" s="191" t="s">
        <v>95</v>
      </c>
      <c r="G49" s="191"/>
      <c r="H49" s="192"/>
      <c r="I49" s="193" t="s">
        <v>78</v>
      </c>
      <c r="K49" s="205"/>
      <c r="L49" s="209"/>
      <c r="M49" s="209"/>
      <c r="N49" s="205"/>
      <c r="O49" s="209"/>
      <c r="P49" s="205"/>
      <c r="Q49" s="205"/>
      <c r="R49" s="205"/>
      <c r="S49" s="205"/>
      <c r="T49" s="205"/>
    </row>
    <row r="50" spans="1:21" ht="16.8" customHeight="1" thickTop="1" thickBot="1" x14ac:dyDescent="0.5">
      <c r="A50" s="904"/>
      <c r="B50" s="878"/>
      <c r="C50" s="879"/>
      <c r="D50" s="264" t="s">
        <v>80</v>
      </c>
      <c r="E50" s="196"/>
      <c r="F50" s="197" t="s">
        <v>99</v>
      </c>
      <c r="G50" s="197" t="s">
        <v>124</v>
      </c>
      <c r="H50" s="276" t="str">
        <f>IFERROR(ROUNDDOWN(H49/B51,1),"")</f>
        <v/>
      </c>
      <c r="I50" s="277" t="s">
        <v>83</v>
      </c>
      <c r="K50" s="205"/>
      <c r="L50" s="209"/>
      <c r="M50" s="209"/>
      <c r="N50" s="205"/>
      <c r="O50" s="209"/>
      <c r="P50" s="205"/>
      <c r="Q50" s="205"/>
      <c r="R50" s="205"/>
      <c r="S50" s="205"/>
      <c r="T50" s="205"/>
    </row>
    <row r="51" spans="1:21" ht="16.8" customHeight="1" thickTop="1" thickBot="1" x14ac:dyDescent="0.5">
      <c r="A51" s="904"/>
      <c r="B51" s="910"/>
      <c r="C51" s="891" t="s">
        <v>86</v>
      </c>
      <c r="D51" s="275" t="s">
        <v>219</v>
      </c>
      <c r="E51" s="196" t="s">
        <v>76</v>
      </c>
      <c r="F51" s="197" t="s">
        <v>88</v>
      </c>
      <c r="G51" s="197"/>
      <c r="H51" s="192"/>
      <c r="I51" s="199" t="s">
        <v>78</v>
      </c>
      <c r="K51" s="205"/>
      <c r="L51" s="209"/>
      <c r="M51" s="209"/>
      <c r="N51" s="205"/>
      <c r="O51" s="209"/>
      <c r="P51" s="205"/>
      <c r="Q51" s="205"/>
      <c r="R51" s="205"/>
      <c r="S51" s="205"/>
      <c r="T51" s="205"/>
    </row>
    <row r="52" spans="1:21" ht="16.8" customHeight="1" thickTop="1" thickBot="1" x14ac:dyDescent="0.5">
      <c r="A52" s="905"/>
      <c r="B52" s="911"/>
      <c r="C52" s="892"/>
      <c r="D52" s="265" t="s">
        <v>80</v>
      </c>
      <c r="E52" s="203"/>
      <c r="F52" s="204" t="s">
        <v>106</v>
      </c>
      <c r="G52" s="224" t="s">
        <v>125</v>
      </c>
      <c r="H52" s="276" t="str">
        <f>IFERROR(ROUNDDOWN(H51/B51,1),"")</f>
        <v/>
      </c>
      <c r="I52" s="278" t="s">
        <v>83</v>
      </c>
      <c r="K52" s="205"/>
      <c r="L52" s="209"/>
      <c r="M52" s="209"/>
      <c r="N52" s="205"/>
      <c r="O52" s="209"/>
      <c r="P52" s="205"/>
      <c r="Q52" s="205"/>
      <c r="R52" s="205"/>
      <c r="S52" s="205"/>
      <c r="T52" s="205"/>
    </row>
    <row r="53" spans="1:21" s="252" customFormat="1" ht="6.75" customHeight="1" x14ac:dyDescent="0.45">
      <c r="A53" s="247"/>
      <c r="B53" s="247"/>
      <c r="C53" s="247"/>
      <c r="D53" s="248"/>
      <c r="E53" s="196"/>
      <c r="F53" s="249"/>
      <c r="G53" s="249"/>
      <c r="H53" s="250"/>
      <c r="I53" s="251"/>
      <c r="K53" s="205"/>
      <c r="L53" s="209"/>
      <c r="M53" s="209"/>
      <c r="N53" s="205"/>
      <c r="O53" s="209"/>
      <c r="P53" s="205"/>
      <c r="Q53" s="205"/>
      <c r="R53" s="205"/>
      <c r="S53" s="205"/>
      <c r="T53" s="205"/>
      <c r="U53" s="248"/>
    </row>
  </sheetData>
  <mergeCells count="63">
    <mergeCell ref="A49:A52"/>
    <mergeCell ref="B49:C50"/>
    <mergeCell ref="B51:B52"/>
    <mergeCell ref="C51:C52"/>
    <mergeCell ref="A41:A44"/>
    <mergeCell ref="B41:C42"/>
    <mergeCell ref="B43:B44"/>
    <mergeCell ref="C43:C44"/>
    <mergeCell ref="A45:A48"/>
    <mergeCell ref="B45:C46"/>
    <mergeCell ref="B47:B48"/>
    <mergeCell ref="C47:C48"/>
    <mergeCell ref="L36:Q37"/>
    <mergeCell ref="A37:A40"/>
    <mergeCell ref="B37:C38"/>
    <mergeCell ref="B39:B40"/>
    <mergeCell ref="C39:C40"/>
    <mergeCell ref="A33:A36"/>
    <mergeCell ref="B33:C34"/>
    <mergeCell ref="N33:O33"/>
    <mergeCell ref="B35:B36"/>
    <mergeCell ref="C35:C36"/>
    <mergeCell ref="A29:A32"/>
    <mergeCell ref="B29:C30"/>
    <mergeCell ref="B31:B32"/>
    <mergeCell ref="C31:C32"/>
    <mergeCell ref="L31:N31"/>
    <mergeCell ref="O24:P24"/>
    <mergeCell ref="A25:A28"/>
    <mergeCell ref="B25:C26"/>
    <mergeCell ref="B27:B28"/>
    <mergeCell ref="C27:C28"/>
    <mergeCell ref="A21:A24"/>
    <mergeCell ref="B21:C22"/>
    <mergeCell ref="B23:B24"/>
    <mergeCell ref="C23:C24"/>
    <mergeCell ref="M24:N24"/>
    <mergeCell ref="A13:A16"/>
    <mergeCell ref="B13:C14"/>
    <mergeCell ref="B15:B16"/>
    <mergeCell ref="C15:C16"/>
    <mergeCell ref="A17:A20"/>
    <mergeCell ref="B17:C18"/>
    <mergeCell ref="B19:B20"/>
    <mergeCell ref="C19:C20"/>
    <mergeCell ref="A6:I6"/>
    <mergeCell ref="F7:I7"/>
    <mergeCell ref="A8:I8"/>
    <mergeCell ref="K8:P8"/>
    <mergeCell ref="A9:A12"/>
    <mergeCell ref="B9:C10"/>
    <mergeCell ref="L9:L10"/>
    <mergeCell ref="M9:P9"/>
    <mergeCell ref="M10:N10"/>
    <mergeCell ref="O10:P10"/>
    <mergeCell ref="B11:B12"/>
    <mergeCell ref="C11:C12"/>
    <mergeCell ref="A3:Q3"/>
    <mergeCell ref="A1:F2"/>
    <mergeCell ref="H1:I1"/>
    <mergeCell ref="J1:Q1"/>
    <mergeCell ref="H2:I2"/>
    <mergeCell ref="J2:Q2"/>
  </mergeCells>
  <phoneticPr fontId="11"/>
  <pageMargins left="0.41" right="0.25" top="0.45" bottom="0.39" header="0.24" footer="0.3"/>
  <pageSetup paperSize="9" scale="68" orientation="portrait" r:id="rId1"/>
  <headerFooter alignWithMargins="0">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workbookViewId="0">
      <selection activeCell="E34" sqref="E34"/>
    </sheetView>
  </sheetViews>
  <sheetFormatPr defaultColWidth="9" defaultRowHeight="18" x14ac:dyDescent="0.45"/>
  <cols>
    <col min="1" max="1" width="1.8984375" style="469" customWidth="1"/>
    <col min="2" max="2" width="11.5" style="469" customWidth="1"/>
    <col min="3" max="13" width="40.59765625" style="469" customWidth="1"/>
    <col min="14" max="16384" width="9" style="469"/>
  </cols>
  <sheetData>
    <row r="1" spans="2:4" x14ac:dyDescent="0.45">
      <c r="B1" s="468" t="s">
        <v>389</v>
      </c>
      <c r="C1" s="468"/>
      <c r="D1" s="468"/>
    </row>
    <row r="2" spans="2:4" x14ac:dyDescent="0.45">
      <c r="B2" s="468"/>
      <c r="C2" s="468"/>
      <c r="D2" s="468"/>
    </row>
    <row r="3" spans="2:4" x14ac:dyDescent="0.45">
      <c r="B3" s="470" t="s">
        <v>247</v>
      </c>
      <c r="C3" s="470" t="s">
        <v>390</v>
      </c>
      <c r="D3" s="468"/>
    </row>
    <row r="4" spans="2:4" x14ac:dyDescent="0.45">
      <c r="B4" s="471">
        <v>1</v>
      </c>
      <c r="C4" s="472" t="s">
        <v>391</v>
      </c>
      <c r="D4" s="468"/>
    </row>
    <row r="5" spans="2:4" x14ac:dyDescent="0.45">
      <c r="B5" s="471">
        <v>2</v>
      </c>
      <c r="C5" s="472" t="s">
        <v>392</v>
      </c>
      <c r="D5" s="468"/>
    </row>
    <row r="6" spans="2:4" x14ac:dyDescent="0.45">
      <c r="B6" s="471">
        <v>3</v>
      </c>
      <c r="C6" s="472" t="s">
        <v>226</v>
      </c>
      <c r="D6" s="468"/>
    </row>
    <row r="7" spans="2:4" x14ac:dyDescent="0.45">
      <c r="B7" s="471">
        <v>4</v>
      </c>
      <c r="C7" s="472" t="s">
        <v>302</v>
      </c>
      <c r="D7" s="468"/>
    </row>
    <row r="8" spans="2:4" x14ac:dyDescent="0.45">
      <c r="B8" s="471">
        <v>5</v>
      </c>
      <c r="C8" s="472" t="s">
        <v>393</v>
      </c>
      <c r="D8" s="468"/>
    </row>
    <row r="9" spans="2:4" x14ac:dyDescent="0.45">
      <c r="B9" s="471">
        <v>6</v>
      </c>
      <c r="C9" s="472" t="s">
        <v>394</v>
      </c>
    </row>
    <row r="10" spans="2:4" x14ac:dyDescent="0.45">
      <c r="B10" s="471">
        <v>7</v>
      </c>
      <c r="C10" s="472" t="s">
        <v>395</v>
      </c>
      <c r="D10" s="468"/>
    </row>
    <row r="11" spans="2:4" x14ac:dyDescent="0.45">
      <c r="B11" s="471">
        <v>8</v>
      </c>
      <c r="C11" s="472" t="s">
        <v>396</v>
      </c>
      <c r="D11" s="468"/>
    </row>
    <row r="12" spans="2:4" x14ac:dyDescent="0.45">
      <c r="B12" s="471">
        <v>9</v>
      </c>
      <c r="C12" s="472" t="s">
        <v>396</v>
      </c>
      <c r="D12" s="468"/>
    </row>
    <row r="13" spans="2:4" x14ac:dyDescent="0.45">
      <c r="B13" s="471">
        <v>10</v>
      </c>
      <c r="C13" s="472" t="s">
        <v>396</v>
      </c>
      <c r="D13" s="468"/>
    </row>
    <row r="14" spans="2:4" x14ac:dyDescent="0.45">
      <c r="B14" s="471">
        <v>11</v>
      </c>
      <c r="C14" s="472" t="s">
        <v>396</v>
      </c>
      <c r="D14" s="468"/>
    </row>
    <row r="15" spans="2:4" x14ac:dyDescent="0.45">
      <c r="B15" s="471">
        <v>12</v>
      </c>
      <c r="C15" s="472" t="s">
        <v>396</v>
      </c>
      <c r="D15" s="468"/>
    </row>
    <row r="16" spans="2:4" x14ac:dyDescent="0.45">
      <c r="B16" s="471">
        <v>13</v>
      </c>
      <c r="C16" s="472" t="s">
        <v>396</v>
      </c>
      <c r="D16" s="468"/>
    </row>
    <row r="17" spans="2:13" x14ac:dyDescent="0.45">
      <c r="B17" s="471">
        <v>14</v>
      </c>
      <c r="C17" s="472" t="s">
        <v>396</v>
      </c>
      <c r="D17" s="468"/>
    </row>
    <row r="19" spans="2:13" x14ac:dyDescent="0.45">
      <c r="B19" s="468" t="s">
        <v>397</v>
      </c>
    </row>
    <row r="20" spans="2:13" ht="18.600000000000001" thickBot="1" x14ac:dyDescent="0.5"/>
    <row r="21" spans="2:13" ht="20.399999999999999" thickBot="1" x14ac:dyDescent="0.5">
      <c r="B21" s="473" t="s">
        <v>398</v>
      </c>
      <c r="C21" s="474" t="s">
        <v>399</v>
      </c>
      <c r="D21" s="475" t="s">
        <v>400</v>
      </c>
      <c r="E21" s="475" t="s">
        <v>401</v>
      </c>
      <c r="F21" s="475" t="s">
        <v>402</v>
      </c>
      <c r="G21" s="475" t="s">
        <v>273</v>
      </c>
      <c r="H21" s="476" t="s">
        <v>274</v>
      </c>
      <c r="I21" s="476" t="s">
        <v>403</v>
      </c>
      <c r="J21" s="476" t="s">
        <v>404</v>
      </c>
      <c r="K21" s="476" t="s">
        <v>405</v>
      </c>
      <c r="L21" s="477" t="s">
        <v>406</v>
      </c>
      <c r="M21" s="478" t="s">
        <v>396</v>
      </c>
    </row>
    <row r="22" spans="2:13" ht="19.8" x14ac:dyDescent="0.45">
      <c r="B22" s="914" t="s">
        <v>407</v>
      </c>
      <c r="C22" s="479" t="s">
        <v>400</v>
      </c>
      <c r="D22" s="480" t="s">
        <v>400</v>
      </c>
      <c r="E22" s="480" t="s">
        <v>401</v>
      </c>
      <c r="F22" s="480" t="s">
        <v>402</v>
      </c>
      <c r="G22" s="480" t="s">
        <v>408</v>
      </c>
      <c r="H22" s="481" t="s">
        <v>409</v>
      </c>
      <c r="I22" s="481" t="s">
        <v>403</v>
      </c>
      <c r="J22" s="481" t="s">
        <v>404</v>
      </c>
      <c r="K22" s="482" t="s">
        <v>405</v>
      </c>
      <c r="L22" s="483" t="s">
        <v>406</v>
      </c>
      <c r="M22" s="484" t="s">
        <v>396</v>
      </c>
    </row>
    <row r="23" spans="2:13" ht="19.8" x14ac:dyDescent="0.45">
      <c r="B23" s="915"/>
      <c r="C23" s="485" t="s">
        <v>410</v>
      </c>
      <c r="D23" s="486" t="s">
        <v>396</v>
      </c>
      <c r="E23" s="486" t="s">
        <v>396</v>
      </c>
      <c r="F23" s="486" t="s">
        <v>396</v>
      </c>
      <c r="G23" s="486" t="s">
        <v>411</v>
      </c>
      <c r="H23" s="486" t="s">
        <v>410</v>
      </c>
      <c r="I23" s="486"/>
      <c r="J23" s="486" t="s">
        <v>396</v>
      </c>
      <c r="K23" s="486" t="s">
        <v>396</v>
      </c>
      <c r="L23" s="486" t="s">
        <v>396</v>
      </c>
      <c r="M23" s="487" t="s">
        <v>396</v>
      </c>
    </row>
    <row r="24" spans="2:13" ht="19.8" x14ac:dyDescent="0.45">
      <c r="B24" s="915"/>
      <c r="C24" s="485" t="s">
        <v>396</v>
      </c>
      <c r="D24" s="486" t="s">
        <v>396</v>
      </c>
      <c r="E24" s="486" t="s">
        <v>396</v>
      </c>
      <c r="F24" s="486" t="s">
        <v>396</v>
      </c>
      <c r="G24" s="486" t="s">
        <v>396</v>
      </c>
      <c r="H24" s="486" t="s">
        <v>396</v>
      </c>
      <c r="I24" s="486" t="s">
        <v>396</v>
      </c>
      <c r="J24" s="486" t="s">
        <v>396</v>
      </c>
      <c r="K24" s="486" t="s">
        <v>396</v>
      </c>
      <c r="L24" s="486" t="s">
        <v>396</v>
      </c>
      <c r="M24" s="487" t="s">
        <v>396</v>
      </c>
    </row>
    <row r="25" spans="2:13" ht="19.8" x14ac:dyDescent="0.45">
      <c r="B25" s="915"/>
      <c r="C25" s="485" t="s">
        <v>396</v>
      </c>
      <c r="D25" s="486" t="s">
        <v>396</v>
      </c>
      <c r="E25" s="486" t="s">
        <v>396</v>
      </c>
      <c r="F25" s="486" t="s">
        <v>396</v>
      </c>
      <c r="G25" s="486" t="s">
        <v>396</v>
      </c>
      <c r="H25" s="486" t="s">
        <v>396</v>
      </c>
      <c r="I25" s="486" t="s">
        <v>396</v>
      </c>
      <c r="J25" s="486" t="s">
        <v>396</v>
      </c>
      <c r="K25" s="486" t="s">
        <v>396</v>
      </c>
      <c r="L25" s="486" t="s">
        <v>396</v>
      </c>
      <c r="M25" s="487" t="s">
        <v>396</v>
      </c>
    </row>
    <row r="26" spans="2:13" ht="19.8" x14ac:dyDescent="0.45">
      <c r="B26" s="915"/>
      <c r="C26" s="488" t="s">
        <v>396</v>
      </c>
      <c r="D26" s="486" t="s">
        <v>396</v>
      </c>
      <c r="E26" s="486" t="s">
        <v>396</v>
      </c>
      <c r="F26" s="486" t="s">
        <v>396</v>
      </c>
      <c r="G26" s="486" t="s">
        <v>396</v>
      </c>
      <c r="H26" s="486" t="s">
        <v>396</v>
      </c>
      <c r="I26" s="486" t="s">
        <v>396</v>
      </c>
      <c r="J26" s="486" t="s">
        <v>396</v>
      </c>
      <c r="K26" s="486" t="s">
        <v>396</v>
      </c>
      <c r="L26" s="486" t="s">
        <v>396</v>
      </c>
      <c r="M26" s="487" t="s">
        <v>396</v>
      </c>
    </row>
    <row r="27" spans="2:13" ht="19.8" x14ac:dyDescent="0.45">
      <c r="B27" s="915"/>
      <c r="C27" s="488" t="s">
        <v>396</v>
      </c>
      <c r="D27" s="486" t="s">
        <v>396</v>
      </c>
      <c r="E27" s="486" t="s">
        <v>396</v>
      </c>
      <c r="F27" s="486" t="s">
        <v>396</v>
      </c>
      <c r="G27" s="486" t="s">
        <v>396</v>
      </c>
      <c r="H27" s="486" t="s">
        <v>396</v>
      </c>
      <c r="I27" s="486" t="s">
        <v>396</v>
      </c>
      <c r="J27" s="486" t="s">
        <v>396</v>
      </c>
      <c r="K27" s="486" t="s">
        <v>396</v>
      </c>
      <c r="L27" s="486" t="s">
        <v>396</v>
      </c>
      <c r="M27" s="487" t="s">
        <v>396</v>
      </c>
    </row>
    <row r="28" spans="2:13" ht="19.8" x14ac:dyDescent="0.45">
      <c r="B28" s="915"/>
      <c r="C28" s="488" t="s">
        <v>396</v>
      </c>
      <c r="D28" s="486" t="s">
        <v>396</v>
      </c>
      <c r="E28" s="486" t="s">
        <v>396</v>
      </c>
      <c r="F28" s="486" t="s">
        <v>396</v>
      </c>
      <c r="G28" s="486" t="s">
        <v>396</v>
      </c>
      <c r="H28" s="486" t="s">
        <v>396</v>
      </c>
      <c r="I28" s="486" t="s">
        <v>396</v>
      </c>
      <c r="J28" s="486" t="s">
        <v>396</v>
      </c>
      <c r="K28" s="486" t="s">
        <v>396</v>
      </c>
      <c r="L28" s="486" t="s">
        <v>396</v>
      </c>
      <c r="M28" s="487" t="s">
        <v>396</v>
      </c>
    </row>
    <row r="29" spans="2:13" ht="19.8" x14ac:dyDescent="0.45">
      <c r="B29" s="915"/>
      <c r="C29" s="488" t="s">
        <v>396</v>
      </c>
      <c r="D29" s="486" t="s">
        <v>396</v>
      </c>
      <c r="E29" s="486" t="s">
        <v>396</v>
      </c>
      <c r="F29" s="486" t="s">
        <v>396</v>
      </c>
      <c r="G29" s="486" t="s">
        <v>396</v>
      </c>
      <c r="H29" s="486" t="s">
        <v>396</v>
      </c>
      <c r="I29" s="486" t="s">
        <v>396</v>
      </c>
      <c r="J29" s="486" t="s">
        <v>396</v>
      </c>
      <c r="K29" s="486" t="s">
        <v>396</v>
      </c>
      <c r="L29" s="486" t="s">
        <v>396</v>
      </c>
      <c r="M29" s="487" t="s">
        <v>396</v>
      </c>
    </row>
    <row r="30" spans="2:13" ht="19.8" x14ac:dyDescent="0.45">
      <c r="B30" s="915"/>
      <c r="C30" s="488" t="s">
        <v>396</v>
      </c>
      <c r="D30" s="486" t="s">
        <v>396</v>
      </c>
      <c r="E30" s="486" t="s">
        <v>396</v>
      </c>
      <c r="F30" s="486" t="s">
        <v>396</v>
      </c>
      <c r="G30" s="486" t="s">
        <v>396</v>
      </c>
      <c r="H30" s="486" t="s">
        <v>396</v>
      </c>
      <c r="I30" s="486" t="s">
        <v>396</v>
      </c>
      <c r="J30" s="486" t="s">
        <v>396</v>
      </c>
      <c r="K30" s="486" t="s">
        <v>396</v>
      </c>
      <c r="L30" s="486" t="s">
        <v>396</v>
      </c>
      <c r="M30" s="487" t="s">
        <v>396</v>
      </c>
    </row>
    <row r="31" spans="2:13" ht="20.399999999999999" thickBot="1" x14ac:dyDescent="0.5">
      <c r="B31" s="916"/>
      <c r="C31" s="489" t="s">
        <v>396</v>
      </c>
      <c r="D31" s="490" t="s">
        <v>396</v>
      </c>
      <c r="E31" s="490" t="s">
        <v>396</v>
      </c>
      <c r="F31" s="490" t="s">
        <v>396</v>
      </c>
      <c r="G31" s="490" t="s">
        <v>396</v>
      </c>
      <c r="H31" s="490" t="s">
        <v>396</v>
      </c>
      <c r="I31" s="490" t="s">
        <v>396</v>
      </c>
      <c r="J31" s="490" t="s">
        <v>396</v>
      </c>
      <c r="K31" s="490" t="s">
        <v>396</v>
      </c>
      <c r="L31" s="490" t="s">
        <v>396</v>
      </c>
      <c r="M31" s="491" t="s">
        <v>396</v>
      </c>
    </row>
    <row r="36" spans="3:3" x14ac:dyDescent="0.45">
      <c r="C36" s="469" t="s">
        <v>412</v>
      </c>
    </row>
    <row r="37" spans="3:3" x14ac:dyDescent="0.45">
      <c r="C37" s="469" t="s">
        <v>413</v>
      </c>
    </row>
    <row r="38" spans="3:3" x14ac:dyDescent="0.45">
      <c r="C38" s="469" t="s">
        <v>414</v>
      </c>
    </row>
    <row r="39" spans="3:3" x14ac:dyDescent="0.45">
      <c r="C39" s="469" t="s">
        <v>415</v>
      </c>
    </row>
    <row r="40" spans="3:3" x14ac:dyDescent="0.45">
      <c r="C40" s="469" t="s">
        <v>416</v>
      </c>
    </row>
    <row r="41" spans="3:3" x14ac:dyDescent="0.45">
      <c r="C41" s="469" t="s">
        <v>417</v>
      </c>
    </row>
    <row r="42" spans="3:3" x14ac:dyDescent="0.45">
      <c r="C42" s="469" t="s">
        <v>418</v>
      </c>
    </row>
    <row r="43" spans="3:3" x14ac:dyDescent="0.45">
      <c r="C43" s="469" t="s">
        <v>419</v>
      </c>
    </row>
    <row r="44" spans="3:3" x14ac:dyDescent="0.45">
      <c r="C44" s="469" t="s">
        <v>420</v>
      </c>
    </row>
    <row r="45" spans="3:3" x14ac:dyDescent="0.45">
      <c r="C45" s="469" t="s">
        <v>421</v>
      </c>
    </row>
    <row r="46" spans="3:3" x14ac:dyDescent="0.45">
      <c r="C46" s="469" t="s">
        <v>422</v>
      </c>
    </row>
    <row r="47" spans="3:3" x14ac:dyDescent="0.45">
      <c r="C47" s="469" t="s">
        <v>423</v>
      </c>
    </row>
    <row r="48" spans="3:3" x14ac:dyDescent="0.45">
      <c r="C48" s="469" t="s">
        <v>424</v>
      </c>
    </row>
    <row r="50" spans="3:3" x14ac:dyDescent="0.45">
      <c r="C50" s="469" t="s">
        <v>425</v>
      </c>
    </row>
    <row r="51" spans="3:3" x14ac:dyDescent="0.45">
      <c r="C51" s="469" t="s">
        <v>426</v>
      </c>
    </row>
    <row r="53" spans="3:3" x14ac:dyDescent="0.45">
      <c r="C53" s="469" t="s">
        <v>427</v>
      </c>
    </row>
    <row r="54" spans="3:3" x14ac:dyDescent="0.45">
      <c r="C54" s="469" t="s">
        <v>428</v>
      </c>
    </row>
    <row r="55" spans="3:3" x14ac:dyDescent="0.45">
      <c r="C55" s="469" t="s">
        <v>429</v>
      </c>
    </row>
    <row r="56" spans="3:3" x14ac:dyDescent="0.45">
      <c r="C56" s="469" t="s">
        <v>430</v>
      </c>
    </row>
    <row r="57" spans="3:3" x14ac:dyDescent="0.45">
      <c r="C57" s="469" t="s">
        <v>431</v>
      </c>
    </row>
    <row r="58" spans="3:3" x14ac:dyDescent="0.45">
      <c r="C58" s="469" t="s">
        <v>432</v>
      </c>
    </row>
  </sheetData>
  <mergeCells count="1">
    <mergeCell ref="B22:B31"/>
  </mergeCells>
  <phoneticPr fontId="1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34</vt:i4>
      </vt:variant>
    </vt:vector>
  </HeadingPairs>
  <TitlesOfParts>
    <vt:vector size="55" baseType="lpstr">
      <vt:lpstr>勤務形態一覧（従来型）</vt:lpstr>
      <vt:lpstr>勤務形態一覧（ユニット型）</vt:lpstr>
      <vt:lpstr>シフト記号表（従来型・ユニット型共通）</vt:lpstr>
      <vt:lpstr>（従来型）記入方法</vt:lpstr>
      <vt:lpstr>（ユニット型）記入方法</vt:lpstr>
      <vt:lpstr>別紙11　口腔連携強化加算</vt:lpstr>
      <vt:lpstr>別紙12－2　認知症専門ケア加算</vt:lpstr>
      <vt:lpstr>別紙14－4　サービス提供体制強化加算</vt:lpstr>
      <vt:lpstr>別紙28　生産性向上推進体制加算</vt:lpstr>
      <vt:lpstr>別紙29－4　基本施設サービス費</vt:lpstr>
      <vt:lpstr>様式5  重症皮膚潰瘍管理指導</vt:lpstr>
      <vt:lpstr>様式6  薬剤管理指導</vt:lpstr>
      <vt:lpstr>様式7  従業者名簿</vt:lpstr>
      <vt:lpstr>様式8  理学・作業・言語</vt:lpstr>
      <vt:lpstr>様式9  精神作業療法</vt:lpstr>
      <vt:lpstr>加算様式9-13</vt:lpstr>
      <vt:lpstr>（加算様式11-13）サービス提供体制強化加算（新）</vt:lpstr>
      <vt:lpstr>参考計算書Ａ（有資格者の割合）</vt:lpstr>
      <vt:lpstr>参考計算書B（勤続年数）</vt:lpstr>
      <vt:lpstr>参考計算書Ｃ（常勤職員の割合）</vt:lpstr>
      <vt:lpstr>プルダウン・リスト（従来型・ユニット型共通）</vt:lpstr>
      <vt:lpstr>'シフト記号表（従来型・ユニット型共通）'!【記載例】シフト記号</vt:lpstr>
      <vt:lpstr>'シフト記号表（従来型・ユニット型共通）'!【記載例】シフト記号表</vt:lpstr>
      <vt:lpstr>'（ユニット型）記入方法'!Print_Area</vt:lpstr>
      <vt:lpstr>'（従来型）記入方法'!Print_Area</vt:lpstr>
      <vt:lpstr>'シフト記号表（従来型・ユニット型共通）'!Print_Area</vt:lpstr>
      <vt:lpstr>'勤務形態一覧（ユニット型）'!Print_Area</vt:lpstr>
      <vt:lpstr>'勤務形態一覧（従来型）'!Print_Area</vt:lpstr>
      <vt:lpstr>'参考計算書Ａ（有資格者の割合）'!Print_Area</vt:lpstr>
      <vt:lpstr>'参考計算書B（勤続年数）'!Print_Area</vt:lpstr>
      <vt:lpstr>'参考計算書Ｃ（常勤職員の割合）'!Print_Area</vt:lpstr>
      <vt:lpstr>'別紙11　口腔連携強化加算'!Print_Area</vt:lpstr>
      <vt:lpstr>'別紙12－2　認知症専門ケア加算'!Print_Area</vt:lpstr>
      <vt:lpstr>'別紙14－4　サービス提供体制強化加算'!Print_Area</vt:lpstr>
      <vt:lpstr>'別紙28　生産性向上推進体制加算'!Print_Area</vt:lpstr>
      <vt:lpstr>'別紙29－4　基本施設サービス費'!Print_Area</vt:lpstr>
      <vt:lpstr>'様式5  重症皮膚潰瘍管理指導'!Print_Area</vt:lpstr>
      <vt:lpstr>'様式6  薬剤管理指導'!Print_Area</vt:lpstr>
      <vt:lpstr>'様式7  従業者名簿'!Print_Area</vt:lpstr>
      <vt:lpstr>'様式8  理学・作業・言語'!Print_Area</vt:lpstr>
      <vt:lpstr>'様式9  精神作業療法'!Print_Area</vt:lpstr>
      <vt:lpstr>'勤務形態一覧（ユニット型）'!Print_Titles</vt:lpstr>
      <vt:lpstr>'勤務形態一覧（従来型）'!Print_Titles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2024-03-19T06:02:57Z</dcterms:modified>
</cp:coreProperties>
</file>