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03_訪問入浴介護　済\既存加算様式_済\"/>
    </mc:Choice>
  </mc:AlternateContent>
  <bookViews>
    <workbookView xWindow="5316" yWindow="0" windowWidth="14700" windowHeight="7608" tabRatio="843"/>
  </bookViews>
  <sheets>
    <sheet name="別紙５" sheetId="23" r:id="rId1"/>
    <sheet name="別紙12" sheetId="25" r:id="rId2"/>
    <sheet name="別紙13" sheetId="27" r:id="rId3"/>
    <sheet name="別紙14" sheetId="26" r:id="rId4"/>
    <sheet name="参考計算書Ａ（有資格者の割合）" sheetId="15" r:id="rId5"/>
    <sheet name="参考計算書B（勤続年数）" sheetId="16" r:id="rId6"/>
    <sheet name="＜参考＞ｻｰﾋﾞｽ加算（体制要件・添付書類）" sheetId="5" r:id="rId7"/>
    <sheet name="勤務表の記入方法" sheetId="17" r:id="rId8"/>
    <sheet name="訪問入浴介護（参考様式1_100名まで）" sheetId="18" r:id="rId9"/>
    <sheet name="訪問入浴介護（参考様式1_1枚版）" sheetId="19" r:id="rId10"/>
    <sheet name="プルダウン・リスト" sheetId="20" r:id="rId11"/>
  </sheets>
  <externalReferences>
    <externalReference r:id="rId12"/>
    <externalReference r:id="rId13"/>
    <externalReference r:id="rId14"/>
    <externalReference r:id="rId15"/>
    <externalReference r:id="rId16"/>
  </externalReferences>
  <definedNames>
    <definedName name="【記載例】シフト記号">'[1]【記載例】シフト記号表（勤務時間帯）'!$C$6:$C$35</definedName>
    <definedName name="ｋ">#N/A</definedName>
    <definedName name="_xlnm.Print_Area" localSheetId="6">'＜参考＞ｻｰﾋﾞｽ加算（体制要件・添付書類）'!$A$2:$F$12</definedName>
    <definedName name="_xlnm.Print_Area" localSheetId="7">勤務表の記入方法!$A$1:$P$66</definedName>
    <definedName name="_xlnm.Print_Area" localSheetId="4">'参考計算書Ａ（有資格者の割合）'!$A$1:$Q$52</definedName>
    <definedName name="_xlnm.Print_Area" localSheetId="5">'参考計算書B（勤続年数）'!$A$1:$Q$52</definedName>
    <definedName name="_xlnm.Print_Area" localSheetId="1">別紙12!$A$1:$AE$75</definedName>
    <definedName name="_xlnm.Print_Area" localSheetId="2">別紙13!$A$1:$Y$38</definedName>
    <definedName name="_xlnm.Print_Area" localSheetId="3">別紙14!$A$1:$AD$68</definedName>
    <definedName name="_xlnm.Print_Area" localSheetId="0">別紙５!$A$1:$AF$50</definedName>
    <definedName name="_xlnm.Print_Area" localSheetId="8">'訪問入浴介護（参考様式1_100名まで）'!$A$1:$BD$113</definedName>
    <definedName name="_xlnm.Print_Area" localSheetId="9">'訪問入浴介護（参考様式1_1枚版）'!$A$1:$BD$31</definedName>
    <definedName name="_xlnm.Print_Area">#REF!</definedName>
    <definedName name="_xlnm.Print_Titles" localSheetId="8">'訪問入浴介護（参考様式1_100名まで）'!$1:$12</definedName>
    <definedName name="_xlnm.Print_Titles" localSheetId="9">'訪問入浴介護（参考様式1_1枚版）'!$1:$12</definedName>
    <definedName name="saas">#REF!</definedName>
    <definedName name="sas">#REF!</definedName>
    <definedName name="sasa">#REF!</definedName>
    <definedName name="ssas">#REF!</definedName>
    <definedName name="サービス種別">[2]サービス種類一覧!$B$4:$B$20</definedName>
    <definedName name="サービス種類">[3]サービス種類一覧!$C$4:$C$20</definedName>
    <definedName name="サービス名">#N/A</definedName>
    <definedName name="サービス名称">#N/A</definedName>
    <definedName name="シフト記号表">'[4]シフト記号表（勤務時間帯）'!$C$6:$C$35</definedName>
    <definedName name="だだ">#N/A</definedName>
    <definedName name="っっｋ">#N/A</definedName>
    <definedName name="っっっっｌ">#N/A</definedName>
    <definedName name="介護職員">プルダウン・リスト!$E$13:$E$25</definedName>
    <definedName name="確認">#N/A</definedName>
    <definedName name="看護職員">プルダウン・リスト!$D$13:$D$25</definedName>
    <definedName name="管理者">プルダウン・リスト!$C$13:$C$25</definedName>
    <definedName name="種類">[5]サービス種類一覧!$A$4:$A$20</definedName>
    <definedName name="職種">プルダウン・リスト!$C$12:$K$12</definedName>
  </definedNames>
  <calcPr calcId="162913"/>
</workbook>
</file>

<file path=xl/calcChain.xml><?xml version="1.0" encoding="utf-8"?>
<calcChain xmlns="http://schemas.openxmlformats.org/spreadsheetml/2006/main">
  <c r="Y62" i="26" l="1"/>
  <c r="U53" i="25"/>
  <c r="T53" i="25"/>
  <c r="U21" i="25"/>
  <c r="T21" i="25"/>
  <c r="AW30" i="19" l="1"/>
  <c r="AU30" i="19"/>
  <c r="AW29" i="19"/>
  <c r="AU29" i="19"/>
  <c r="AW28" i="19"/>
  <c r="AU28" i="19"/>
  <c r="AW27" i="19"/>
  <c r="AU27" i="19"/>
  <c r="AW26" i="19"/>
  <c r="AU26" i="19"/>
  <c r="AW25" i="19"/>
  <c r="AU25" i="19"/>
  <c r="AW24" i="19"/>
  <c r="AU24" i="19"/>
  <c r="AW23" i="19"/>
  <c r="AU23" i="19"/>
  <c r="AW22" i="19"/>
  <c r="AU22" i="19"/>
  <c r="AW21" i="19"/>
  <c r="AU21" i="19"/>
  <c r="AW20" i="19"/>
  <c r="AU20" i="19"/>
  <c r="AW19" i="19"/>
  <c r="AU19" i="19"/>
  <c r="AW18" i="19"/>
  <c r="AU18" i="19"/>
  <c r="AW17" i="19"/>
  <c r="AU17" i="19"/>
  <c r="AW16" i="19"/>
  <c r="AU16" i="19"/>
  <c r="AW15" i="19"/>
  <c r="AU15" i="19"/>
  <c r="B15" i="19"/>
  <c r="B16" i="19" s="1"/>
  <c r="B17" i="19" s="1"/>
  <c r="B18" i="19" s="1"/>
  <c r="B19" i="19" s="1"/>
  <c r="B20" i="19" s="1"/>
  <c r="B21" i="19" s="1"/>
  <c r="B22" i="19" s="1"/>
  <c r="B23" i="19" s="1"/>
  <c r="B24" i="19" s="1"/>
  <c r="B25" i="19" s="1"/>
  <c r="B26" i="19" s="1"/>
  <c r="B27" i="19" s="1"/>
  <c r="B28" i="19" s="1"/>
  <c r="B29" i="19" s="1"/>
  <c r="B30" i="19" s="1"/>
  <c r="AW14" i="19"/>
  <c r="AU14" i="19"/>
  <c r="B14" i="19"/>
  <c r="AW13" i="19"/>
  <c r="AU13" i="19"/>
  <c r="AT12" i="19"/>
  <c r="AS11" i="19"/>
  <c r="AS12" i="19" s="1"/>
  <c r="AQ11" i="19"/>
  <c r="AQ12" i="19" s="1"/>
  <c r="AO11" i="19"/>
  <c r="AO12" i="19" s="1"/>
  <c r="AM11" i="19"/>
  <c r="AM12" i="19" s="1"/>
  <c r="AK11" i="19"/>
  <c r="AK12" i="19" s="1"/>
  <c r="AI11" i="19"/>
  <c r="AI12" i="19" s="1"/>
  <c r="AG11" i="19"/>
  <c r="AG12" i="19" s="1"/>
  <c r="AE11" i="19"/>
  <c r="AE12" i="19" s="1"/>
  <c r="AC11" i="19"/>
  <c r="AC12" i="19" s="1"/>
  <c r="AA11" i="19"/>
  <c r="AA12" i="19" s="1"/>
  <c r="Y11" i="19"/>
  <c r="Y12" i="19" s="1"/>
  <c r="W11" i="19"/>
  <c r="W12" i="19" s="1"/>
  <c r="U11" i="19"/>
  <c r="U12" i="19" s="1"/>
  <c r="S11" i="19"/>
  <c r="S12" i="19" s="1"/>
  <c r="Q11" i="19"/>
  <c r="Q12" i="19" s="1"/>
  <c r="AT10" i="19"/>
  <c r="AT11" i="19" s="1"/>
  <c r="AS10" i="19"/>
  <c r="AR10" i="19"/>
  <c r="AR11" i="19" s="1"/>
  <c r="AR12" i="19" s="1"/>
  <c r="AP10" i="19"/>
  <c r="AN10" i="19"/>
  <c r="AL10" i="19"/>
  <c r="AJ10" i="19"/>
  <c r="AH10" i="19"/>
  <c r="AF10" i="19"/>
  <c r="AD10" i="19"/>
  <c r="AB10" i="19"/>
  <c r="Z10" i="19"/>
  <c r="X10" i="19"/>
  <c r="V10" i="19"/>
  <c r="T10" i="19"/>
  <c r="R10" i="19"/>
  <c r="P10" i="19"/>
  <c r="AU8" i="19"/>
  <c r="AZ6" i="19"/>
  <c r="X2" i="19"/>
  <c r="AP11" i="19" s="1"/>
  <c r="AP12" i="19" s="1"/>
  <c r="AW112" i="18"/>
  <c r="AU112" i="18"/>
  <c r="AW111" i="18"/>
  <c r="AU111" i="18"/>
  <c r="AW110" i="18"/>
  <c r="AU110" i="18"/>
  <c r="AW109" i="18"/>
  <c r="AU109" i="18"/>
  <c r="AW108" i="18"/>
  <c r="AU108" i="18"/>
  <c r="AW107" i="18"/>
  <c r="AU107" i="18"/>
  <c r="AW106" i="18"/>
  <c r="AU106" i="18"/>
  <c r="AW105" i="18"/>
  <c r="AU105" i="18"/>
  <c r="AW104" i="18"/>
  <c r="AU104" i="18"/>
  <c r="AW103" i="18"/>
  <c r="AU103" i="18"/>
  <c r="AW102" i="18"/>
  <c r="AU102" i="18"/>
  <c r="AW101" i="18"/>
  <c r="AU101" i="18"/>
  <c r="AW100" i="18"/>
  <c r="AU100" i="18"/>
  <c r="AW99" i="18"/>
  <c r="AU99" i="18"/>
  <c r="AW98" i="18"/>
  <c r="AU98" i="18"/>
  <c r="AW97" i="18"/>
  <c r="AU97" i="18"/>
  <c r="AW96" i="18"/>
  <c r="AU96" i="18"/>
  <c r="AW95" i="18"/>
  <c r="AU95" i="18"/>
  <c r="AW94" i="18"/>
  <c r="AU94" i="18"/>
  <c r="AW93" i="18"/>
  <c r="AU93" i="18"/>
  <c r="AW92" i="18"/>
  <c r="AU92" i="18"/>
  <c r="AW91" i="18"/>
  <c r="AU91" i="18"/>
  <c r="AW90" i="18"/>
  <c r="AU90" i="18"/>
  <c r="AW89" i="18"/>
  <c r="AU89" i="18"/>
  <c r="AW88" i="18"/>
  <c r="AU88" i="18"/>
  <c r="AW87" i="18"/>
  <c r="AU87" i="18"/>
  <c r="AW86" i="18"/>
  <c r="AU86" i="18"/>
  <c r="AW85" i="18"/>
  <c r="AU85" i="18"/>
  <c r="AW84" i="18"/>
  <c r="AU84" i="18"/>
  <c r="AW83" i="18"/>
  <c r="AU83" i="18"/>
  <c r="AW82" i="18"/>
  <c r="AU82" i="18"/>
  <c r="AW81" i="18"/>
  <c r="AU81" i="18"/>
  <c r="AW80" i="18"/>
  <c r="AU80" i="18"/>
  <c r="AW79" i="18"/>
  <c r="AU79" i="18"/>
  <c r="AW78" i="18"/>
  <c r="AU78" i="18"/>
  <c r="AW77" i="18"/>
  <c r="AU77" i="18"/>
  <c r="AW76" i="18"/>
  <c r="AU76" i="18"/>
  <c r="AW75" i="18"/>
  <c r="AU75" i="18"/>
  <c r="AW74" i="18"/>
  <c r="AU74" i="18"/>
  <c r="AW73" i="18"/>
  <c r="AU73" i="18"/>
  <c r="AW72" i="18"/>
  <c r="AU72" i="18"/>
  <c r="AW71" i="18"/>
  <c r="AU71" i="18"/>
  <c r="AW70" i="18"/>
  <c r="AU70" i="18"/>
  <c r="AW69" i="18"/>
  <c r="AU69" i="18"/>
  <c r="AW68" i="18"/>
  <c r="AU68" i="18"/>
  <c r="AW67" i="18"/>
  <c r="AU67" i="18"/>
  <c r="AW66" i="18"/>
  <c r="AU66" i="18"/>
  <c r="AW65" i="18"/>
  <c r="AU65" i="18"/>
  <c r="AW64" i="18"/>
  <c r="AU64" i="18"/>
  <c r="AW63" i="18"/>
  <c r="AU63" i="18"/>
  <c r="AW62" i="18"/>
  <c r="AU62" i="18"/>
  <c r="AW61" i="18"/>
  <c r="AU61" i="18"/>
  <c r="AW60" i="18"/>
  <c r="AU60" i="18"/>
  <c r="AW59" i="18"/>
  <c r="AU59" i="18"/>
  <c r="AW58" i="18"/>
  <c r="AU58" i="18"/>
  <c r="AW57" i="18"/>
  <c r="AU57" i="18"/>
  <c r="AW56" i="18"/>
  <c r="AU56" i="18"/>
  <c r="AW55" i="18"/>
  <c r="AU55" i="18"/>
  <c r="AW54" i="18"/>
  <c r="AU54" i="18"/>
  <c r="AW53" i="18"/>
  <c r="AU53" i="18"/>
  <c r="AW52" i="18"/>
  <c r="AU52" i="18"/>
  <c r="AW51" i="18"/>
  <c r="AU51" i="18"/>
  <c r="AW50" i="18"/>
  <c r="AU50" i="18"/>
  <c r="AW49" i="18"/>
  <c r="AU49" i="18"/>
  <c r="AW48" i="18"/>
  <c r="AU48" i="18"/>
  <c r="AW47" i="18"/>
  <c r="AU47" i="18"/>
  <c r="AW46" i="18"/>
  <c r="AU46" i="18"/>
  <c r="AW45" i="18"/>
  <c r="AU45" i="18"/>
  <c r="AW44" i="18"/>
  <c r="AU44" i="18"/>
  <c r="AW43" i="18"/>
  <c r="AU43" i="18"/>
  <c r="AW42" i="18"/>
  <c r="AU42" i="18"/>
  <c r="AW41" i="18"/>
  <c r="AU41" i="18"/>
  <c r="AW40" i="18"/>
  <c r="AU40" i="18"/>
  <c r="AW39" i="18"/>
  <c r="AU39" i="18"/>
  <c r="AW38" i="18"/>
  <c r="AU38" i="18"/>
  <c r="AW37" i="18"/>
  <c r="AU37" i="18"/>
  <c r="AW36" i="18"/>
  <c r="AU36" i="18"/>
  <c r="AW35" i="18"/>
  <c r="AU35" i="18"/>
  <c r="AW34" i="18"/>
  <c r="AU34" i="18"/>
  <c r="AW33" i="18"/>
  <c r="AU33" i="18"/>
  <c r="AW32" i="18"/>
  <c r="AU32" i="18"/>
  <c r="AW31" i="18"/>
  <c r="AU31" i="18"/>
  <c r="AW30" i="18"/>
  <c r="AU30" i="18"/>
  <c r="AW29" i="18"/>
  <c r="AU29" i="18"/>
  <c r="AW28" i="18"/>
  <c r="AU28" i="18"/>
  <c r="AW27" i="18"/>
  <c r="AU27" i="18"/>
  <c r="AW26" i="18"/>
  <c r="AU26" i="18"/>
  <c r="AW25" i="18"/>
  <c r="AU25" i="18"/>
  <c r="AW24" i="18"/>
  <c r="AU24" i="18"/>
  <c r="AW23" i="18"/>
  <c r="AU23" i="18"/>
  <c r="AW22" i="18"/>
  <c r="AU22" i="18"/>
  <c r="AW21" i="18"/>
  <c r="AU21" i="18"/>
  <c r="AW20" i="18"/>
  <c r="AU20" i="18"/>
  <c r="AW19" i="18"/>
  <c r="AU19" i="18"/>
  <c r="AW18" i="18"/>
  <c r="AU18" i="18"/>
  <c r="AW17" i="18"/>
  <c r="AU17" i="18"/>
  <c r="AW16" i="18"/>
  <c r="AU16" i="18"/>
  <c r="AW15" i="18"/>
  <c r="AU15" i="18"/>
  <c r="B15" i="18"/>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B92" i="18" s="1"/>
  <c r="B93" i="18" s="1"/>
  <c r="B94" i="18" s="1"/>
  <c r="B95" i="18" s="1"/>
  <c r="B96" i="18" s="1"/>
  <c r="B97" i="18" s="1"/>
  <c r="B98" i="18" s="1"/>
  <c r="B99" i="18" s="1"/>
  <c r="B100" i="18" s="1"/>
  <c r="B101" i="18" s="1"/>
  <c r="B102" i="18" s="1"/>
  <c r="B103" i="18" s="1"/>
  <c r="B104" i="18" s="1"/>
  <c r="B105" i="18" s="1"/>
  <c r="B106" i="18" s="1"/>
  <c r="B107" i="18" s="1"/>
  <c r="B108" i="18" s="1"/>
  <c r="B109" i="18" s="1"/>
  <c r="B110" i="18" s="1"/>
  <c r="B111" i="18" s="1"/>
  <c r="B112" i="18" s="1"/>
  <c r="AW14" i="18"/>
  <c r="AU14" i="18"/>
  <c r="B14" i="18"/>
  <c r="AW13" i="18"/>
  <c r="AU13" i="18"/>
  <c r="AS11" i="18"/>
  <c r="AS12" i="18" s="1"/>
  <c r="AQ11" i="18"/>
  <c r="AQ12" i="18" s="1"/>
  <c r="AO11" i="18"/>
  <c r="AO12" i="18" s="1"/>
  <c r="AM11" i="18"/>
  <c r="AM12" i="18" s="1"/>
  <c r="AK11" i="18"/>
  <c r="AK12" i="18" s="1"/>
  <c r="AI11" i="18"/>
  <c r="AI12" i="18" s="1"/>
  <c r="AG11" i="18"/>
  <c r="AG12" i="18" s="1"/>
  <c r="AE11" i="18"/>
  <c r="AE12" i="18" s="1"/>
  <c r="AC11" i="18"/>
  <c r="AC12" i="18" s="1"/>
  <c r="AA11" i="18"/>
  <c r="AA12" i="18" s="1"/>
  <c r="Y11" i="18"/>
  <c r="Y12" i="18" s="1"/>
  <c r="W11" i="18"/>
  <c r="W12" i="18" s="1"/>
  <c r="U11" i="18"/>
  <c r="U12" i="18" s="1"/>
  <c r="S11" i="18"/>
  <c r="S12" i="18" s="1"/>
  <c r="Q11" i="18"/>
  <c r="Q12" i="18" s="1"/>
  <c r="AT10" i="18"/>
  <c r="AT11" i="18" s="1"/>
  <c r="AT12" i="18" s="1"/>
  <c r="AS10" i="18"/>
  <c r="AR10" i="18"/>
  <c r="AR11" i="18" s="1"/>
  <c r="AR12" i="18" s="1"/>
  <c r="AP10" i="18"/>
  <c r="AN10" i="18"/>
  <c r="AL10" i="18"/>
  <c r="AJ10" i="18"/>
  <c r="AH10" i="18"/>
  <c r="AF10" i="18"/>
  <c r="AD10" i="18"/>
  <c r="AB10" i="18"/>
  <c r="Z10" i="18"/>
  <c r="X10" i="18"/>
  <c r="V10" i="18"/>
  <c r="T10" i="18"/>
  <c r="R10" i="18"/>
  <c r="P10" i="18"/>
  <c r="AU8" i="18"/>
  <c r="AZ6" i="18"/>
  <c r="X2" i="18"/>
  <c r="AP11" i="18" s="1"/>
  <c r="AP12" i="18" s="1"/>
  <c r="Q10" i="18" l="1"/>
  <c r="S10" i="18"/>
  <c r="U10" i="18"/>
  <c r="W10" i="18"/>
  <c r="Y10" i="18"/>
  <c r="AA10" i="18"/>
  <c r="AC10" i="18"/>
  <c r="AE10" i="18"/>
  <c r="AG10" i="18"/>
  <c r="AI10" i="18"/>
  <c r="AK10" i="18"/>
  <c r="AM10" i="18"/>
  <c r="AO10" i="18"/>
  <c r="AQ10" i="18"/>
  <c r="P11" i="18"/>
  <c r="P12" i="18" s="1"/>
  <c r="R11" i="18"/>
  <c r="R12" i="18" s="1"/>
  <c r="T11" i="18"/>
  <c r="T12" i="18" s="1"/>
  <c r="V11" i="18"/>
  <c r="V12" i="18" s="1"/>
  <c r="X11" i="18"/>
  <c r="X12" i="18" s="1"/>
  <c r="Z11" i="18"/>
  <c r="Z12" i="18" s="1"/>
  <c r="AB11" i="18"/>
  <c r="AB12" i="18" s="1"/>
  <c r="AD11" i="18"/>
  <c r="AD12" i="18" s="1"/>
  <c r="AF11" i="18"/>
  <c r="AF12" i="18" s="1"/>
  <c r="AH11" i="18"/>
  <c r="AH12" i="18" s="1"/>
  <c r="AJ11" i="18"/>
  <c r="AJ12" i="18" s="1"/>
  <c r="AL11" i="18"/>
  <c r="AL12" i="18" s="1"/>
  <c r="AN11" i="18"/>
  <c r="AN12" i="18" s="1"/>
  <c r="Q10" i="19"/>
  <c r="S10" i="19"/>
  <c r="U10" i="19"/>
  <c r="W10" i="19"/>
  <c r="Y10" i="19"/>
  <c r="AA10" i="19"/>
  <c r="AC10" i="19"/>
  <c r="AE10" i="19"/>
  <c r="AG10" i="19"/>
  <c r="AI10" i="19"/>
  <c r="AK10" i="19"/>
  <c r="AM10" i="19"/>
  <c r="AO10" i="19"/>
  <c r="AQ10" i="19"/>
  <c r="P11" i="19"/>
  <c r="P12" i="19" s="1"/>
  <c r="R11" i="19"/>
  <c r="R12" i="19" s="1"/>
  <c r="T11" i="19"/>
  <c r="T12" i="19" s="1"/>
  <c r="V11" i="19"/>
  <c r="V12" i="19" s="1"/>
  <c r="X11" i="19"/>
  <c r="X12" i="19" s="1"/>
  <c r="Z11" i="19"/>
  <c r="Z12" i="19" s="1"/>
  <c r="AB11" i="19"/>
  <c r="AB12" i="19" s="1"/>
  <c r="AD11" i="19"/>
  <c r="AD12" i="19" s="1"/>
  <c r="AF11" i="19"/>
  <c r="AF12" i="19" s="1"/>
  <c r="AH11" i="19"/>
  <c r="AH12" i="19" s="1"/>
  <c r="AJ11" i="19"/>
  <c r="AJ12" i="19" s="1"/>
  <c r="AL11" i="19"/>
  <c r="AL12" i="19" s="1"/>
  <c r="AN11" i="19"/>
  <c r="AN12" i="19" s="1"/>
  <c r="H52" i="16"/>
  <c r="H50" i="16"/>
  <c r="N21" i="16" s="1"/>
  <c r="H48" i="16"/>
  <c r="H46" i="16"/>
  <c r="N20" i="16" s="1"/>
  <c r="H44" i="16"/>
  <c r="H42" i="16"/>
  <c r="H40" i="16"/>
  <c r="H38" i="16"/>
  <c r="H36" i="16"/>
  <c r="L34" i="16"/>
  <c r="H34" i="16"/>
  <c r="L32" i="16"/>
  <c r="P33" i="16" s="1"/>
  <c r="H32" i="16"/>
  <c r="H30" i="16"/>
  <c r="H28" i="16"/>
  <c r="P15" i="16" s="1"/>
  <c r="H26" i="16"/>
  <c r="H24" i="16"/>
  <c r="P14" i="16" s="1"/>
  <c r="H22" i="16"/>
  <c r="P21" i="16"/>
  <c r="P20" i="16"/>
  <c r="H20" i="16"/>
  <c r="P19" i="16"/>
  <c r="N19" i="16"/>
  <c r="P18" i="16"/>
  <c r="N18" i="16"/>
  <c r="H18" i="16"/>
  <c r="P17" i="16"/>
  <c r="N17" i="16"/>
  <c r="P16" i="16"/>
  <c r="N16" i="16"/>
  <c r="H16" i="16"/>
  <c r="N15" i="16"/>
  <c r="N14" i="16"/>
  <c r="H14" i="16"/>
  <c r="P13" i="16"/>
  <c r="N13" i="16"/>
  <c r="P12" i="16"/>
  <c r="N12" i="16"/>
  <c r="H12" i="16"/>
  <c r="P11" i="16" s="1"/>
  <c r="P22" i="16" s="1"/>
  <c r="N11" i="16"/>
  <c r="H10" i="16"/>
  <c r="H52" i="15"/>
  <c r="P21" i="15" s="1"/>
  <c r="H50" i="15"/>
  <c r="H48" i="15"/>
  <c r="P20" i="15" s="1"/>
  <c r="H46" i="15"/>
  <c r="H44" i="15"/>
  <c r="H42" i="15"/>
  <c r="H40" i="15"/>
  <c r="H38" i="15"/>
  <c r="H36" i="15"/>
  <c r="P17" i="15" s="1"/>
  <c r="L34" i="15"/>
  <c r="H34" i="15"/>
  <c r="L32" i="15"/>
  <c r="P33" i="15" s="1"/>
  <c r="H32" i="15"/>
  <c r="H30" i="15"/>
  <c r="H28" i="15"/>
  <c r="H26" i="15"/>
  <c r="N15" i="15" s="1"/>
  <c r="H24" i="15"/>
  <c r="H22" i="15"/>
  <c r="N14" i="15" s="1"/>
  <c r="N21" i="15"/>
  <c r="N20" i="15"/>
  <c r="H20" i="15"/>
  <c r="P19" i="15"/>
  <c r="N19" i="15"/>
  <c r="P18" i="15"/>
  <c r="N18" i="15"/>
  <c r="H18" i="15"/>
  <c r="N17" i="15"/>
  <c r="P16" i="15"/>
  <c r="N16" i="15"/>
  <c r="H16" i="15"/>
  <c r="P15" i="15"/>
  <c r="P14" i="15"/>
  <c r="H14" i="15"/>
  <c r="P13" i="15"/>
  <c r="N13" i="15"/>
  <c r="P12" i="15"/>
  <c r="N12" i="15"/>
  <c r="H12" i="15"/>
  <c r="P11" i="15"/>
  <c r="P22" i="15" s="1"/>
  <c r="H10" i="15"/>
  <c r="N11" i="15" s="1"/>
  <c r="N22" i="15" s="1"/>
  <c r="N22" i="16" l="1"/>
</calcChain>
</file>

<file path=xl/sharedStrings.xml><?xml version="1.0" encoding="utf-8"?>
<sst xmlns="http://schemas.openxmlformats.org/spreadsheetml/2006/main" count="1182" uniqueCount="405">
  <si>
    <t>②</t>
    <phoneticPr fontId="5"/>
  </si>
  <si>
    <t>人</t>
    <rPh sb="0" eb="1">
      <t>ニン</t>
    </rPh>
    <phoneticPr fontId="5"/>
  </si>
  <si>
    <t>備考１</t>
    <rPh sb="0" eb="2">
      <t>ビコウ</t>
    </rPh>
    <phoneticPr fontId="5"/>
  </si>
  <si>
    <t>１　体制要件【訪問入浴介護】</t>
    <rPh sb="2" eb="4">
      <t>タイセイ</t>
    </rPh>
    <rPh sb="4" eb="6">
      <t>ヨウケン</t>
    </rPh>
    <rPh sb="7" eb="9">
      <t>ホウモン</t>
    </rPh>
    <rPh sb="9" eb="11">
      <t>ニュウヨク</t>
    </rPh>
    <rPh sb="11" eb="13">
      <t>カイゴ</t>
    </rPh>
    <phoneticPr fontId="5"/>
  </si>
  <si>
    <t>研修</t>
    <rPh sb="0" eb="2">
      <t>ケンシュウ</t>
    </rPh>
    <phoneticPr fontId="5"/>
  </si>
  <si>
    <t>会議</t>
    <rPh sb="0" eb="2">
      <t>カイギ</t>
    </rPh>
    <phoneticPr fontId="5"/>
  </si>
  <si>
    <t>健康診断</t>
    <rPh sb="0" eb="2">
      <t>ケンコウ</t>
    </rPh>
    <rPh sb="2" eb="4">
      <t>シンダン</t>
    </rPh>
    <phoneticPr fontId="5"/>
  </si>
  <si>
    <t>訪問入浴介護</t>
    <rPh sb="0" eb="2">
      <t>ホウモン</t>
    </rPh>
    <rPh sb="2" eb="4">
      <t>ニュウヨク</t>
    </rPh>
    <rPh sb="4" eb="6">
      <t>カイゴ</t>
    </rPh>
    <phoneticPr fontId="5"/>
  </si>
  <si>
    <t>要件の内容</t>
    <rPh sb="0" eb="2">
      <t>ヨウケン</t>
    </rPh>
    <rPh sb="3" eb="5">
      <t>ナイヨウ</t>
    </rPh>
    <phoneticPr fontId="5"/>
  </si>
  <si>
    <t>対象者</t>
    <rPh sb="0" eb="2">
      <t>タイショウ</t>
    </rPh>
    <rPh sb="2" eb="3">
      <t>シャ</t>
    </rPh>
    <phoneticPr fontId="5"/>
  </si>
  <si>
    <t>各サービスごとに、運営基準で定められる人員（訪問入浴介護：運営基準第45条に規定）</t>
    <rPh sb="0" eb="1">
      <t>カク</t>
    </rPh>
    <rPh sb="9" eb="11">
      <t>ウンエイ</t>
    </rPh>
    <rPh sb="11" eb="13">
      <t>キジュン</t>
    </rPh>
    <rPh sb="14" eb="15">
      <t>サダ</t>
    </rPh>
    <rPh sb="19" eb="21">
      <t>ジンイン</t>
    </rPh>
    <rPh sb="22" eb="24">
      <t>ホウモン</t>
    </rPh>
    <rPh sb="24" eb="26">
      <t>ニュウヨク</t>
    </rPh>
    <rPh sb="26" eb="28">
      <t>カイゴ</t>
    </rPh>
    <rPh sb="29" eb="31">
      <t>ウンエイ</t>
    </rPh>
    <rPh sb="31" eb="33">
      <t>キジュン</t>
    </rPh>
    <rPh sb="33" eb="34">
      <t>ダイ</t>
    </rPh>
    <rPh sb="36" eb="37">
      <t>ジョウ</t>
    </rPh>
    <rPh sb="38" eb="40">
      <t>キテイ</t>
    </rPh>
    <phoneticPr fontId="5"/>
  </si>
  <si>
    <t>厚労大臣が定める基準
（告示25）</t>
    <rPh sb="0" eb="1">
      <t>アツシ</t>
    </rPh>
    <rPh sb="1" eb="2">
      <t>ロウ</t>
    </rPh>
    <rPh sb="2" eb="4">
      <t>ダイジン</t>
    </rPh>
    <rPh sb="5" eb="6">
      <t>サダ</t>
    </rPh>
    <phoneticPr fontId="5"/>
  </si>
  <si>
    <r>
      <t xml:space="preserve">すべての従業者に対し、研修計画を作成し当該計画に従い研修（外部研修含む）を実施又は実施予定としていること
</t>
    </r>
    <r>
      <rPr>
        <sz val="10"/>
        <rFont val="ＭＳ Ｐゴシック"/>
        <family val="3"/>
        <charset val="128"/>
      </rPr>
      <t>（事業の一環として実施される研修であること）</t>
    </r>
    <rPh sb="4" eb="7">
      <t>ジュウギョウシャ</t>
    </rPh>
    <rPh sb="8" eb="9">
      <t>タイ</t>
    </rPh>
    <rPh sb="11" eb="13">
      <t>ケンシュウ</t>
    </rPh>
    <rPh sb="13" eb="15">
      <t>ケイカク</t>
    </rPh>
    <rPh sb="16" eb="18">
      <t>サクセイ</t>
    </rPh>
    <rPh sb="19" eb="21">
      <t>トウガイ</t>
    </rPh>
    <rPh sb="21" eb="23">
      <t>ケイカク</t>
    </rPh>
    <rPh sb="24" eb="25">
      <t>シタガ</t>
    </rPh>
    <rPh sb="26" eb="28">
      <t>ケンシュウ</t>
    </rPh>
    <rPh sb="29" eb="31">
      <t>ガイブ</t>
    </rPh>
    <rPh sb="31" eb="33">
      <t>ケンシュウ</t>
    </rPh>
    <rPh sb="33" eb="34">
      <t>フク</t>
    </rPh>
    <rPh sb="37" eb="39">
      <t>ジッシ</t>
    </rPh>
    <rPh sb="39" eb="40">
      <t>マタ</t>
    </rPh>
    <rPh sb="41" eb="43">
      <t>ジッシ</t>
    </rPh>
    <rPh sb="43" eb="45">
      <t>ヨテイ</t>
    </rPh>
    <rPh sb="54" eb="56">
      <t>ジギョウ</t>
    </rPh>
    <rPh sb="57" eb="59">
      <t>イッカン</t>
    </rPh>
    <rPh sb="62" eb="64">
      <t>ジッシ</t>
    </rPh>
    <rPh sb="67" eb="69">
      <t>ケンシュウ</t>
    </rPh>
    <phoneticPr fontId="5"/>
  </si>
  <si>
    <t>利用者に関する情報・サービス提供上の留意事項の伝達又は技術指導を目的とした会議を定期的に開催すること</t>
    <rPh sb="0" eb="3">
      <t>リヨウシャ</t>
    </rPh>
    <rPh sb="4" eb="5">
      <t>カン</t>
    </rPh>
    <rPh sb="7" eb="9">
      <t>ジョウホウ</t>
    </rPh>
    <rPh sb="14" eb="16">
      <t>テイキョウ</t>
    </rPh>
    <rPh sb="16" eb="17">
      <t>ジョウ</t>
    </rPh>
    <rPh sb="18" eb="20">
      <t>リュウイ</t>
    </rPh>
    <rPh sb="20" eb="22">
      <t>ジコウ</t>
    </rPh>
    <rPh sb="23" eb="25">
      <t>デンタツ</t>
    </rPh>
    <rPh sb="25" eb="26">
      <t>マタ</t>
    </rPh>
    <rPh sb="27" eb="29">
      <t>ギジュツ</t>
    </rPh>
    <rPh sb="29" eb="31">
      <t>シドウ</t>
    </rPh>
    <rPh sb="32" eb="34">
      <t>モクテキ</t>
    </rPh>
    <rPh sb="37" eb="39">
      <t>カイギ</t>
    </rPh>
    <rPh sb="40" eb="42">
      <t>テイキ</t>
    </rPh>
    <rPh sb="42" eb="43">
      <t>テキ</t>
    </rPh>
    <rPh sb="44" eb="46">
      <t>カイサイ</t>
    </rPh>
    <phoneticPr fontId="5"/>
  </si>
  <si>
    <t>すべての従業者に対し、健康診断等を定期的に実施すること</t>
    <rPh sb="4" eb="7">
      <t>ジュウギョウシャ</t>
    </rPh>
    <rPh sb="8" eb="9">
      <t>タイ</t>
    </rPh>
    <rPh sb="11" eb="13">
      <t>ケンコウ</t>
    </rPh>
    <rPh sb="13" eb="15">
      <t>シンダン</t>
    </rPh>
    <rPh sb="15" eb="16">
      <t>トウ</t>
    </rPh>
    <rPh sb="17" eb="20">
      <t>テイキテキ</t>
    </rPh>
    <rPh sb="21" eb="23">
      <t>ジッシ</t>
    </rPh>
    <phoneticPr fontId="5"/>
  </si>
  <si>
    <t>算定留意事項
（老企36）</t>
    <rPh sb="0" eb="2">
      <t>サンテイ</t>
    </rPh>
    <rPh sb="2" eb="4">
      <t>リュウイ</t>
    </rPh>
    <rPh sb="4" eb="6">
      <t>ジコウ</t>
    </rPh>
    <rPh sb="8" eb="9">
      <t>ロウ</t>
    </rPh>
    <rPh sb="9" eb="10">
      <t>クワダ</t>
    </rPh>
    <phoneticPr fontId="5"/>
  </si>
  <si>
    <t>「研修計画」は研修内容の全体像と研修実施のための勤務体制の確保を定めるとともに、従業者に個別具体的な研修の目標、内容、研修期間、実施時期等を定めた計画</t>
    <rPh sb="1" eb="3">
      <t>ケンシュウ</t>
    </rPh>
    <rPh sb="3" eb="5">
      <t>ケイカク</t>
    </rPh>
    <rPh sb="7" eb="9">
      <t>ケンシュウ</t>
    </rPh>
    <rPh sb="9" eb="11">
      <t>ナイヨウ</t>
    </rPh>
    <rPh sb="12" eb="15">
      <t>ゼンタイゾウ</t>
    </rPh>
    <rPh sb="16" eb="18">
      <t>ケンシュウ</t>
    </rPh>
    <rPh sb="18" eb="20">
      <t>ジッシ</t>
    </rPh>
    <rPh sb="24" eb="26">
      <t>キンム</t>
    </rPh>
    <rPh sb="26" eb="28">
      <t>タイセイ</t>
    </rPh>
    <rPh sb="29" eb="31">
      <t>カクホ</t>
    </rPh>
    <rPh sb="32" eb="33">
      <t>サダ</t>
    </rPh>
    <rPh sb="40" eb="43">
      <t>ジュウギョウシャ</t>
    </rPh>
    <rPh sb="44" eb="46">
      <t>コベツ</t>
    </rPh>
    <rPh sb="46" eb="49">
      <t>グタイテキ</t>
    </rPh>
    <rPh sb="50" eb="52">
      <t>ケンシュウ</t>
    </rPh>
    <rPh sb="53" eb="55">
      <t>モクヒョウ</t>
    </rPh>
    <rPh sb="56" eb="58">
      <t>ナイヨウ</t>
    </rPh>
    <rPh sb="59" eb="61">
      <t>ケンシュウ</t>
    </rPh>
    <rPh sb="61" eb="63">
      <t>キカン</t>
    </rPh>
    <rPh sb="64" eb="66">
      <t>ジッシ</t>
    </rPh>
    <rPh sb="66" eb="69">
      <t>ジキトウ</t>
    </rPh>
    <rPh sb="70" eb="71">
      <t>サダ</t>
    </rPh>
    <rPh sb="73" eb="75">
      <t>ケイカク</t>
    </rPh>
    <phoneticPr fontId="5"/>
  </si>
  <si>
    <t>従業者全員が参加（複数グループに分けた開催も可）するものでなければならない。開催状況の概要の記録が必要。
「サービス提供上の留意事項」とは、留意事項通知（老企36）に各サービスごとに例示あり。</t>
    <rPh sb="0" eb="3">
      <t>ジュウギョウシャ</t>
    </rPh>
    <rPh sb="3" eb="5">
      <t>ゼンイン</t>
    </rPh>
    <rPh sb="6" eb="8">
      <t>サンカ</t>
    </rPh>
    <rPh sb="9" eb="11">
      <t>フクスウ</t>
    </rPh>
    <rPh sb="16" eb="17">
      <t>ワ</t>
    </rPh>
    <rPh sb="19" eb="21">
      <t>カイサイ</t>
    </rPh>
    <rPh sb="22" eb="23">
      <t>カ</t>
    </rPh>
    <rPh sb="38" eb="40">
      <t>カイサイ</t>
    </rPh>
    <rPh sb="40" eb="42">
      <t>ジョウキョウ</t>
    </rPh>
    <rPh sb="43" eb="45">
      <t>ガイヨウ</t>
    </rPh>
    <rPh sb="46" eb="48">
      <t>キロク</t>
    </rPh>
    <rPh sb="49" eb="51">
      <t>ヒツヨウ</t>
    </rPh>
    <rPh sb="58" eb="60">
      <t>テイキョウ</t>
    </rPh>
    <rPh sb="60" eb="61">
      <t>ジョウ</t>
    </rPh>
    <rPh sb="62" eb="64">
      <t>リュウイ</t>
    </rPh>
    <rPh sb="64" eb="66">
      <t>ジコウ</t>
    </rPh>
    <rPh sb="70" eb="72">
      <t>リュウイ</t>
    </rPh>
    <rPh sb="72" eb="74">
      <t>ジコウ</t>
    </rPh>
    <rPh sb="74" eb="76">
      <t>ツウチ</t>
    </rPh>
    <rPh sb="77" eb="78">
      <t>ロウ</t>
    </rPh>
    <rPh sb="78" eb="79">
      <t>クワダ</t>
    </rPh>
    <rPh sb="83" eb="84">
      <t>カク</t>
    </rPh>
    <rPh sb="91" eb="93">
      <t>レイジ</t>
    </rPh>
    <phoneticPr fontId="5"/>
  </si>
  <si>
    <r>
      <t>少なくとも、１年以内ごとに１回、事業者の負担で</t>
    </r>
    <r>
      <rPr>
        <u/>
        <sz val="10"/>
        <rFont val="ＭＳ Ｐ明朝"/>
        <family val="1"/>
        <charset val="128"/>
      </rPr>
      <t>実施していること。</t>
    </r>
    <r>
      <rPr>
        <strike/>
        <sz val="10"/>
        <rFont val="ＭＳ Ｐ明朝"/>
        <family val="1"/>
        <charset val="128"/>
      </rPr>
      <t xml:space="preserve">
</t>
    </r>
    <r>
      <rPr>
        <u/>
        <sz val="10"/>
        <rFont val="ＭＳ Ｐ明朝"/>
        <family val="1"/>
        <charset val="128"/>
      </rPr>
      <t>新規指定事業所等、年度途中で事業を開始する事業所のみ、１年以内の実施が計画されていれば足りる。</t>
    </r>
    <rPh sb="0" eb="1">
      <t>スク</t>
    </rPh>
    <rPh sb="7" eb="8">
      <t>ネン</t>
    </rPh>
    <rPh sb="8" eb="10">
      <t>イナイ</t>
    </rPh>
    <rPh sb="14" eb="15">
      <t>カイ</t>
    </rPh>
    <rPh sb="16" eb="19">
      <t>ジギョウシャ</t>
    </rPh>
    <rPh sb="20" eb="22">
      <t>フタン</t>
    </rPh>
    <rPh sb="23" eb="25">
      <t>ジッシ</t>
    </rPh>
    <rPh sb="34" eb="36">
      <t>シンキ</t>
    </rPh>
    <rPh sb="36" eb="38">
      <t>シテイ</t>
    </rPh>
    <rPh sb="38" eb="40">
      <t>ジギョウ</t>
    </rPh>
    <rPh sb="40" eb="41">
      <t>ショ</t>
    </rPh>
    <rPh sb="41" eb="42">
      <t>ｔ</t>
    </rPh>
    <rPh sb="43" eb="45">
      <t>ネンド</t>
    </rPh>
    <rPh sb="45" eb="47">
      <t>トチュウ</t>
    </rPh>
    <rPh sb="48" eb="50">
      <t>ジギョウ</t>
    </rPh>
    <rPh sb="51" eb="53">
      <t>カイシ</t>
    </rPh>
    <rPh sb="55" eb="57">
      <t>ジギョウ</t>
    </rPh>
    <rPh sb="57" eb="58">
      <t>ショ</t>
    </rPh>
    <rPh sb="62" eb="63">
      <t>ネン</t>
    </rPh>
    <rPh sb="63" eb="65">
      <t>イナイ</t>
    </rPh>
    <rPh sb="66" eb="68">
      <t>ジッシ</t>
    </rPh>
    <rPh sb="69" eb="71">
      <t>ケイカク</t>
    </rPh>
    <rPh sb="77" eb="78">
      <t>タ</t>
    </rPh>
    <phoneticPr fontId="5"/>
  </si>
  <si>
    <t>添付書類</t>
    <rPh sb="0" eb="2">
      <t>テンプ</t>
    </rPh>
    <rPh sb="2" eb="4">
      <t>ショルイ</t>
    </rPh>
    <phoneticPr fontId="5"/>
  </si>
  <si>
    <t>「研修計画」に関する書類　</t>
    <rPh sb="1" eb="3">
      <t>ケンシュウ</t>
    </rPh>
    <rPh sb="3" eb="5">
      <t>ケイカク</t>
    </rPh>
    <rPh sb="7" eb="8">
      <t>カン</t>
    </rPh>
    <rPh sb="10" eb="12">
      <t>ショルイ</t>
    </rPh>
    <phoneticPr fontId="5"/>
  </si>
  <si>
    <t>「会議の開催」に関する書類　</t>
    <rPh sb="1" eb="3">
      <t>カイギ</t>
    </rPh>
    <rPh sb="4" eb="6">
      <t>カイサイ</t>
    </rPh>
    <rPh sb="8" eb="9">
      <t>カン</t>
    </rPh>
    <rPh sb="11" eb="13">
      <t>ショルイ</t>
    </rPh>
    <phoneticPr fontId="5"/>
  </si>
  <si>
    <t>「健康診断の定期的実施」に関する書類　</t>
    <rPh sb="1" eb="3">
      <t>ケンコウ</t>
    </rPh>
    <rPh sb="3" eb="5">
      <t>シンダン</t>
    </rPh>
    <rPh sb="6" eb="9">
      <t>テイキテキ</t>
    </rPh>
    <rPh sb="9" eb="11">
      <t>ジッシ</t>
    </rPh>
    <rPh sb="13" eb="14">
      <t>カン</t>
    </rPh>
    <rPh sb="16" eb="18">
      <t>ショルイ</t>
    </rPh>
    <phoneticPr fontId="5"/>
  </si>
  <si>
    <t xml:space="preserve">研修実施の実績又は研修計画があることが要件です
</t>
    <rPh sb="0" eb="2">
      <t>ケンシュウ</t>
    </rPh>
    <rPh sb="2" eb="4">
      <t>ジッシ</t>
    </rPh>
    <rPh sb="5" eb="7">
      <t>ジッセキ</t>
    </rPh>
    <rPh sb="7" eb="8">
      <t>マタ</t>
    </rPh>
    <rPh sb="9" eb="11">
      <t>ケンシュウ</t>
    </rPh>
    <rPh sb="11" eb="13">
      <t>ケイカク</t>
    </rPh>
    <rPh sb="19" eb="21">
      <t>ヨウケン</t>
    </rPh>
    <phoneticPr fontId="5"/>
  </si>
  <si>
    <t xml:space="preserve">概ね1ヶ月に1回以上開催されていることを示すことが必要です。
</t>
    <rPh sb="0" eb="1">
      <t>オオム</t>
    </rPh>
    <rPh sb="4" eb="5">
      <t>ゲツ</t>
    </rPh>
    <rPh sb="7" eb="8">
      <t>カイ</t>
    </rPh>
    <rPh sb="8" eb="10">
      <t>イジョウ</t>
    </rPh>
    <rPh sb="10" eb="12">
      <t>カイサイ</t>
    </rPh>
    <rPh sb="20" eb="21">
      <t>シメ</t>
    </rPh>
    <rPh sb="25" eb="27">
      <t>ヒツヨウ</t>
    </rPh>
    <phoneticPr fontId="5"/>
  </si>
  <si>
    <r>
      <t>常勤・非常勤ともに、年1回以上、事業者の負担で</t>
    </r>
    <r>
      <rPr>
        <u/>
        <sz val="10"/>
        <rFont val="ＭＳ Ｐ明朝"/>
        <family val="1"/>
        <charset val="128"/>
      </rPr>
      <t>実施していることが要件です。</t>
    </r>
    <r>
      <rPr>
        <sz val="10"/>
        <rFont val="ＭＳ Ｐ明朝"/>
        <family val="1"/>
        <charset val="128"/>
      </rPr>
      <t xml:space="preserve">
（</t>
    </r>
    <r>
      <rPr>
        <u/>
        <sz val="10"/>
        <rFont val="ＭＳ Ｐ明朝"/>
        <family val="1"/>
        <charset val="128"/>
      </rPr>
      <t>新規指定事業所等、年度途中で事業を開始する事業所のみ、1年以内に実施する計画を策定していること）</t>
    </r>
    <r>
      <rPr>
        <sz val="10"/>
        <rFont val="ＭＳ Ｐ明朝"/>
        <family val="1"/>
        <charset val="128"/>
      </rPr>
      <t xml:space="preserve">
</t>
    </r>
    <rPh sb="0" eb="2">
      <t>ジョウキン</t>
    </rPh>
    <rPh sb="3" eb="6">
      <t>ヒジョウキン</t>
    </rPh>
    <rPh sb="10" eb="11">
      <t>ネン</t>
    </rPh>
    <rPh sb="12" eb="13">
      <t>カイ</t>
    </rPh>
    <rPh sb="13" eb="15">
      <t>イジョウ</t>
    </rPh>
    <rPh sb="16" eb="19">
      <t>ジギョウシャ</t>
    </rPh>
    <rPh sb="20" eb="22">
      <t>フタン</t>
    </rPh>
    <rPh sb="23" eb="25">
      <t>ジッシ</t>
    </rPh>
    <rPh sb="32" eb="34">
      <t>ヨウケン</t>
    </rPh>
    <rPh sb="40" eb="42">
      <t>シンキ</t>
    </rPh>
    <rPh sb="42" eb="44">
      <t>シテイ</t>
    </rPh>
    <rPh sb="44" eb="46">
      <t>ジギョウ</t>
    </rPh>
    <rPh sb="46" eb="47">
      <t>ショ</t>
    </rPh>
    <rPh sb="47" eb="48">
      <t>ｔ</t>
    </rPh>
    <rPh sb="49" eb="51">
      <t>ネンド</t>
    </rPh>
    <rPh sb="51" eb="53">
      <t>トチュウ</t>
    </rPh>
    <rPh sb="54" eb="56">
      <t>ジギョウ</t>
    </rPh>
    <rPh sb="57" eb="59">
      <t>カイシ</t>
    </rPh>
    <rPh sb="79" eb="81">
      <t>サクテイ</t>
    </rPh>
    <phoneticPr fontId="5"/>
  </si>
  <si>
    <r>
      <t>●研修内容の全体像が分かる書類</t>
    </r>
    <r>
      <rPr>
        <sz val="10"/>
        <rFont val="ＭＳ Ｐゴシック"/>
        <family val="3"/>
        <charset val="128"/>
      </rPr>
      <t>【全体の研修計画書等】</t>
    </r>
    <r>
      <rPr>
        <sz val="10"/>
        <rFont val="ＭＳ Ｐ明朝"/>
        <family val="1"/>
        <charset val="128"/>
      </rPr>
      <t xml:space="preserve">
●研修実施のための勤務体制が確保されていることが分かる書類</t>
    </r>
    <r>
      <rPr>
        <sz val="10"/>
        <rFont val="ＭＳ Ｐゴシック"/>
        <family val="3"/>
        <charset val="128"/>
      </rPr>
      <t>【事業の一環として実施する研修であることが分かる書類等】</t>
    </r>
    <r>
      <rPr>
        <sz val="10"/>
        <rFont val="ＭＳ Ｐ明朝"/>
        <family val="1"/>
        <charset val="128"/>
      </rPr>
      <t xml:space="preserve">
●従業者ごとの個別研修計画</t>
    </r>
    <r>
      <rPr>
        <sz val="10"/>
        <rFont val="ＭＳ Ｐゴシック"/>
        <family val="3"/>
        <charset val="128"/>
      </rPr>
      <t>【個別の研修計画内容を示す書類】</t>
    </r>
    <r>
      <rPr>
        <sz val="10"/>
        <rFont val="ＭＳ Ｐ明朝"/>
        <family val="1"/>
        <charset val="128"/>
      </rPr>
      <t>(従業者数が多い場合は、見本として数件抽出して提出してください）</t>
    </r>
    <rPh sb="16" eb="18">
      <t>ゼンタイ</t>
    </rPh>
    <rPh sb="19" eb="21">
      <t>ケンシュウ</t>
    </rPh>
    <rPh sb="21" eb="24">
      <t>ケイカクショ</t>
    </rPh>
    <rPh sb="24" eb="25">
      <t>トウ</t>
    </rPh>
    <rPh sb="82" eb="83">
      <t>トウ</t>
    </rPh>
    <rPh sb="99" eb="101">
      <t>コベツ</t>
    </rPh>
    <rPh sb="102" eb="104">
      <t>ケンシュウ</t>
    </rPh>
    <rPh sb="104" eb="106">
      <t>ケイカク</t>
    </rPh>
    <rPh sb="106" eb="108">
      <t>ナイヨウ</t>
    </rPh>
    <rPh sb="109" eb="110">
      <t>シメ</t>
    </rPh>
    <rPh sb="111" eb="113">
      <t>ショルイ</t>
    </rPh>
    <phoneticPr fontId="5"/>
  </si>
  <si>
    <r>
      <t>●会議の内容の分かる書類：</t>
    </r>
    <r>
      <rPr>
        <sz val="10"/>
        <rFont val="ＭＳ Ｐゴシック"/>
        <family val="3"/>
        <charset val="128"/>
      </rPr>
      <t>【会議次第等】</t>
    </r>
    <r>
      <rPr>
        <sz val="10"/>
        <rFont val="ＭＳ Ｐ明朝"/>
        <family val="1"/>
        <charset val="128"/>
      </rPr>
      <t xml:space="preserve">
●サービス提供に係る従業者全員が参加することが分かる資料：</t>
    </r>
    <r>
      <rPr>
        <sz val="10"/>
        <rFont val="ＭＳ Ｐゴシック"/>
        <family val="3"/>
        <charset val="128"/>
      </rPr>
      <t>【会議の出席表、議事録等】</t>
    </r>
    <r>
      <rPr>
        <sz val="10"/>
        <rFont val="ＭＳ Ｐ明朝"/>
        <family val="1"/>
        <charset val="128"/>
      </rPr>
      <t xml:space="preserve">
●会議の開催状況を示す資料：</t>
    </r>
    <r>
      <rPr>
        <sz val="10"/>
        <rFont val="ＭＳ Ｐゴシック"/>
        <family val="3"/>
        <charset val="128"/>
      </rPr>
      <t>【会議の議事録等】</t>
    </r>
    <rPh sb="7" eb="8">
      <t>ワ</t>
    </rPh>
    <rPh sb="10" eb="12">
      <t>ショルイ</t>
    </rPh>
    <rPh sb="14" eb="16">
      <t>カイギ</t>
    </rPh>
    <rPh sb="16" eb="18">
      <t>シダイ</t>
    </rPh>
    <rPh sb="18" eb="19">
      <t>トウ</t>
    </rPh>
    <rPh sb="51" eb="53">
      <t>カイギ</t>
    </rPh>
    <rPh sb="54" eb="56">
      <t>シュッセキ</t>
    </rPh>
    <rPh sb="56" eb="57">
      <t>ヒョウ</t>
    </rPh>
    <rPh sb="58" eb="61">
      <t>ギジロク</t>
    </rPh>
    <phoneticPr fontId="5"/>
  </si>
  <si>
    <r>
      <t>●</t>
    </r>
    <r>
      <rPr>
        <u/>
        <sz val="10"/>
        <rFont val="ＭＳ Ｐ明朝"/>
        <family val="1"/>
        <charset val="128"/>
      </rPr>
      <t>健康診断を実施したこと</t>
    </r>
    <r>
      <rPr>
        <sz val="10"/>
        <rFont val="ＭＳ Ｐ明朝"/>
        <family val="1"/>
        <charset val="128"/>
      </rPr>
      <t xml:space="preserve">の分かる書類
</t>
    </r>
    <r>
      <rPr>
        <sz val="10"/>
        <rFont val="ＭＳ Ｐゴシック"/>
        <family val="3"/>
        <charset val="128"/>
      </rPr>
      <t>【全従業者向けの健康診断実施の通知や、全従業者の健康診断実施結果の一覧表等】</t>
    </r>
    <rPh sb="49" eb="51">
      <t>ケッカ</t>
    </rPh>
    <rPh sb="52" eb="54">
      <t>イチラン</t>
    </rPh>
    <rPh sb="54" eb="55">
      <t>ヒョウ</t>
    </rPh>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</si>
  <si>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</si>
  <si>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</si>
  <si>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</si>
  <si>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介護職員</t>
    <rPh sb="0" eb="2">
      <t>カイゴ</t>
    </rPh>
    <rPh sb="2" eb="4">
      <t>ショクイン</t>
    </rPh>
    <phoneticPr fontId="5"/>
  </si>
  <si>
    <t>有資格者</t>
    <rPh sb="0" eb="4">
      <t>ユウシカクシャ</t>
    </rPh>
    <phoneticPr fontId="5"/>
  </si>
  <si>
    <t>1)</t>
    <phoneticPr fontId="5"/>
  </si>
  <si>
    <t>2)</t>
    <phoneticPr fontId="5"/>
  </si>
  <si>
    <t>3)</t>
    <phoneticPr fontId="5"/>
  </si>
  <si>
    <t>4)</t>
    <phoneticPr fontId="5"/>
  </si>
  <si>
    <t>介護職員の総勤務時間数</t>
    <rPh sb="0" eb="2">
      <t>カイゴ</t>
    </rPh>
    <rPh sb="2" eb="4">
      <t>ショクイン</t>
    </rPh>
    <rPh sb="5" eb="6">
      <t>ソウ</t>
    </rPh>
    <rPh sb="6" eb="8">
      <t>キンム</t>
    </rPh>
    <rPh sb="8" eb="10">
      <t>ジカン</t>
    </rPh>
    <rPh sb="10" eb="11">
      <t>スウ</t>
    </rPh>
    <phoneticPr fontId="5"/>
  </si>
  <si>
    <t>5)</t>
    <phoneticPr fontId="5"/>
  </si>
  <si>
    <t>6)</t>
    <phoneticPr fontId="5"/>
  </si>
  <si>
    <t>（ア）÷【Ａ】　＝</t>
  </si>
  <si>
    <t>7)</t>
    <phoneticPr fontId="5"/>
  </si>
  <si>
    <t>8)</t>
    <phoneticPr fontId="5"/>
  </si>
  <si>
    <t>9)</t>
    <phoneticPr fontId="5"/>
  </si>
  <si>
    <t>10)</t>
    <phoneticPr fontId="5"/>
  </si>
  <si>
    <t>（イ）÷【Ａ】　＝</t>
  </si>
  <si>
    <t>11)</t>
    <phoneticPr fontId="5"/>
  </si>
  <si>
    <t>12)</t>
    <phoneticPr fontId="5"/>
  </si>
  <si>
    <t>13)</t>
    <phoneticPr fontId="5"/>
  </si>
  <si>
    <t>14)</t>
    <phoneticPr fontId="5"/>
  </si>
  <si>
    <t>15)</t>
    <phoneticPr fontId="5"/>
  </si>
  <si>
    <t>16)</t>
    <phoneticPr fontId="5"/>
  </si>
  <si>
    <t>17)</t>
    <phoneticPr fontId="5"/>
  </si>
  <si>
    <t>18)</t>
    <phoneticPr fontId="5"/>
  </si>
  <si>
    <t>19)</t>
    <phoneticPr fontId="5"/>
  </si>
  <si>
    <t>20)</t>
    <phoneticPr fontId="5"/>
  </si>
  <si>
    <t>21)</t>
    <phoneticPr fontId="5"/>
  </si>
  <si>
    <t>22)</t>
    <phoneticPr fontId="5"/>
  </si>
  <si>
    <t>合計</t>
    <rPh sb="0" eb="2">
      <t>ゴウケイ</t>
    </rPh>
    <phoneticPr fontId="5"/>
  </si>
  <si>
    <t>（【B】÷実績月数）</t>
    <rPh sb="5" eb="7">
      <t>ジッセキ</t>
    </rPh>
    <rPh sb="7" eb="8">
      <t>ツキ</t>
    </rPh>
    <rPh sb="8" eb="9">
      <t>スウ</t>
    </rPh>
    <phoneticPr fontId="5"/>
  </si>
  <si>
    <t>（【C】÷実績月数）</t>
    <rPh sb="5" eb="7">
      <t>ジッセキ</t>
    </rPh>
    <rPh sb="7" eb="9">
      <t>ツキスウ</t>
    </rPh>
    <phoneticPr fontId="5"/>
  </si>
  <si>
    <t>１月当たりの平均値</t>
    <rPh sb="1" eb="2">
      <t>ツキ</t>
    </rPh>
    <rPh sb="2" eb="3">
      <t>ア</t>
    </rPh>
    <rPh sb="6" eb="9">
      <t>ヘイキンチ</t>
    </rPh>
    <phoneticPr fontId="5"/>
  </si>
  <si>
    <t>×100%＝</t>
    <phoneticPr fontId="5"/>
  </si>
  <si>
    <t>％【F】</t>
    <phoneticPr fontId="5"/>
  </si>
  <si>
    <t>サービスの種類</t>
    <rPh sb="5" eb="7">
      <t>シュルイ</t>
    </rPh>
    <phoneticPr fontId="5"/>
  </si>
  <si>
    <t>割引率</t>
    <rPh sb="0" eb="2">
      <t>ワリビキ</t>
    </rPh>
    <rPh sb="2" eb="3">
      <t>リツ</t>
    </rPh>
    <phoneticPr fontId="5"/>
  </si>
  <si>
    <t>介護老人福祉施設</t>
    <rPh sb="0" eb="2">
      <t>カイゴ</t>
    </rPh>
    <rPh sb="2" eb="4">
      <t>ロウジン</t>
    </rPh>
    <rPh sb="4" eb="6">
      <t>フクシ</t>
    </rPh>
    <rPh sb="6" eb="8">
      <t>シセツ</t>
    </rPh>
    <phoneticPr fontId="5"/>
  </si>
  <si>
    <t>＜参考＞　サービス提供体制強化加算における算定の根拠となる書類１【体制要件】</t>
    <rPh sb="1" eb="3">
      <t>サンコウ</t>
    </rPh>
    <rPh sb="9" eb="11">
      <t>テイキョウ</t>
    </rPh>
    <rPh sb="11" eb="13">
      <t>タイセイ</t>
    </rPh>
    <rPh sb="13" eb="15">
      <t>キョウカ</t>
    </rPh>
    <rPh sb="15" eb="17">
      <t>カサン</t>
    </rPh>
    <rPh sb="21" eb="23">
      <t>サンテイ</t>
    </rPh>
    <rPh sb="24" eb="26">
      <t>コンキョ</t>
    </rPh>
    <rPh sb="29" eb="31">
      <t>ショルイ</t>
    </rPh>
    <rPh sb="33" eb="35">
      <t>タイセイ</t>
    </rPh>
    <rPh sb="35" eb="37">
      <t>ヨウケン</t>
    </rPh>
    <phoneticPr fontId="5"/>
  </si>
  <si>
    <t>４月</t>
    <rPh sb="1" eb="2">
      <t>ガツ</t>
    </rPh>
    <phoneticPr fontId="5"/>
  </si>
  <si>
    <t>５月</t>
    <rPh sb="1" eb="2">
      <t>ガツ</t>
    </rPh>
    <phoneticPr fontId="1"/>
  </si>
  <si>
    <t>６月</t>
    <rPh sb="1" eb="2">
      <t>ガツ</t>
    </rPh>
    <phoneticPr fontId="1"/>
  </si>
  <si>
    <t>７月</t>
  </si>
  <si>
    <t>７月</t>
    <rPh sb="1" eb="2">
      <t>ガツ</t>
    </rPh>
    <phoneticPr fontId="1"/>
  </si>
  <si>
    <t>８月</t>
  </si>
  <si>
    <t>８月</t>
    <rPh sb="1" eb="2">
      <t>ガツ</t>
    </rPh>
    <phoneticPr fontId="1"/>
  </si>
  <si>
    <t>９月</t>
  </si>
  <si>
    <t>９月</t>
    <rPh sb="1" eb="2">
      <t>ガツ</t>
    </rPh>
    <phoneticPr fontId="1"/>
  </si>
  <si>
    <t>10月</t>
    <rPh sb="2" eb="3">
      <t>ガツ</t>
    </rPh>
    <phoneticPr fontId="1"/>
  </si>
  <si>
    <t>11月</t>
    <rPh sb="2" eb="3">
      <t>ガツ</t>
    </rPh>
    <phoneticPr fontId="1"/>
  </si>
  <si>
    <t>12月</t>
    <rPh sb="2" eb="3">
      <t>ガツ</t>
    </rPh>
    <phoneticPr fontId="1"/>
  </si>
  <si>
    <t>１月</t>
  </si>
  <si>
    <t>１月</t>
    <rPh sb="1" eb="2">
      <t>ガツ</t>
    </rPh>
    <phoneticPr fontId="1"/>
  </si>
  <si>
    <t>２月</t>
  </si>
  <si>
    <t>１０月</t>
  </si>
  <si>
    <t>１１月</t>
  </si>
  <si>
    <t>１２月</t>
  </si>
  <si>
    <t>①</t>
    <phoneticPr fontId="5"/>
  </si>
  <si>
    <t>③</t>
    <phoneticPr fontId="5"/>
  </si>
  <si>
    <t>⇒</t>
    <phoneticPr fontId="5"/>
  </si>
  <si>
    <t>（ァ）</t>
    <phoneticPr fontId="5"/>
  </si>
  <si>
    <t>(ァ)÷【A】　＝</t>
    <phoneticPr fontId="5"/>
  </si>
  <si>
    <t>時間</t>
    <rPh sb="0" eb="2">
      <t>ジカン</t>
    </rPh>
    <phoneticPr fontId="1"/>
  </si>
  <si>
    <t>（イ）</t>
    <phoneticPr fontId="5"/>
  </si>
  <si>
    <t>(イ)÷【A】　＝</t>
    <phoneticPr fontId="5"/>
  </si>
  <si>
    <t>５月</t>
    <rPh sb="1" eb="2">
      <t>ガツ</t>
    </rPh>
    <phoneticPr fontId="5"/>
  </si>
  <si>
    <t>（ア）</t>
    <phoneticPr fontId="5"/>
  </si>
  <si>
    <t>２月</t>
    <rPh sb="1" eb="2">
      <t>ガツ</t>
    </rPh>
    <phoneticPr fontId="5"/>
  </si>
  <si>
    <t>有資格者の総勤務時間数</t>
    <rPh sb="0" eb="4">
      <t>ユウシカクシャ</t>
    </rPh>
    <rPh sb="5" eb="6">
      <t>ソウ</t>
    </rPh>
    <rPh sb="6" eb="8">
      <t>キンム</t>
    </rPh>
    <rPh sb="8" eb="10">
      <t>ジカン</t>
    </rPh>
    <rPh sb="10" eb="11">
      <t>スウ</t>
    </rPh>
    <phoneticPr fontId="5"/>
  </si>
  <si>
    <t>④</t>
    <phoneticPr fontId="5"/>
  </si>
  <si>
    <t>⑤</t>
    <phoneticPr fontId="5"/>
  </si>
  <si>
    <t>事 業 所 名</t>
    <phoneticPr fontId="5"/>
  </si>
  <si>
    <t>参考計算書（Ａ）
有資格者の割合の計算用</t>
    <rPh sb="0" eb="2">
      <t>サンコウ</t>
    </rPh>
    <rPh sb="2" eb="4">
      <t>ケイサン</t>
    </rPh>
    <rPh sb="4" eb="5">
      <t>ショ</t>
    </rPh>
    <rPh sb="9" eb="13">
      <t>ユウシカクシャ</t>
    </rPh>
    <rPh sb="14" eb="16">
      <t>ワリアイ</t>
    </rPh>
    <rPh sb="17" eb="19">
      <t>ケイサン</t>
    </rPh>
    <rPh sb="19" eb="20">
      <t>ヨウ</t>
    </rPh>
    <phoneticPr fontId="5"/>
  </si>
  <si>
    <t>事業所名</t>
    <rPh sb="0" eb="3">
      <t>ジギョウショ</t>
    </rPh>
    <rPh sb="3" eb="4">
      <t>メイ</t>
    </rPh>
    <phoneticPr fontId="1"/>
  </si>
  <si>
    <t>事業所番号</t>
    <rPh sb="0" eb="3">
      <t>ジギョウショ</t>
    </rPh>
    <rPh sb="3" eb="5">
      <t>バンゴウ</t>
    </rPh>
    <phoneticPr fontId="1"/>
  </si>
  <si>
    <t>１　各月ごとに、実績数を元に常勤換算方法により、人数を計算してください。
　　※常勤換算人数は自動計算</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5"/>
  </si>
  <si>
    <t>２　常勤換算後の人数（自動転記）の合計を実績月数で割って平均を計算し、【Ｄ】【Ｅ】に入力してください。
　※小数点２位以下切り捨て</t>
    <rPh sb="2" eb="4">
      <t>ジョウキン</t>
    </rPh>
    <rPh sb="4" eb="6">
      <t>カンサン</t>
    </rPh>
    <rPh sb="6" eb="7">
      <t>ゴ</t>
    </rPh>
    <rPh sb="8" eb="10">
      <t>ニンズウ</t>
    </rPh>
    <rPh sb="11" eb="13">
      <t>ジドウ</t>
    </rPh>
    <rPh sb="13" eb="15">
      <t>テンキ</t>
    </rPh>
    <rPh sb="17" eb="19">
      <t>ゴウケイ</t>
    </rPh>
    <rPh sb="20" eb="22">
      <t>ジッセキ</t>
    </rPh>
    <rPh sb="22" eb="24">
      <t>ツキスウ</t>
    </rPh>
    <rPh sb="25" eb="26">
      <t>ワ</t>
    </rPh>
    <rPh sb="28" eb="30">
      <t>ヘイキン</t>
    </rPh>
    <rPh sb="31" eb="33">
      <t>ケイサン</t>
    </rPh>
    <rPh sb="42" eb="44">
      <t>ニュウリョク</t>
    </rPh>
    <rPh sb="54" eb="57">
      <t>ショウスウテン</t>
    </rPh>
    <rPh sb="58" eb="59">
      <t>イ</t>
    </rPh>
    <rPh sb="59" eb="61">
      <t>イカ</t>
    </rPh>
    <rPh sb="61" eb="62">
      <t>キ</t>
    </rPh>
    <rPh sb="63" eb="64">
      <t>ス</t>
    </rPh>
    <phoneticPr fontId="5"/>
  </si>
  <si>
    <t>常勤職員の
勤務時間
【Ａ】</t>
    <rPh sb="0" eb="2">
      <t>ジョウキン</t>
    </rPh>
    <rPh sb="2" eb="4">
      <t>ショクイン</t>
    </rPh>
    <rPh sb="6" eb="8">
      <t>キンム</t>
    </rPh>
    <rPh sb="8" eb="10">
      <t>ジカン</t>
    </rPh>
    <phoneticPr fontId="1"/>
  </si>
  <si>
    <t>４月</t>
    <rPh sb="1" eb="2">
      <t>ガツ</t>
    </rPh>
    <phoneticPr fontId="1"/>
  </si>
  <si>
    <t>【B】</t>
    <phoneticPr fontId="1"/>
  </si>
  <si>
    <t>【C】</t>
    <phoneticPr fontId="1"/>
  </si>
  <si>
    <t>【D】</t>
    <phoneticPr fontId="1"/>
  </si>
  <si>
    <t>【E】</t>
    <phoneticPr fontId="1"/>
  </si>
  <si>
    <t>【以下は自動計算】</t>
    <rPh sb="1" eb="3">
      <t>イカ</t>
    </rPh>
    <rPh sb="4" eb="6">
      <t>ジドウ</t>
    </rPh>
    <rPh sb="6" eb="8">
      <t>ケイサン</t>
    </rPh>
    <phoneticPr fontId="1"/>
  </si>
  <si>
    <t>【E】</t>
    <phoneticPr fontId="5"/>
  </si>
  <si>
    <t>【D】</t>
    <phoneticPr fontId="5"/>
  </si>
  <si>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</si>
  <si>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参考計算書（Ｂ）
勤続７年以上職員の割合の計算用</t>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5"/>
  </si>
  <si>
    <r>
      <t xml:space="preserve">　「勤続７年以上職員の割合の算出」について、常勤換算方法により算出した前年度（３月を除く）の平均を用いて計算します。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61" eb="62">
      <t>レイ</t>
    </rPh>
    <phoneticPr fontId="5"/>
  </si>
  <si>
    <t>(ァ)÷【Ａ】　＝</t>
    <phoneticPr fontId="5"/>
  </si>
  <si>
    <t>※体制要件（研修、会議、健康診断）も満たす必要があります。</t>
    <phoneticPr fontId="1"/>
  </si>
  <si>
    <r>
      <t xml:space="preserve">　「有資格者の割合（(1)介護福祉士の割合、(2)介護福祉士、実務者研修修了者及び介護職員基礎研修課程修了者の割合又は(3)勤続年数１０年以上の介護福祉士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2" eb="6">
      <t>ユウシカクシャ</t>
    </rPh>
    <rPh sb="7" eb="9">
      <t>ワリアイ</t>
    </rPh>
    <rPh sb="13" eb="15">
      <t>カイゴ</t>
    </rPh>
    <rPh sb="15" eb="18">
      <t>フクシシ</t>
    </rPh>
    <rPh sb="19" eb="21">
      <t>ワリアイ</t>
    </rPh>
    <rPh sb="25" eb="27">
      <t>カイゴ</t>
    </rPh>
    <rPh sb="27" eb="30">
      <t>フクシシ</t>
    </rPh>
    <rPh sb="39" eb="40">
      <t>オヨ</t>
    </rPh>
    <rPh sb="55" eb="57">
      <t>ワリアイ</t>
    </rPh>
    <rPh sb="57" eb="58">
      <t>マタ</t>
    </rPh>
    <rPh sb="64" eb="66">
      <t>ネンスウ</t>
    </rPh>
    <rPh sb="78" eb="80">
      <t>ワリアイ</t>
    </rPh>
    <rPh sb="82" eb="84">
      <t>サンシュツ</t>
    </rPh>
    <rPh sb="90" eb="92">
      <t>ジョウキン</t>
    </rPh>
    <rPh sb="92" eb="94">
      <t>カンサン</t>
    </rPh>
    <rPh sb="94" eb="96">
      <t>ホウホウ</t>
    </rPh>
    <rPh sb="99" eb="101">
      <t>サンシュツ</t>
    </rPh>
    <rPh sb="103" eb="106">
      <t>ゼンネンド</t>
    </rPh>
    <rPh sb="108" eb="109">
      <t>ガツ</t>
    </rPh>
    <rPh sb="110" eb="111">
      <t>ノゾ</t>
    </rPh>
    <rPh sb="114" eb="116">
      <t>ヘイキン</t>
    </rPh>
    <rPh sb="117" eb="118">
      <t>モチ</t>
    </rPh>
    <rPh sb="120" eb="122">
      <t>ケイサン</t>
    </rPh>
    <rPh sb="129" eb="130">
      <t>レイ</t>
    </rPh>
    <rPh sb="134" eb="136">
      <t>ネンド</t>
    </rPh>
    <rPh sb="142" eb="144">
      <t>レイ</t>
    </rPh>
    <rPh sb="145" eb="146">
      <t>ネン</t>
    </rPh>
    <rPh sb="147" eb="148">
      <t>ガツ</t>
    </rPh>
    <rPh sb="150" eb="152">
      <t>レイ</t>
    </rPh>
    <rPh sb="153" eb="154">
      <t>ネン</t>
    </rPh>
    <rPh sb="155" eb="156">
      <t>ガツ</t>
    </rPh>
    <rPh sb="159" eb="161">
      <t>ジョウキン</t>
    </rPh>
    <rPh sb="161" eb="163">
      <t>カンサン</t>
    </rPh>
    <rPh sb="166" eb="168">
      <t>サンシュツ</t>
    </rPh>
    <rPh sb="170" eb="172">
      <t>マイツキ</t>
    </rPh>
    <rPh sb="173" eb="175">
      <t>スウチ</t>
    </rPh>
    <rPh sb="176" eb="178">
      <t>ヘイキン</t>
    </rPh>
    <rPh sb="182" eb="184">
      <t>ハンダン</t>
    </rPh>
    <phoneticPr fontId="5"/>
  </si>
  <si>
    <t>１　各月ごとに、実績数を元に常勤換算方法により、人数を計算してください。
　　※常勤換算人数は自動計算
　　※従業者とは、『看護師、准看護師、介護職員』を指します。</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rPh sb="55" eb="58">
      <t>ジュウギョウシャ</t>
    </rPh>
    <rPh sb="62" eb="65">
      <t>カンゴシ</t>
    </rPh>
    <rPh sb="66" eb="70">
      <t>ジュンカンゴシ</t>
    </rPh>
    <phoneticPr fontId="5"/>
  </si>
  <si>
    <t>従業者の総勤務時間数</t>
    <rPh sb="0" eb="3">
      <t>ジュウギョウシャ</t>
    </rPh>
    <rPh sb="4" eb="5">
      <t>ソウ</t>
    </rPh>
    <rPh sb="5" eb="7">
      <t>キンム</t>
    </rPh>
    <rPh sb="7" eb="9">
      <t>ジカン</t>
    </rPh>
    <rPh sb="9" eb="10">
      <t>スウ</t>
    </rPh>
    <phoneticPr fontId="5"/>
  </si>
  <si>
    <t>従業者</t>
    <rPh sb="0" eb="3">
      <t>ジュウギョウシャ</t>
    </rPh>
    <phoneticPr fontId="5"/>
  </si>
  <si>
    <t>勤続７年以上従業者の総勤務時間数</t>
    <rPh sb="0" eb="2">
      <t>キンゾク</t>
    </rPh>
    <rPh sb="3" eb="6">
      <t>ネンイジョウ</t>
    </rPh>
    <rPh sb="6" eb="9">
      <t>ジュウギョウシャ</t>
    </rPh>
    <rPh sb="10" eb="11">
      <t>ソウ</t>
    </rPh>
    <rPh sb="11" eb="13">
      <t>キンム</t>
    </rPh>
    <rPh sb="13" eb="15">
      <t>ジカン</t>
    </rPh>
    <rPh sb="15" eb="16">
      <t>スウ</t>
    </rPh>
    <phoneticPr fontId="5"/>
  </si>
  <si>
    <t>勤続７年以上</t>
    <rPh sb="0" eb="2">
      <t>キンゾク</t>
    </rPh>
    <rPh sb="3" eb="4">
      <t>ネン</t>
    </rPh>
    <rPh sb="4" eb="6">
      <t>イジョウ</t>
    </rPh>
    <phoneticPr fontId="5"/>
  </si>
  <si>
    <t>≪提出不要≫</t>
    <rPh sb="1" eb="3">
      <t>テイシュツ</t>
    </rPh>
    <rPh sb="3" eb="5">
      <t>フヨウ</t>
    </rPh>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</si>
  <si>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5"/>
  </si>
  <si>
    <t>・・・直接入力する必要がある箇所です。</t>
    <rPh sb="3" eb="5">
      <t>チョクセツ</t>
    </rPh>
    <rPh sb="5" eb="7">
      <t>ニュウリョク</t>
    </rPh>
    <rPh sb="9" eb="11">
      <t>ヒツヨウ</t>
    </rPh>
    <rPh sb="14" eb="16">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</si>
  <si>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</si>
  <si>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・・・プルダウンから選択して入力する必要がある箇所です。</t>
    <rPh sb="10" eb="12">
      <t>センタク</t>
    </rPh>
    <rPh sb="14" eb="16">
      <t>ニュウリョク</t>
    </rPh>
    <rPh sb="18" eb="20">
      <t>ヒツヨウ</t>
    </rPh>
    <rPh sb="23" eb="25">
      <t>カショ</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</si>
  <si>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</si>
  <si>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</si>
  <si>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</si>
  <si>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</si>
  <si>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</si>
  <si>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xml:space="preserve"> 　　 記入の順序は、職種ごとにまとめてください。</t>
    <rPh sb="4" eb="6">
      <t>キニュウ</t>
    </rPh>
    <rPh sb="7" eb="9">
      <t>ジュンジョ</t>
    </rPh>
    <rPh sb="11" eb="13">
      <t>ショクシュ</t>
    </rPh>
    <phoneticPr fontId="1"/>
  </si>
  <si>
    <t>No</t>
    <phoneticPr fontId="1"/>
  </si>
  <si>
    <t>職種名</t>
    <rPh sb="0" eb="2">
      <t>ショクシュ</t>
    </rPh>
    <rPh sb="2" eb="3">
      <t>メイ</t>
    </rPh>
    <phoneticPr fontId="1"/>
  </si>
  <si>
    <t>管理者</t>
    <rPh sb="0" eb="3">
      <t>カンリシャ</t>
    </rPh>
    <phoneticPr fontId="1"/>
  </si>
  <si>
    <t>看護職員</t>
    <rPh sb="0" eb="2">
      <t>カンゴ</t>
    </rPh>
    <rPh sb="2" eb="4">
      <t>ショクイン</t>
    </rPh>
    <phoneticPr fontId="1"/>
  </si>
  <si>
    <t>介護職員</t>
    <rPh sb="0" eb="2">
      <t>カイゴ</t>
    </rPh>
    <rPh sb="2" eb="4">
      <t>ショクイン</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</si>
  <si>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</si>
  <si>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</si>
  <si>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記号</t>
    <rPh sb="0" eb="2">
      <t>キゴウ</t>
    </rPh>
    <phoneticPr fontId="1"/>
  </si>
  <si>
    <t>区分</t>
    <rPh sb="0" eb="2">
      <t>クブン</t>
    </rPh>
    <phoneticPr fontId="1"/>
  </si>
  <si>
    <t>A</t>
    <phoneticPr fontId="1"/>
  </si>
  <si>
    <t>常勤で専従</t>
    <rPh sb="0" eb="2">
      <t>ジョウキン</t>
    </rPh>
    <rPh sb="3" eb="5">
      <t>センジュウ</t>
    </rPh>
    <phoneticPr fontId="1"/>
  </si>
  <si>
    <t>B</t>
    <phoneticPr fontId="1"/>
  </si>
  <si>
    <t>常勤で兼務</t>
    <rPh sb="0" eb="2">
      <t>ジョウキン</t>
    </rPh>
    <rPh sb="3" eb="5">
      <t>ケンム</t>
    </rPh>
    <phoneticPr fontId="1"/>
  </si>
  <si>
    <t>C</t>
    <phoneticPr fontId="1"/>
  </si>
  <si>
    <t>非常勤で専従</t>
    <rPh sb="0" eb="3">
      <t>ヒジョウキン</t>
    </rPh>
    <rPh sb="4" eb="6">
      <t>センジュウ</t>
    </rPh>
    <phoneticPr fontId="1"/>
  </si>
  <si>
    <t>D</t>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</si>
  <si>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</si>
  <si>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</si>
  <si>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</si>
  <si>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</si>
  <si>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</si>
  <si>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</si>
  <si>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</si>
  <si>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</si>
  <si>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</si>
  <si>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</si>
  <si>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</si>
  <si>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</si>
  <si>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</si>
  <si>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</si>
  <si>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</si>
  <si>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5"/>
  </si>
  <si>
    <t>（参考様式1）</t>
    <rPh sb="1" eb="3">
      <t>サンコウ</t>
    </rPh>
    <rPh sb="3" eb="5">
      <t>ヨウシキ</t>
    </rPh>
    <phoneticPr fontId="5"/>
  </si>
  <si>
    <t>従業者の勤務の体制及び勤務形態一覧表</t>
    <phoneticPr fontId="1"/>
  </si>
  <si>
    <t>サービス種別</t>
    <rPh sb="4" eb="6">
      <t>シュベツ</t>
    </rPh>
    <phoneticPr fontId="1"/>
  </si>
  <si>
    <t>(</t>
    <phoneticPr fontId="1"/>
  </si>
  <si>
    <t>訪問入浴介護</t>
    <rPh sb="0" eb="2">
      <t>ホウモン</t>
    </rPh>
    <rPh sb="2" eb="4">
      <t>ニュウヨク</t>
    </rPh>
    <rPh sb="4" eb="6">
      <t>カイゴ</t>
    </rPh>
    <phoneticPr fontId="1"/>
  </si>
  <si>
    <t>）</t>
    <phoneticPr fontId="1"/>
  </si>
  <si>
    <t>令和</t>
    <rPh sb="0" eb="2">
      <t>レイワ</t>
    </rPh>
    <phoneticPr fontId="1"/>
  </si>
  <si>
    <t>)</t>
    <phoneticPr fontId="1"/>
  </si>
  <si>
    <t>年</t>
    <rPh sb="0" eb="1">
      <t>ネン</t>
    </rPh>
    <phoneticPr fontId="1"/>
  </si>
  <si>
    <t>月</t>
    <rPh sb="0" eb="1">
      <t>ゲツ</t>
    </rPh>
    <phoneticPr fontId="1"/>
  </si>
  <si>
    <t>(1)</t>
    <phoneticPr fontId="1"/>
  </si>
  <si>
    <t>(2)</t>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</si>
  <si>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</si>
  <si>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</si>
  <si>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</si>
  <si>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当月の日数</t>
    <rPh sb="0" eb="2">
      <t>トウゲツ</t>
    </rPh>
    <rPh sb="3" eb="5">
      <t>ニッスウ</t>
    </rPh>
    <phoneticPr fontId="1"/>
  </si>
  <si>
    <t>日</t>
    <rPh sb="0" eb="1">
      <t>ニチ</t>
    </rPh>
    <phoneticPr fontId="1"/>
  </si>
  <si>
    <t>(4) 
職種</t>
    <phoneticPr fontId="5"/>
  </si>
  <si>
    <t>(5)
勤務
形態</t>
    <phoneticPr fontId="5"/>
  </si>
  <si>
    <t>(6)
資格</t>
    <rPh sb="4" eb="6">
      <t>シカク</t>
    </rPh>
    <phoneticPr fontId="1"/>
  </si>
  <si>
    <t>(7) 氏　名</t>
    <phoneticPr fontId="5"/>
  </si>
  <si>
    <t>(8)</t>
    <phoneticPr fontId="1"/>
  </si>
  <si>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</si>
  <si>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</si>
  <si>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</si>
  <si>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</si>
  <si>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</si>
  <si>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</si>
  <si>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</si>
  <si>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１．サービス種別</t>
    <rPh sb="6" eb="8">
      <t>シュベツ</t>
    </rPh>
    <phoneticPr fontId="1"/>
  </si>
  <si>
    <t>サービス種別名</t>
    <rPh sb="4" eb="6">
      <t>シュベツ</t>
    </rPh>
    <rPh sb="6" eb="7">
      <t>メイ</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</si>
  <si>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</si>
  <si>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</si>
  <si>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２．職種名・資格名称</t>
    <rPh sb="2" eb="4">
      <t>ショクシュ</t>
    </rPh>
    <rPh sb="4" eb="5">
      <t>メイ</t>
    </rPh>
    <rPh sb="6" eb="8">
      <t>シカク</t>
    </rPh>
    <rPh sb="8" eb="10">
      <t>メイショウ</t>
    </rPh>
    <phoneticPr fontId="1"/>
  </si>
  <si>
    <t>ー</t>
    <phoneticPr fontId="1"/>
  </si>
  <si>
    <t>資格</t>
    <rPh sb="0" eb="2">
      <t>シカク</t>
    </rPh>
    <phoneticPr fontId="1"/>
  </si>
  <si>
    <t>看護師</t>
    <rPh sb="0" eb="3">
      <t>カンゴシ</t>
    </rPh>
    <phoneticPr fontId="1"/>
  </si>
  <si>
    <t>介護福祉士</t>
    <rPh sb="0" eb="2">
      <t>カイゴ</t>
    </rPh>
    <rPh sb="2" eb="5">
      <t>フクシシ</t>
    </rPh>
    <phoneticPr fontId="1"/>
  </si>
  <si>
    <t>准看護師</t>
    <rPh sb="0" eb="4">
      <t>ジュンカンゴシ</t>
    </rPh>
    <phoneticPr fontId="1"/>
  </si>
  <si>
    <t>ー</t>
  </si>
  <si>
    <t>【自治体の皆様へ】</t>
    <rPh sb="1" eb="4">
      <t>ジチタイ</t>
    </rPh>
    <rPh sb="5" eb="7">
      <t>ミナサマ</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</si>
  <si>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</si>
  <si>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12行目・・・「職種」</t>
    <rPh sb="3" eb="5">
      <t>ギョウメ</t>
    </rPh>
    <rPh sb="9" eb="11">
      <t>ショクシュ</t>
    </rPh>
    <phoneticPr fontId="1"/>
  </si>
  <si>
    <t>　C列・・・「管理者」</t>
    <rPh sb="2" eb="3">
      <t>レツ</t>
    </rPh>
    <rPh sb="7" eb="10">
      <t>カンリシャ</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</si>
  <si>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</si>
  <si>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</si>
  <si>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</si>
  <si>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</si>
  <si>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</si>
  <si>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</si>
  <si>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</si>
  <si>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</si>
  <si>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</si>
  <si>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</si>
  <si>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令和</t>
    <rPh sb="0" eb="2">
      <t>レイワ</t>
    </rPh>
    <phoneticPr fontId="5"/>
  </si>
  <si>
    <t>年</t>
    <rPh sb="0" eb="1">
      <t>ネン</t>
    </rPh>
    <phoneticPr fontId="5"/>
  </si>
  <si>
    <t>月</t>
    <rPh sb="0" eb="1">
      <t>ガツ</t>
    </rPh>
    <phoneticPr fontId="5"/>
  </si>
  <si>
    <t>日</t>
    <rPh sb="0" eb="1">
      <t>ニチ</t>
    </rPh>
    <phoneticPr fontId="5"/>
  </si>
  <si>
    <t>認知症専門ケア加算に係る届出書</t>
    <rPh sb="0" eb="3">
      <t>ニンチショウ</t>
    </rPh>
    <rPh sb="3" eb="5">
      <t>センモン</t>
    </rPh>
    <rPh sb="7" eb="9">
      <t>カサン</t>
    </rPh>
    <rPh sb="10" eb="11">
      <t>カカ</t>
    </rPh>
    <rPh sb="12" eb="15">
      <t>トドケデショ</t>
    </rPh>
    <phoneticPr fontId="5"/>
  </si>
  <si>
    <t>異動等区分</t>
    <phoneticPr fontId="5"/>
  </si>
  <si>
    <t>□</t>
  </si>
  <si>
    <t>１　新規</t>
    <phoneticPr fontId="5"/>
  </si>
  <si>
    <t>２　変更</t>
    <phoneticPr fontId="5"/>
  </si>
  <si>
    <t>３　終了</t>
    <phoneticPr fontId="5"/>
  </si>
  <si>
    <t>届 出 項 目</t>
    <phoneticPr fontId="5"/>
  </si>
  <si>
    <t>１　認知症専門ケア加算（Ⅰ）　　　</t>
    <phoneticPr fontId="5"/>
  </si>
  <si>
    <t>２　認知症専門ケア加算（Ⅱ）</t>
  </si>
  <si>
    <t>有</t>
    <rPh sb="0" eb="1">
      <t>ア</t>
    </rPh>
    <phoneticPr fontId="5"/>
  </si>
  <si>
    <t>・</t>
    <phoneticPr fontId="5"/>
  </si>
  <si>
    <t>無</t>
    <rPh sb="0" eb="1">
      <t>ナ</t>
    </rPh>
    <phoneticPr fontId="5"/>
  </si>
  <si>
    <t>１．認知症専門ケア加算（Ⅰ）に係る届出内容</t>
    <rPh sb="15" eb="16">
      <t>カカ</t>
    </rPh>
    <rPh sb="17" eb="18">
      <t>トド</t>
    </rPh>
    <rPh sb="18" eb="19">
      <t>デ</t>
    </rPh>
    <rPh sb="19" eb="21">
      <t>ナイヨウ</t>
    </rPh>
    <phoneticPr fontId="5"/>
  </si>
  <si>
    <t>(1)</t>
    <phoneticPr fontId="5"/>
  </si>
  <si>
    <t>の割合が50％以上である</t>
  </si>
  <si>
    <t>人</t>
    <rPh sb="0" eb="1">
      <t>ヒト</t>
    </rPh>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</si>
  <si>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</si>
  <si>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③　②÷①×100</t>
    <phoneticPr fontId="5"/>
  </si>
  <si>
    <t>％</t>
    <phoneticPr fontId="5"/>
  </si>
  <si>
    <t>(2)</t>
    <phoneticPr fontId="5"/>
  </si>
  <si>
    <t>Ⅳ又はMに該当する者の数に応じて必要数以上配置し、チームとして専門的な</t>
    <phoneticPr fontId="5"/>
  </si>
  <si>
    <t>認知症ケアを実施している</t>
    <rPh sb="0" eb="3">
      <t>ニンチショウ</t>
    </rPh>
    <rPh sb="6" eb="8">
      <t>ジッシ</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</si>
  <si>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</si>
  <si>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【参考】</t>
    <rPh sb="1" eb="3">
      <t>サンコウ</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</si>
  <si>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</si>
  <si>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</si>
  <si>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</si>
  <si>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</si>
  <si>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</si>
  <si>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</si>
  <si>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</si>
  <si>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</si>
  <si>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</si>
  <si>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</si>
  <si>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</si>
  <si>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</si>
  <si>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</si>
  <si>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</si>
  <si>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(3)</t>
    <phoneticPr fontId="5"/>
  </si>
  <si>
    <t>従業者に対して、認知症ケアに関する留意事項の伝達又は技術的指導に係る会議を</t>
    <phoneticPr fontId="5"/>
  </si>
  <si>
    <t>定期的に開催している</t>
    <phoneticPr fontId="5"/>
  </si>
  <si>
    <t>２．認知症専門ケア加算（Ⅱ）に係る届出内容</t>
    <rPh sb="15" eb="16">
      <t>カカ</t>
    </rPh>
    <rPh sb="17" eb="18">
      <t>トド</t>
    </rPh>
    <rPh sb="18" eb="19">
      <t>デ</t>
    </rPh>
    <rPh sb="19" eb="21">
      <t>ナイヨウ</t>
    </rPh>
    <phoneticPr fontId="5"/>
  </si>
  <si>
    <t>認知症介護の指導に係る専門的な研修を修了している者を１名以上配置し、</t>
    <phoneticPr fontId="5"/>
  </si>
  <si>
    <t>作成し、当該計画に従い、研修を実施又は実施を予定している</t>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</si>
  <si>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</si>
  <si>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すること。</t>
  </si>
  <si>
    <t>備考２　「認知症介護に係る専門的な研修」とは、認知症介護実践リーダー研修及び認知症看護に係る適切な</t>
    <rPh sb="0" eb="2">
      <t>ビコウ</t>
    </rPh>
    <phoneticPr fontId="5"/>
  </si>
  <si>
    <t>研修を、「認知症介護の指導に係る専門的な研修」とは、認知症介護指導者養成研修及び認知症看護に係る</t>
    <phoneticPr fontId="5"/>
  </si>
  <si>
    <t>適切な研修を指す。</t>
    <phoneticPr fontId="5"/>
  </si>
  <si>
    <t>※認知症看護に係る適切な研修：</t>
    <rPh sb="1" eb="4">
      <t>ニンチショウ</t>
    </rPh>
    <rPh sb="4" eb="6">
      <t>カンゴ</t>
    </rPh>
    <rPh sb="7" eb="8">
      <t>カカ</t>
    </rPh>
    <rPh sb="9" eb="11">
      <t>テキセツ</t>
    </rPh>
    <rPh sb="12" eb="14">
      <t>ケンシュウ</t>
    </rPh>
    <phoneticPr fontId="5"/>
  </si>
  <si>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</si>
  <si>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</si>
  <si>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　「精神看護」の専門看護師教育課程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</si>
  <si>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</si>
  <si>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（認定証が発行されている者に限る）</t>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</si>
  <si>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</si>
  <si>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</si>
  <si>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護に係る専門的な研修」及び「認知症介護の指導に係る専門的な研修」の修了者をそれぞれ１名配置したこ</t>
    <phoneticPr fontId="5"/>
  </si>
  <si>
    <t>とになる。</t>
    <phoneticPr fontId="5"/>
  </si>
  <si>
    <t>（別紙５）</t>
    <phoneticPr fontId="5"/>
  </si>
  <si>
    <t>月</t>
    <rPh sb="0" eb="1">
      <t>ゲツ</t>
    </rPh>
    <phoneticPr fontId="5"/>
  </si>
  <si>
    <t>日</t>
    <rPh sb="0" eb="1">
      <t>ヒ</t>
    </rPh>
    <phoneticPr fontId="5"/>
  </si>
  <si>
    <t>知事</t>
    <rPh sb="0" eb="2">
      <t>チジ</t>
    </rPh>
    <phoneticPr fontId="5"/>
  </si>
  <si>
    <t>殿</t>
    <rPh sb="0" eb="1">
      <t>ドノ</t>
    </rPh>
    <phoneticPr fontId="5"/>
  </si>
  <si>
    <t>事業所・施設名</t>
    <rPh sb="0" eb="3">
      <t>ジギョウショ</t>
    </rPh>
    <rPh sb="4" eb="6">
      <t>シセツ</t>
    </rPh>
    <rPh sb="6" eb="7">
      <t>メイ</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</si>
  <si>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</si>
  <si>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　1　割引率等</t>
    <rPh sb="3" eb="6">
      <t>ワリビキリツ</t>
    </rPh>
    <rPh sb="6" eb="7">
      <t>トウ</t>
    </rPh>
    <phoneticPr fontId="5"/>
  </si>
  <si>
    <t>事業所番号</t>
    <rPh sb="0" eb="3">
      <t>ジギョウショ</t>
    </rPh>
    <rPh sb="3" eb="5">
      <t>バンゴウ</t>
    </rPh>
    <phoneticPr fontId="5"/>
  </si>
  <si>
    <t>適用条件</t>
    <rPh sb="0" eb="2">
      <t>テキヨウ</t>
    </rPh>
    <rPh sb="2" eb="4">
      <t>ジョウケン</t>
    </rPh>
    <phoneticPr fontId="5"/>
  </si>
  <si>
    <t>訪問介護</t>
  </si>
  <si>
    <t>（例）10</t>
    <rPh sb="1" eb="2">
      <t>レイ</t>
    </rPh>
    <phoneticPr fontId="5"/>
  </si>
  <si>
    <t>％</t>
  </si>
  <si>
    <t>　（例）毎日　午後２時から午後４時まで</t>
    <rPh sb="2" eb="3">
      <t>レイ</t>
    </rPh>
    <rPh sb="4" eb="6">
      <t>マイニチ</t>
    </rPh>
    <rPh sb="7" eb="9">
      <t>ゴゴ</t>
    </rPh>
    <rPh sb="10" eb="11">
      <t>ジ</t>
    </rPh>
    <rPh sb="13" eb="15">
      <t>ゴゴ</t>
    </rPh>
    <rPh sb="16" eb="17">
      <t>ジ</t>
    </rPh>
    <phoneticPr fontId="5"/>
  </si>
  <si>
    <t>訪問入浴介護</t>
  </si>
  <si>
    <t>通所介護</t>
  </si>
  <si>
    <t>短期入所生活介護</t>
  </si>
  <si>
    <t>特定施設入居者生活介護</t>
    <rPh sb="0" eb="2">
      <t>トクテイ</t>
    </rPh>
    <rPh sb="2" eb="4">
      <t>シセツ</t>
    </rPh>
    <rPh sb="4" eb="7">
      <t>ニュウキョシャ</t>
    </rPh>
    <rPh sb="7" eb="9">
      <t>セイカツ</t>
    </rPh>
    <rPh sb="9" eb="11">
      <t>カイゴ</t>
    </rPh>
    <phoneticPr fontId="5"/>
  </si>
  <si>
    <t>介護予防訪問入浴介護</t>
    <rPh sb="0" eb="2">
      <t>カイゴ</t>
    </rPh>
    <rPh sb="2" eb="4">
      <t>ヨボウ</t>
    </rPh>
    <phoneticPr fontId="5"/>
  </si>
  <si>
    <t>介護予防短期入所生活介護</t>
    <rPh sb="0" eb="2">
      <t>カイゴ</t>
    </rPh>
    <rPh sb="2" eb="4">
      <t>ヨボウ</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</si>
  <si>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</si>
  <si>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</si>
  <si>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</si>
  <si>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</si>
  <si>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（別紙12）</t>
    <phoneticPr fontId="5"/>
  </si>
  <si>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5"/>
  </si>
  <si>
    <t>施 設 種 別</t>
    <rPh sb="0" eb="1">
      <t>セ</t>
    </rPh>
    <rPh sb="2" eb="3">
      <t>セツ</t>
    </rPh>
    <rPh sb="4" eb="5">
      <t>シュ</t>
    </rPh>
    <rPh sb="6" eb="7">
      <t>ベツ</t>
    </rPh>
    <phoneticPr fontId="5"/>
  </si>
  <si>
    <t>１　訪問介護</t>
    <phoneticPr fontId="5"/>
  </si>
  <si>
    <t>２（介護予防）訪問入浴介護　</t>
  </si>
  <si>
    <t>３　定期巡回・随時対応型訪問介護看護</t>
    <phoneticPr fontId="5"/>
  </si>
  <si>
    <t>４　夜間対応型訪問介護　</t>
    <phoneticPr fontId="5"/>
  </si>
  <si>
    <t>利用者の総数のうち、日常生活自立度のランクⅡ、Ⅲ、Ⅳ又はＭに該当する者</t>
    <rPh sb="14" eb="17">
      <t>ジリツド</t>
    </rPh>
    <rPh sb="26" eb="27">
      <t>マタ</t>
    </rPh>
    <rPh sb="30" eb="32">
      <t>ガイトウ</t>
    </rPh>
    <rPh sb="34" eb="35">
      <t>シャ</t>
    </rPh>
    <phoneticPr fontId="5"/>
  </si>
  <si>
    <t>①　利用者の総数　注</t>
    <rPh sb="2" eb="5">
      <t>リヨウシャ</t>
    </rPh>
    <rPh sb="6" eb="8">
      <t>ソウスウ</t>
    </rPh>
    <rPh sb="7" eb="8">
      <t>スウ</t>
    </rPh>
    <rPh sb="9" eb="10">
      <t>チュウ</t>
    </rPh>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</si>
  <si>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</si>
  <si>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注　届出日の属する月の前３月間の利用実人員数又は利用延べ人数の平均で算定。</t>
    <rPh sb="14" eb="15">
      <t>カン</t>
    </rPh>
    <phoneticPr fontId="5"/>
  </si>
  <si>
    <t>認知症介護に係る専門的な研修を修了している者を、日常生活自立度のランクⅡ、Ⅲ、</t>
    <phoneticPr fontId="5"/>
  </si>
  <si>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5"/>
  </si>
  <si>
    <t>認知症専門ケア加算（Ⅰ）の(2)・(3)の基準のいずれにも該当している</t>
    <phoneticPr fontId="5"/>
  </si>
  <si>
    <t>※認知症専門ケア加算（Ⅰ）に係る届出内容(2)～(3)も記入すること。</t>
    <rPh sb="14" eb="15">
      <t>カカ</t>
    </rPh>
    <rPh sb="16" eb="18">
      <t>トドケデ</t>
    </rPh>
    <rPh sb="18" eb="20">
      <t>ナイヨウ</t>
    </rPh>
    <rPh sb="28" eb="30">
      <t>キニュウ</t>
    </rPh>
    <phoneticPr fontId="5"/>
  </si>
  <si>
    <t>利用者の総数のうち、日常生活自立度のランクⅢ、Ⅳ又はＭに該当する者</t>
    <rPh sb="14" eb="17">
      <t>ジリツド</t>
    </rPh>
    <rPh sb="24" eb="25">
      <t>マタ</t>
    </rPh>
    <rPh sb="28" eb="30">
      <t>ガイトウ</t>
    </rPh>
    <rPh sb="32" eb="33">
      <t>シャ</t>
    </rPh>
    <phoneticPr fontId="5"/>
  </si>
  <si>
    <t>の割合が20％以上である</t>
    <phoneticPr fontId="5"/>
  </si>
  <si>
    <t>事業所全体の認知症ケアの指導等を実施している</t>
    <rPh sb="0" eb="3">
      <t>ジギョウショ</t>
    </rPh>
    <phoneticPr fontId="5"/>
  </si>
  <si>
    <t>(4)</t>
    <phoneticPr fontId="5"/>
  </si>
  <si>
    <t>事業所において介護職員、看護職員ごとの認知症ケアに関する研修計画を</t>
    <phoneticPr fontId="5"/>
  </si>
  <si>
    <t>（別紙14）</t>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</si>
  <si>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</si>
  <si>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</si>
  <si>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</si>
  <si>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</si>
  <si>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</si>
  <si>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</si>
  <si>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</si>
  <si>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</si>
  <si>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（介護予防）訪問入浴介護</t>
    <rPh sb="3" eb="5">
      <t>カイゴ</t>
    </rPh>
    <rPh sb="5" eb="7">
      <t>ヨボウ</t>
    </rPh>
    <rPh sb="8" eb="10">
      <t>ホウモン</t>
    </rPh>
    <rPh sb="10" eb="12">
      <t>ニュウヨク</t>
    </rPh>
    <rPh sb="12" eb="14">
      <t>カイゴ</t>
    </rPh>
    <phoneticPr fontId="5"/>
  </si>
  <si>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5"/>
  </si>
  <si>
    <t>3　夜間対応型訪問介護</t>
    <rPh sb="2" eb="4">
      <t>ヤカン</t>
    </rPh>
    <rPh sb="4" eb="7">
      <t>タイオウガタ</t>
    </rPh>
    <rPh sb="7" eb="9">
      <t>ホウモン</t>
    </rPh>
    <rPh sb="9" eb="11">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</si>
  <si>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</si>
  <si>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</si>
  <si>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</si>
  <si>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</si>
  <si>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研修等に
     関する状況</t>
    <rPh sb="2" eb="5">
      <t>ケンシュウトウ</t>
    </rPh>
    <rPh sb="12" eb="13">
      <t>カン</t>
    </rPh>
    <rPh sb="15" eb="17">
      <t>ジョウキョウ</t>
    </rPh>
    <phoneticPr fontId="5"/>
  </si>
  <si>
    <t>①　研修計画を作成し、当該計画に従い、研修（外部における研修を
　含む）を実施又は実施を予定していること。</t>
    <phoneticPr fontId="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</si>
  <si>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5"/>
  </si>
  <si>
    <t>③　健康診断等を定期的に実施すること。</t>
    <rPh sb="2" eb="4">
      <t>ケンコウ</t>
    </rPh>
    <rPh sb="4" eb="6">
      <t>シンダン</t>
    </rPh>
    <rPh sb="6" eb="7">
      <t>トウ</t>
    </rPh>
    <rPh sb="8" eb="11">
      <t>テイキテキ</t>
    </rPh>
    <rPh sb="12" eb="14">
      <t>ジッシ</t>
    </rPh>
    <phoneticPr fontId="5"/>
  </si>
  <si>
    <t>6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</si>
  <si>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</si>
  <si>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</si>
  <si>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①に占める②の割合が60％以上</t>
    <rPh sb="2" eb="3">
      <t>シ</t>
    </rPh>
    <rPh sb="7" eb="9">
      <t>ワリアイ</t>
    </rPh>
    <rPh sb="13" eb="15">
      <t>イジョウ</t>
    </rPh>
    <phoneticPr fontId="5"/>
  </si>
  <si>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</si>
  <si>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</si>
  <si>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</si>
  <si>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</si>
  <si>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</si>
  <si>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</si>
  <si>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①に占める②の割合が40％以上</t>
    <rPh sb="2" eb="3">
      <t>シ</t>
    </rPh>
    <rPh sb="7" eb="9">
      <t>ワリアイ</t>
    </rPh>
    <rPh sb="13" eb="15">
      <t>イジョウ</t>
    </rPh>
    <phoneticPr fontId="5"/>
  </si>
  <si>
    <t>①に占める③の割合が60％以上</t>
    <rPh sb="2" eb="3">
      <t>シ</t>
    </rPh>
    <rPh sb="7" eb="9">
      <t>ワリアイ</t>
    </rPh>
    <rPh sb="13" eb="15">
      <t>イジョウ</t>
    </rPh>
    <phoneticPr fontId="5"/>
  </si>
  <si>
    <t>①のうち介護福祉士、実務者研修修了者等の総数（常勤換算）</t>
    <rPh sb="18" eb="19">
      <t>トウ</t>
    </rPh>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</si>
  <si>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</si>
  <si>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　　※介護福祉士等の状況、常勤職員の状況、勤続年数の状況のうち、いずれか１つを満たすこと。</t>
    <phoneticPr fontId="5"/>
  </si>
  <si>
    <t>①に占める②の割合が30％以上</t>
    <rPh sb="2" eb="3">
      <t>シ</t>
    </rPh>
    <rPh sb="7" eb="9">
      <t>ワリアイ</t>
    </rPh>
    <rPh sb="13" eb="15">
      <t>イジョウ</t>
    </rPh>
    <phoneticPr fontId="5"/>
  </si>
  <si>
    <t>①に占める③の割合が50％以上</t>
    <rPh sb="2" eb="3">
      <t>シ</t>
    </rPh>
    <rPh sb="7" eb="9">
      <t>ワリアイ</t>
    </rPh>
    <rPh sb="13" eb="15">
      <t>イジョウ</t>
    </rPh>
    <phoneticPr fontId="5"/>
  </si>
  <si>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5"/>
  </si>
  <si>
    <t>従業者の総数（常勤換算）</t>
    <rPh sb="0" eb="3">
      <t>ジュウギョウシャ</t>
    </rPh>
    <rPh sb="4" eb="6">
      <t>ソウスウ</t>
    </rPh>
    <rPh sb="7" eb="9">
      <t>ジョウキン</t>
    </rPh>
    <rPh sb="9" eb="11">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</si>
  <si>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</si>
  <si>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</si>
  <si>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①のうち勤続年数７年以上の者の総数
　（常勤換算）</t>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</si>
  <si>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</si>
  <si>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備考２</t>
    <phoneticPr fontId="5"/>
  </si>
  <si>
    <t>「実務者研修修了者等」には「旧介護職員基礎研修課程修了者」を含む。</t>
    <rPh sb="1" eb="4">
      <t>ジツムシャ</t>
    </rPh>
    <rPh sb="4" eb="6">
      <t>ケンシュウ</t>
    </rPh>
    <rPh sb="6" eb="9">
      <t>シュウリョウシャ</t>
    </rPh>
    <rPh sb="9" eb="10">
      <t>トウ</t>
    </rPh>
    <rPh sb="30" eb="31">
      <t>フク</t>
    </rPh>
    <phoneticPr fontId="5"/>
  </si>
  <si>
    <t>備考３</t>
    <phoneticPr fontId="5"/>
  </si>
  <si>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5"/>
  </si>
  <si>
    <t>（別紙13）</t>
    <phoneticPr fontId="5"/>
  </si>
  <si>
    <t>看取り連携体制加算に係る届出書</t>
    <rPh sb="0" eb="2">
      <t>ミト</t>
    </rPh>
    <rPh sb="3" eb="5">
      <t>レンケイ</t>
    </rPh>
    <rPh sb="5" eb="7">
      <t>タイセイ</t>
    </rPh>
    <rPh sb="7" eb="9">
      <t>カサン</t>
    </rPh>
    <rPh sb="10" eb="11">
      <t>カカ</t>
    </rPh>
    <rPh sb="12" eb="15">
      <t>トドケデショ</t>
    </rPh>
    <phoneticPr fontId="5"/>
  </si>
  <si>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5"/>
  </si>
  <si>
    <t>事 業 所 名</t>
  </si>
  <si>
    <t>事業所等の区分</t>
    <rPh sb="0" eb="3">
      <t>ジギョウショ</t>
    </rPh>
    <phoneticPr fontId="5"/>
  </si>
  <si>
    <t>1　訪問入浴介護事業所</t>
    <rPh sb="2" eb="11">
      <t>ホウモンニュウヨクカイゴジギョウショ</t>
    </rPh>
    <phoneticPr fontId="5"/>
  </si>
  <si>
    <t>2　短期入所生活介護事業所</t>
    <rPh sb="2" eb="13">
      <t>タンキニュウショセイカツカイゴジギョウショ</t>
    </rPh>
    <phoneticPr fontId="5"/>
  </si>
  <si>
    <t>3　小規模多機能型居宅介護事業所</t>
    <rPh sb="2" eb="5">
      <t>ショウキボ</t>
    </rPh>
    <rPh sb="5" eb="9">
      <t>タキノウガタ</t>
    </rPh>
    <rPh sb="9" eb="11">
      <t>キョタク</t>
    </rPh>
    <rPh sb="11" eb="13">
      <t>カイゴ</t>
    </rPh>
    <rPh sb="13" eb="16">
      <t>ジギョウショ</t>
    </rPh>
    <phoneticPr fontId="5"/>
  </si>
  <si>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5"/>
  </si>
  <si>
    <t>訪問入浴
介護</t>
    <rPh sb="0" eb="2">
      <t>ホウモン</t>
    </rPh>
    <rPh sb="2" eb="4">
      <t>ニュウヨク</t>
    </rPh>
    <rPh sb="5" eb="7">
      <t>カイゴ</t>
    </rPh>
    <phoneticPr fontId="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</si>
  <si>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5"/>
  </si>
  <si>
    <t>看取り期における対応方針を定め、利用開始の際に、利用者又はその家族等に対して、当該対応方針の内容を説明し、同意を得ている。</t>
    <phoneticPr fontId="5"/>
  </si>
  <si>
    <t>看取りに関する職員研修を行っている。</t>
    <rPh sb="0" eb="2">
      <t>ミト</t>
    </rPh>
    <rPh sb="4" eb="5">
      <t>カン</t>
    </rPh>
    <rPh sb="7" eb="9">
      <t>ショクイン</t>
    </rPh>
    <rPh sb="9" eb="11">
      <t>ケンシュウ</t>
    </rPh>
    <rPh sb="12" eb="13">
      <t>オコナ</t>
    </rPh>
    <phoneticPr fontId="5"/>
  </si>
  <si>
    <t>「人生の最終段階における医療・ケアの決定プロセスに関するガイドライン」等の内容に沿った取組を行っている。</t>
    <phoneticPr fontId="5"/>
  </si>
  <si>
    <t>短期入所
生活介護</t>
    <rPh sb="0" eb="2">
      <t>タンキ</t>
    </rPh>
    <rPh sb="2" eb="4">
      <t>ニュウショ</t>
    </rPh>
    <rPh sb="5" eb="7">
      <t>セイカツ</t>
    </rPh>
    <rPh sb="7" eb="9">
      <t>カイゴ</t>
    </rPh>
    <phoneticPr fontId="5"/>
  </si>
  <si>
    <t>看護体制加算（Ⅱ）又は（Ⅳ）イ若しくはロを算定している。</t>
    <rPh sb="2" eb="4">
      <t>タイセイ</t>
    </rPh>
    <rPh sb="9" eb="10">
      <t>マタ</t>
    </rPh>
    <rPh sb="15" eb="16">
      <t>モ</t>
    </rPh>
    <phoneticPr fontId="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</si>
  <si>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5"/>
  </si>
  <si>
    <t>看取り期における対応方針を定め、利用開始の際に、登録者又はその家族等に当該方針の内容を説明し、同意を得ている。</t>
    <phoneticPr fontId="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</si>
  <si>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</si>
  <si>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5"/>
  </si>
  <si>
    <t>⑥</t>
    <phoneticPr fontId="5"/>
  </si>
  <si>
    <t>小規模多機能型居宅介護</t>
    <rPh sb="0" eb="11">
      <t>ショウキボタキノウガタキョタクカイゴ</t>
    </rPh>
    <phoneticPr fontId="5"/>
  </si>
  <si>
    <t>看護職員配置加算（Ⅰ）を算定している。</t>
    <phoneticPr fontId="5"/>
  </si>
  <si>
    <t>看護師により24時間連絡できる体制を確保している。</t>
    <phoneticPr fontId="5"/>
  </si>
  <si>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</si>
  <si>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5"/>
  </si>
  <si>
    <t>　　速やかに提出すること。</t>
    <rPh sb="2" eb="3">
      <t>スミ</t>
    </rPh>
    <rPh sb="6" eb="8">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</si>
</sst>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00_);[Red]\(0.00\)"/>
    <numFmt numFmtId="178" formatCode="0.00_ "/>
    <numFmt numFmtId="179" formatCode="#,##0_ "/>
    <numFmt numFmtId="180" formatCode="0.0_);[Red]\(0.0\)"/>
    <numFmt numFmtId="181" formatCode="0.0_ "/>
    <numFmt numFmtId="182" formatCode="0.0"/>
    <numFmt numFmtId="183" formatCode="#,##0.0#"/>
    <numFmt numFmtId="186" formatCode="0.0%"/>
  </numFmts>
  <fonts count="57" x14ac:knownFonts="1">
    <font>
      <sz val="11"/>
      <color theme="1"/>
      <name val="ＭＳ Ｐゴシック"/>
      <family val="2"/>
      <charset val="128"/>
      <scheme val="minor"/>
    </font>
    <font>
      <sz val="6"/>
      <name val="ＭＳ Ｐゴシック"/>
      <family val="2"/>
      <charset val="128"/>
      <scheme val="minor"/>
    </font>
    <font>
      <sz val="9"/>
      <name val="ＭＳ 明朝"/>
      <family val="1"/>
      <charset val="128"/>
    </font>
    <font>
      <sz val="8"/>
      <name val="ＭＳ Ｐゴシック"/>
      <family val="3"/>
      <charset val="128"/>
    </font>
    <font>
      <sz val="11"/>
      <name val="HGSｺﾞｼｯｸM"/>
      <family val="3"/>
      <charset val="128"/>
    </font>
    <font>
      <sz val="6"/>
      <name val="ＭＳ Ｐゴシック"/>
      <family val="3"/>
      <charset val="128"/>
    </font>
    <font>
      <sz val="12"/>
      <name val="HGSｺﾞｼｯｸM"/>
      <family val="3"/>
      <charset val="128"/>
    </font>
    <font>
      <sz val="9"/>
      <name val="HGSｺﾞｼｯｸM"/>
      <family val="3"/>
      <charset val="128"/>
    </font>
    <font>
      <sz val="11"/>
      <name val="ＭＳ Ｐゴシック"/>
      <family val="3"/>
      <charset val="128"/>
    </font>
    <font>
      <sz val="10"/>
      <name val="HGSｺﾞｼｯｸM"/>
      <family val="3"/>
      <charset val="128"/>
    </font>
    <font>
      <sz val="10"/>
      <name val="ＭＳ Ｐ明朝"/>
      <family val="1"/>
      <charset val="128"/>
    </font>
    <font>
      <sz val="12"/>
      <name val="ＭＳ Ｐゴシック"/>
      <family val="3"/>
      <charset val="128"/>
    </font>
    <font>
      <sz val="9"/>
      <name val="ＭＳ Ｐゴシック"/>
      <family val="3"/>
      <charset val="128"/>
    </font>
    <font>
      <sz val="14"/>
      <name val="HG創英角ﾎﾟｯﾌﾟ体"/>
      <family val="3"/>
      <charset val="128"/>
    </font>
    <font>
      <sz val="12"/>
      <name val="HG創英角ｺﾞｼｯｸUB"/>
      <family val="3"/>
      <charset val="128"/>
    </font>
    <font>
      <b/>
      <sz val="12"/>
      <name val="ＭＳ Ｐゴシック"/>
      <family val="3"/>
      <charset val="128"/>
    </font>
    <font>
      <sz val="12"/>
      <name val="HG創英角ﾎﾟｯﾌﾟ体"/>
      <family val="3"/>
      <charset val="128"/>
    </font>
    <font>
      <sz val="10"/>
      <name val="HG創英角ﾎﾟｯﾌﾟ体"/>
      <family val="3"/>
      <charset val="128"/>
    </font>
    <font>
      <sz val="10"/>
      <name val="ＭＳ Ｐゴシック"/>
      <family val="3"/>
      <charset val="128"/>
    </font>
    <font>
      <u/>
      <sz val="10"/>
      <name val="ＭＳ Ｐ明朝"/>
      <family val="1"/>
      <charset val="128"/>
    </font>
    <font>
      <strike/>
      <sz val="10"/>
      <name val="ＭＳ Ｐ明朝"/>
      <family val="1"/>
      <charset val="128"/>
    </font>
    <font>
      <sz val="9"/>
      <color indexed="10"/>
      <name val="ＭＳ Ｐゴシック"/>
      <family val="3"/>
      <charset val="128"/>
    </font>
    <font>
      <sz val="9"/>
      <name val="ＭＳ Ｐ明朝"/>
      <family val="1"/>
      <charset val="128"/>
    </font>
    <font>
      <sz val="14"/>
      <name val="HG創英角ｺﾞｼｯｸUB"/>
      <family val="3"/>
      <charset val="128"/>
    </font>
    <font>
      <sz val="9"/>
      <name val="HGP創英角ｺﾞｼｯｸUB"/>
      <family val="3"/>
      <charset val="128"/>
    </font>
    <font>
      <b/>
      <sz val="9"/>
      <name val="ＭＳ Ｐゴシック"/>
      <family val="3"/>
      <charset val="128"/>
    </font>
    <font>
      <b/>
      <sz val="9"/>
      <name val="ＭＳ ゴシック"/>
      <family val="3"/>
      <charset val="128"/>
    </font>
    <font>
      <sz val="9"/>
      <name val="HG創英角ﾎﾟｯﾌﾟ体"/>
      <family val="3"/>
      <charset val="128"/>
    </font>
    <font>
      <sz val="8"/>
      <name val="ＭＳ Ｐ明朝"/>
      <family val="1"/>
      <charset val="128"/>
    </font>
    <font>
      <sz val="10.5"/>
      <name val="HGSｺﾞｼｯｸM"/>
      <family val="3"/>
      <charset val="128"/>
    </font>
    <font>
      <b/>
      <sz val="11"/>
      <name val="ＭＳ Ｐゴシック"/>
      <family val="3"/>
      <charset val="128"/>
    </font>
    <font>
      <sz val="9"/>
      <color rgb="FFFF0000"/>
      <name val="ＭＳ ゴシック"/>
      <family val="3"/>
      <charset val="128"/>
    </font>
    <font>
      <b/>
      <sz val="9"/>
      <color rgb="FFFF0000"/>
      <name val="ＭＳ ゴシック"/>
      <family val="3"/>
      <charset val="128"/>
    </font>
    <font>
      <sz val="14"/>
      <name val="ＭＳ Ｐゴシック"/>
      <family val="3"/>
      <charset val="128"/>
    </font>
    <font>
      <sz val="9"/>
      <color rgb="FFFF0000"/>
      <name val="ＭＳ Ｐ明朝"/>
      <family val="1"/>
      <charset val="128"/>
    </font>
    <font>
      <strike/>
      <sz val="9"/>
      <name val="ＭＳ Ｐゴシック"/>
      <family val="3"/>
      <charset val="128"/>
    </font>
    <font>
      <strike/>
      <sz val="12"/>
      <name val="ＭＳ Ｐゴシック"/>
      <family val="3"/>
      <charset val="128"/>
    </font>
    <font>
      <b/>
      <sz val="11"/>
      <color rgb="FFFF0000"/>
      <name val="ＭＳ ゴシック"/>
      <family val="3"/>
      <charset val="128"/>
    </font>
    <font>
      <b/>
      <sz val="8"/>
      <name val="ＭＳ Ｐゴシック"/>
      <family val="3"/>
      <charset val="128"/>
    </font>
    <font>
      <sz val="11"/>
      <color indexed="10"/>
      <name val="ＭＳ Ｐゴシック"/>
      <family val="3"/>
      <charset val="128"/>
    </font>
    <font>
      <sz val="11"/>
      <color theme="1"/>
      <name val="ＭＳ Ｐゴシック"/>
      <family val="2"/>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6"/>
      <name val="HGSｺﾞｼｯｸM"/>
      <family val="3"/>
      <charset val="128"/>
    </font>
    <font>
      <b/>
      <sz val="16"/>
      <name val="HGSｺﾞｼｯｸM"/>
      <family val="3"/>
      <charset val="128"/>
    </font>
    <font>
      <sz val="14"/>
      <name val="HGSｺﾞｼｯｸM"/>
      <family val="3"/>
      <charset val="128"/>
    </font>
    <font>
      <sz val="16"/>
      <color theme="1"/>
      <name val="ＭＳ Ｐゴシック"/>
      <family val="2"/>
      <charset val="128"/>
      <scheme val="minor"/>
    </font>
    <font>
      <sz val="8"/>
      <name val="HGSｺﾞｼｯｸM"/>
      <family val="3"/>
      <charset val="128"/>
    </font>
    <font>
      <sz val="11"/>
      <color theme="1"/>
      <name val="ＭＳ Ｐゴシック"/>
      <family val="3"/>
      <charset val="128"/>
      <scheme val="minor"/>
    </font>
    <font>
      <b/>
      <sz val="11"/>
      <name val="HGSｺﾞｼｯｸM"/>
      <family val="3"/>
      <charset val="128"/>
    </font>
    <font>
      <u/>
      <sz val="8"/>
      <color indexed="10"/>
      <name val="HGSｺﾞｼｯｸM"/>
      <family val="3"/>
      <charset val="128"/>
    </font>
  </fonts>
  <fills count="14">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theme="6" tint="0.59999389629810485"/>
        <bgColor indexed="64"/>
      </patternFill>
    </fill>
    <fill>
      <patternFill patternType="solid">
        <fgColor rgb="FFCCFFCC"/>
        <bgColor indexed="64"/>
      </patternFill>
    </fill>
    <fill>
      <patternFill patternType="solid">
        <fgColor rgb="FFCCECFF"/>
        <bgColor indexed="64"/>
      </patternFill>
    </fill>
    <fill>
      <patternFill patternType="solid">
        <fgColor theme="8" tint="0.79998168889431442"/>
        <bgColor indexed="64"/>
      </patternFill>
    </fill>
    <fill>
      <patternFill patternType="solid">
        <fgColor theme="1" tint="0.49998474074526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medium">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style="double">
        <color indexed="64"/>
      </right>
      <top/>
      <bottom style="medium">
        <color indexed="64"/>
      </bottom>
      <diagonal/>
    </border>
    <border>
      <left/>
      <right/>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right style="double">
        <color auto="1"/>
      </right>
      <top style="double">
        <color auto="1"/>
      </top>
      <bottom style="double">
        <color auto="1"/>
      </bottom>
      <diagonal/>
    </border>
    <border>
      <left/>
      <right style="double">
        <color indexed="64"/>
      </right>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1">
    <xf numFmtId="0" fontId="0" fillId="0" borderId="0">
      <alignment vertical="center"/>
    </xf>
    <xf numFmtId="0" fontId="3" fillId="0" borderId="0"/>
    <xf numFmtId="0" fontId="8" fillId="0" borderId="0">
      <alignment vertical="center"/>
    </xf>
    <xf numFmtId="0" fontId="3" fillId="0" borderId="0"/>
    <xf numFmtId="0" fontId="8" fillId="0" borderId="0"/>
    <xf numFmtId="0" fontId="8" fillId="0" borderId="0"/>
    <xf numFmtId="0" fontId="40" fillId="0" borderId="0">
      <alignment vertical="center"/>
    </xf>
    <xf numFmtId="38" fontId="40" fillId="0" borderId="0" applyFont="0" applyFill="0" applyBorder="0" applyAlignment="0" applyProtection="0">
      <alignment vertical="center"/>
    </xf>
    <xf numFmtId="0" fontId="54" fillId="0" borderId="0">
      <alignment vertical="center"/>
    </xf>
    <xf numFmtId="38" fontId="54" fillId="0" borderId="0" applyFont="0" applyFill="0" applyBorder="0" applyAlignment="0" applyProtection="0">
      <alignment vertical="center"/>
    </xf>
    <xf numFmtId="9" fontId="54" fillId="0" borderId="0" applyFont="0" applyFill="0" applyBorder="0" applyAlignment="0" applyProtection="0">
      <alignment vertical="center"/>
    </xf>
  </cellStyleXfs>
  <cellXfs count="669">
    <xf numFmtId="0" fontId="0" fillId="0" borderId="0" xfId="0">
      <alignment vertical="center"/>
    </xf>
    <xf numFmtId="0" fontId="12" fillId="0" borderId="0" xfId="2" applyFont="1" applyAlignment="1">
      <alignment horizontal="center" vertical="center" textRotation="255"/>
    </xf>
    <xf numFmtId="0" fontId="12" fillId="0" borderId="0" xfId="2" applyFont="1" applyAlignment="1">
      <alignment vertical="center" wrapText="1"/>
    </xf>
    <xf numFmtId="0" fontId="12" fillId="0" borderId="0" xfId="2" applyFont="1">
      <alignment vertical="center"/>
    </xf>
    <xf numFmtId="0" fontId="13" fillId="0" borderId="0" xfId="2" applyFont="1" applyBorder="1" applyAlignment="1">
      <alignment horizontal="left" vertical="center"/>
    </xf>
    <xf numFmtId="0" fontId="13" fillId="0" borderId="0" xfId="2" applyFont="1" applyBorder="1" applyAlignment="1">
      <alignment horizontal="center" vertical="center" textRotation="255"/>
    </xf>
    <xf numFmtId="0" fontId="12" fillId="0" borderId="0" xfId="2" applyFont="1" applyBorder="1" applyAlignment="1">
      <alignment vertical="center" wrapText="1"/>
    </xf>
    <xf numFmtId="0" fontId="12" fillId="0" borderId="0" xfId="2" applyFont="1" applyBorder="1" applyAlignment="1">
      <alignment vertical="center"/>
    </xf>
    <xf numFmtId="0" fontId="15" fillId="0" borderId="0" xfId="2" applyFont="1" applyBorder="1" applyAlignment="1">
      <alignment vertical="center" wrapText="1"/>
    </xf>
    <xf numFmtId="0" fontId="15" fillId="0" borderId="0" xfId="2" applyFont="1" applyBorder="1" applyAlignment="1">
      <alignment vertical="center"/>
    </xf>
    <xf numFmtId="0" fontId="14" fillId="0" borderId="0" xfId="2" applyFont="1" applyFill="1" applyBorder="1" applyAlignment="1">
      <alignment horizontal="left" vertical="center" wrapText="1"/>
    </xf>
    <xf numFmtId="0" fontId="15" fillId="0" borderId="0" xfId="2" applyFont="1" applyFill="1" applyBorder="1" applyAlignment="1">
      <alignment vertical="center" wrapText="1"/>
    </xf>
    <xf numFmtId="0" fontId="15" fillId="0" borderId="0" xfId="2" applyFont="1" applyFill="1" applyBorder="1" applyAlignment="1">
      <alignment vertical="center"/>
    </xf>
    <xf numFmtId="0" fontId="16" fillId="0" borderId="16"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11" fillId="0" borderId="0" xfId="2" applyFont="1">
      <alignment vertical="center"/>
    </xf>
    <xf numFmtId="0" fontId="18" fillId="0" borderId="21" xfId="2" applyFont="1" applyBorder="1" applyAlignment="1">
      <alignment horizontal="center" vertical="center"/>
    </xf>
    <xf numFmtId="0" fontId="3" fillId="0" borderId="26" xfId="2" applyFont="1" applyFill="1" applyBorder="1" applyAlignment="1">
      <alignment horizontal="center" vertical="center" wrapText="1"/>
    </xf>
    <xf numFmtId="0" fontId="10" fillId="0" borderId="27" xfId="2" applyFont="1" applyFill="1" applyBorder="1" applyAlignment="1">
      <alignment horizontal="left" vertical="top" wrapText="1"/>
    </xf>
    <xf numFmtId="0" fontId="10" fillId="0" borderId="28" xfId="2" applyFont="1" applyFill="1" applyBorder="1" applyAlignment="1">
      <alignment horizontal="left" vertical="top" wrapText="1"/>
    </xf>
    <xf numFmtId="0" fontId="10" fillId="0" borderId="29" xfId="2" applyFont="1" applyFill="1" applyBorder="1" applyAlignment="1">
      <alignment horizontal="left" vertical="top" wrapText="1"/>
    </xf>
    <xf numFmtId="0" fontId="12" fillId="0" borderId="0" xfId="2" applyFont="1" applyFill="1" applyAlignment="1">
      <alignment horizontal="center" vertical="center"/>
    </xf>
    <xf numFmtId="0" fontId="3" fillId="0" borderId="31" xfId="2" applyFont="1" applyFill="1" applyBorder="1" applyAlignment="1">
      <alignment horizontal="center" vertical="center" wrapText="1"/>
    </xf>
    <xf numFmtId="0" fontId="10" fillId="0" borderId="32" xfId="2" applyFont="1" applyFill="1" applyBorder="1" applyAlignment="1">
      <alignment horizontal="left" vertical="top" wrapText="1"/>
    </xf>
    <xf numFmtId="0" fontId="10" fillId="0" borderId="33" xfId="2" applyFont="1" applyFill="1" applyBorder="1" applyAlignment="1">
      <alignment horizontal="left" vertical="top" wrapText="1"/>
    </xf>
    <xf numFmtId="0" fontId="10" fillId="0" borderId="34" xfId="2" applyFont="1" applyFill="1" applyBorder="1" applyAlignment="1">
      <alignment horizontal="left" vertical="top" wrapText="1"/>
    </xf>
    <xf numFmtId="0" fontId="21" fillId="0" borderId="0" xfId="2" applyFont="1" applyFill="1" applyAlignment="1">
      <alignment horizontal="center" vertical="center"/>
    </xf>
    <xf numFmtId="0" fontId="17" fillId="0" borderId="37" xfId="2" applyFont="1" applyBorder="1" applyAlignment="1">
      <alignment horizontal="center" vertical="center" wrapText="1"/>
    </xf>
    <xf numFmtId="0" fontId="17" fillId="0" borderId="38" xfId="2" applyFont="1" applyBorder="1" applyAlignment="1">
      <alignment horizontal="center" vertical="center" wrapText="1"/>
    </xf>
    <xf numFmtId="0" fontId="17" fillId="0" borderId="39" xfId="2" applyFont="1" applyBorder="1" applyAlignment="1">
      <alignment horizontal="center" vertical="center" wrapText="1"/>
    </xf>
    <xf numFmtId="0" fontId="22" fillId="0" borderId="0" xfId="2" applyFont="1">
      <alignment vertical="center"/>
    </xf>
    <xf numFmtId="0" fontId="10" fillId="0" borderId="27" xfId="2" applyFont="1" applyBorder="1" applyAlignment="1">
      <alignment vertical="top" wrapText="1"/>
    </xf>
    <xf numFmtId="0" fontId="10" fillId="0" borderId="28" xfId="2" applyFont="1" applyBorder="1" applyAlignment="1">
      <alignment vertical="top" wrapText="1"/>
    </xf>
    <xf numFmtId="0" fontId="10" fillId="0" borderId="29" xfId="2" applyFont="1" applyBorder="1" applyAlignment="1">
      <alignment vertical="top" wrapText="1"/>
    </xf>
    <xf numFmtId="0" fontId="10" fillId="3" borderId="32" xfId="2" applyFont="1" applyFill="1" applyBorder="1" applyAlignment="1">
      <alignment vertical="top" wrapText="1"/>
    </xf>
    <xf numFmtId="0" fontId="10" fillId="3" borderId="33" xfId="2" applyFont="1" applyFill="1" applyBorder="1" applyAlignment="1">
      <alignment vertical="top" wrapText="1"/>
    </xf>
    <xf numFmtId="0" fontId="10" fillId="3" borderId="34" xfId="2" applyFont="1" applyFill="1" applyBorder="1" applyAlignment="1">
      <alignment vertical="top" wrapText="1"/>
    </xf>
    <xf numFmtId="0" fontId="22" fillId="0" borderId="0" xfId="2" applyFont="1" applyAlignment="1">
      <alignment vertical="top"/>
    </xf>
    <xf numFmtId="0" fontId="12" fillId="0" borderId="1" xfId="1" applyFont="1" applyFill="1" applyBorder="1" applyAlignment="1">
      <alignment horizontal="center" vertical="center"/>
    </xf>
    <xf numFmtId="0" fontId="12" fillId="0" borderId="45" xfId="4" applyFont="1" applyBorder="1" applyAlignment="1">
      <alignment horizontal="center" vertical="center"/>
    </xf>
    <xf numFmtId="0" fontId="3" fillId="0" borderId="45" xfId="4" applyFont="1" applyBorder="1" applyAlignment="1">
      <alignment horizontal="right" vertical="center" shrinkToFit="1"/>
    </xf>
    <xf numFmtId="179" fontId="12" fillId="4" borderId="46" xfId="4" applyNumberFormat="1" applyFont="1" applyFill="1" applyBorder="1" applyAlignment="1">
      <alignment vertical="center"/>
    </xf>
    <xf numFmtId="0" fontId="3" fillId="4" borderId="36" xfId="4" applyFont="1" applyFill="1" applyBorder="1" applyAlignment="1">
      <alignment vertical="center"/>
    </xf>
    <xf numFmtId="0" fontId="12" fillId="0" borderId="0" xfId="4" applyFont="1" applyBorder="1" applyAlignment="1">
      <alignment horizontal="center" vertical="center"/>
    </xf>
    <xf numFmtId="0" fontId="3" fillId="0" borderId="0" xfId="4" applyFont="1" applyBorder="1" applyAlignment="1">
      <alignment horizontal="right" vertical="center" shrinkToFit="1"/>
    </xf>
    <xf numFmtId="0" fontId="3" fillId="4" borderId="40" xfId="4" applyFont="1" applyFill="1" applyBorder="1" applyAlignment="1">
      <alignment vertical="center"/>
    </xf>
    <xf numFmtId="0" fontId="12" fillId="0" borderId="44" xfId="4" applyFont="1" applyBorder="1" applyAlignment="1">
      <alignment horizontal="center" vertical="center"/>
    </xf>
    <xf numFmtId="0" fontId="3" fillId="0" borderId="44" xfId="4" applyFont="1" applyBorder="1" applyAlignment="1">
      <alignment horizontal="right" vertical="center" shrinkToFit="1"/>
    </xf>
    <xf numFmtId="0" fontId="2" fillId="0" borderId="45" xfId="4" applyFont="1" applyFill="1" applyBorder="1" applyAlignment="1">
      <alignment vertical="center"/>
    </xf>
    <xf numFmtId="0" fontId="12" fillId="0" borderId="0" xfId="4" applyFont="1" applyFill="1" applyBorder="1" applyAlignment="1">
      <alignment horizontal="center" vertical="center"/>
    </xf>
    <xf numFmtId="0" fontId="12" fillId="0" borderId="44" xfId="4" applyFont="1" applyFill="1" applyBorder="1" applyAlignment="1">
      <alignment horizontal="center" vertical="center"/>
    </xf>
    <xf numFmtId="0" fontId="3" fillId="0" borderId="54" xfId="4" applyFont="1" applyBorder="1" applyAlignment="1">
      <alignment horizontal="right" vertical="center" shrinkToFit="1"/>
    </xf>
    <xf numFmtId="0" fontId="23" fillId="0" borderId="0" xfId="4" applyFont="1" applyFill="1" applyAlignment="1">
      <alignment vertical="center"/>
    </xf>
    <xf numFmtId="0" fontId="12" fillId="0" borderId="0" xfId="4" applyFont="1" applyFill="1" applyAlignment="1">
      <alignment vertical="center"/>
    </xf>
    <xf numFmtId="0" fontId="12" fillId="0" borderId="0" xfId="4" applyFont="1" applyAlignment="1">
      <alignment vertical="center"/>
    </xf>
    <xf numFmtId="0" fontId="12" fillId="0" borderId="0" xfId="4" applyFont="1" applyAlignment="1">
      <alignment vertical="top"/>
    </xf>
    <xf numFmtId="0" fontId="25" fillId="0" borderId="0" xfId="4" applyFont="1" applyFill="1" applyAlignment="1">
      <alignment vertical="top"/>
    </xf>
    <xf numFmtId="0" fontId="25" fillId="0" borderId="0" xfId="4" applyFont="1" applyFill="1" applyAlignment="1">
      <alignment vertical="center"/>
    </xf>
    <xf numFmtId="0" fontId="12" fillId="0" borderId="0" xfId="4" applyFont="1" applyAlignment="1">
      <alignment horizontal="left" vertical="center" wrapText="1"/>
    </xf>
    <xf numFmtId="0" fontId="36" fillId="0" borderId="0" xfId="4" applyFont="1" applyAlignment="1">
      <alignment vertical="center" wrapText="1"/>
    </xf>
    <xf numFmtId="0" fontId="35" fillId="0" borderId="0" xfId="4" applyFont="1" applyAlignment="1">
      <alignment vertical="center" wrapText="1"/>
    </xf>
    <xf numFmtId="0" fontId="35" fillId="0" borderId="0" xfId="4" applyFont="1" applyAlignment="1">
      <alignment horizontal="right" vertical="center"/>
    </xf>
    <xf numFmtId="179" fontId="35" fillId="0" borderId="0" xfId="4" applyNumberFormat="1" applyFont="1" applyFill="1" applyBorder="1" applyAlignment="1">
      <alignment horizontal="center" vertical="center"/>
    </xf>
    <xf numFmtId="177" fontId="12" fillId="0" borderId="0" xfId="4" applyNumberFormat="1" applyFont="1" applyFill="1" applyAlignment="1">
      <alignment horizontal="center" vertical="center"/>
    </xf>
    <xf numFmtId="177" fontId="12" fillId="0" borderId="0" xfId="4" applyNumberFormat="1" applyFont="1" applyFill="1" applyAlignment="1">
      <alignment vertical="center"/>
    </xf>
    <xf numFmtId="177" fontId="12" fillId="0" borderId="0" xfId="4" applyNumberFormat="1" applyFont="1" applyFill="1" applyBorder="1" applyAlignment="1">
      <alignment vertical="center"/>
    </xf>
    <xf numFmtId="180" fontId="12" fillId="7" borderId="47" xfId="4" applyNumberFormat="1" applyFont="1" applyFill="1" applyBorder="1" applyAlignment="1">
      <alignment vertical="center"/>
    </xf>
    <xf numFmtId="0" fontId="3" fillId="7" borderId="40" xfId="4" applyFont="1" applyFill="1" applyBorder="1" applyAlignment="1">
      <alignment vertical="center"/>
    </xf>
    <xf numFmtId="0" fontId="12" fillId="0" borderId="0" xfId="4" applyFont="1" applyFill="1" applyBorder="1" applyAlignment="1">
      <alignment horizontal="center" vertical="center" wrapText="1"/>
    </xf>
    <xf numFmtId="0" fontId="2" fillId="0" borderId="0" xfId="4" applyFont="1" applyFill="1" applyBorder="1" applyAlignment="1">
      <alignment vertical="center"/>
    </xf>
    <xf numFmtId="0" fontId="28" fillId="7" borderId="49" xfId="4" applyFont="1" applyFill="1" applyBorder="1" applyAlignment="1">
      <alignment horizontal="center" vertical="center" shrinkToFit="1"/>
    </xf>
    <xf numFmtId="180" fontId="12" fillId="7" borderId="50" xfId="4" applyNumberFormat="1" applyFont="1" applyFill="1" applyBorder="1" applyAlignment="1">
      <alignment vertical="center"/>
    </xf>
    <xf numFmtId="0" fontId="3" fillId="7" borderId="43" xfId="4" applyFont="1" applyFill="1" applyBorder="1" applyAlignment="1">
      <alignment vertical="center"/>
    </xf>
    <xf numFmtId="0" fontId="25" fillId="0" borderId="0" xfId="4" applyFont="1" applyFill="1" applyAlignment="1">
      <alignment vertical="center" wrapText="1"/>
    </xf>
    <xf numFmtId="0" fontId="28" fillId="7" borderId="51" xfId="4" applyFont="1" applyFill="1" applyBorder="1" applyAlignment="1">
      <alignment horizontal="center" vertical="center" shrinkToFit="1"/>
    </xf>
    <xf numFmtId="180" fontId="12" fillId="7" borderId="52" xfId="4" applyNumberFormat="1" applyFont="1" applyFill="1" applyBorder="1" applyAlignment="1">
      <alignment vertical="center"/>
    </xf>
    <xf numFmtId="0" fontId="25" fillId="0" borderId="10" xfId="4" applyFont="1" applyFill="1" applyBorder="1" applyAlignment="1">
      <alignment horizontal="center" vertical="center" wrapText="1"/>
    </xf>
    <xf numFmtId="0" fontId="38" fillId="0" borderId="10" xfId="4" applyFont="1" applyFill="1" applyBorder="1" applyAlignment="1">
      <alignment horizontal="center" vertical="center" wrapText="1"/>
    </xf>
    <xf numFmtId="181" fontId="25" fillId="0" borderId="10" xfId="4" applyNumberFormat="1" applyFont="1" applyFill="1" applyBorder="1" applyAlignment="1">
      <alignment vertical="center" wrapText="1"/>
    </xf>
    <xf numFmtId="0" fontId="25" fillId="0" borderId="0" xfId="4" applyFont="1" applyFill="1" applyAlignment="1">
      <alignment horizontal="center" vertical="center" wrapText="1"/>
    </xf>
    <xf numFmtId="0" fontId="25" fillId="0" borderId="49" xfId="4" applyFont="1" applyFill="1" applyBorder="1" applyAlignment="1">
      <alignment horizontal="center" vertical="center" shrinkToFit="1"/>
    </xf>
    <xf numFmtId="2" fontId="38" fillId="8" borderId="47" xfId="4" applyNumberFormat="1" applyFont="1" applyFill="1" applyBorder="1" applyAlignment="1">
      <alignment horizontal="center" vertical="center" wrapText="1"/>
    </xf>
    <xf numFmtId="182" fontId="38" fillId="8" borderId="47" xfId="4" applyNumberFormat="1" applyFont="1" applyFill="1" applyBorder="1" applyAlignment="1">
      <alignment horizontal="center" vertical="center" wrapText="1"/>
    </xf>
    <xf numFmtId="182" fontId="25" fillId="8" borderId="76" xfId="4" applyNumberFormat="1" applyFont="1" applyFill="1" applyBorder="1" applyAlignment="1">
      <alignment vertical="center" wrapText="1"/>
    </xf>
    <xf numFmtId="0" fontId="12" fillId="0" borderId="0" xfId="4" applyFont="1" applyAlignment="1">
      <alignment horizontal="center" vertical="center"/>
    </xf>
    <xf numFmtId="0" fontId="24" fillId="0" borderId="0" xfId="4" applyFont="1" applyFill="1" applyAlignment="1">
      <alignment vertical="top" wrapText="1"/>
    </xf>
    <xf numFmtId="177" fontId="12" fillId="0" borderId="0" xfId="4" applyNumberFormat="1" applyFont="1" applyBorder="1" applyAlignment="1">
      <alignment horizontal="right" vertical="center"/>
    </xf>
    <xf numFmtId="177" fontId="12" fillId="0" borderId="0" xfId="4" applyNumberFormat="1" applyFont="1" applyBorder="1" applyAlignment="1">
      <alignment vertical="center"/>
    </xf>
    <xf numFmtId="177" fontId="12" fillId="0" borderId="0" xfId="4" applyNumberFormat="1" applyFont="1" applyAlignment="1">
      <alignment vertical="center"/>
    </xf>
    <xf numFmtId="178" fontId="12" fillId="0" borderId="0" xfId="4" applyNumberFormat="1" applyFont="1" applyAlignment="1">
      <alignment vertical="center"/>
    </xf>
    <xf numFmtId="177" fontId="12" fillId="5" borderId="0" xfId="4" applyNumberFormat="1" applyFont="1" applyFill="1" applyBorder="1" applyAlignment="1">
      <alignment horizontal="center" vertical="center" wrapText="1"/>
    </xf>
    <xf numFmtId="178" fontId="12" fillId="9" borderId="0" xfId="4" applyNumberFormat="1" applyFont="1" applyFill="1" applyAlignment="1">
      <alignment vertical="center"/>
    </xf>
    <xf numFmtId="177" fontId="12" fillId="5" borderId="0" xfId="4" applyNumberFormat="1" applyFont="1" applyFill="1" applyBorder="1" applyAlignment="1">
      <alignment horizontal="right" vertical="center"/>
    </xf>
    <xf numFmtId="181" fontId="12" fillId="7" borderId="47" xfId="4" applyNumberFormat="1" applyFont="1" applyFill="1" applyBorder="1" applyAlignment="1">
      <alignment vertical="center"/>
    </xf>
    <xf numFmtId="178" fontId="12" fillId="5" borderId="0" xfId="4" applyNumberFormat="1" applyFont="1" applyFill="1" applyBorder="1" applyAlignment="1">
      <alignment vertical="center"/>
    </xf>
    <xf numFmtId="0" fontId="12" fillId="5" borderId="0" xfId="4" applyFont="1" applyFill="1" applyBorder="1" applyAlignment="1">
      <alignment vertical="center"/>
    </xf>
    <xf numFmtId="177" fontId="12" fillId="0" borderId="0" xfId="4" applyNumberFormat="1" applyFont="1" applyFill="1" applyAlignment="1">
      <alignment horizontal="left" vertical="center"/>
    </xf>
    <xf numFmtId="178" fontId="17" fillId="0" borderId="0" xfId="4" applyNumberFormat="1" applyFont="1" applyFill="1" applyAlignment="1">
      <alignment vertical="center"/>
    </xf>
    <xf numFmtId="177" fontId="12" fillId="0" borderId="0" xfId="4" applyNumberFormat="1" applyFont="1" applyFill="1" applyBorder="1" applyAlignment="1">
      <alignment vertical="center" wrapText="1"/>
    </xf>
    <xf numFmtId="177" fontId="12" fillId="0" borderId="0" xfId="4" applyNumberFormat="1" applyFont="1" applyFill="1" applyBorder="1" applyAlignment="1">
      <alignment horizontal="left" vertical="center" wrapText="1"/>
    </xf>
    <xf numFmtId="177" fontId="18" fillId="0" borderId="0" xfId="4" applyNumberFormat="1" applyFont="1" applyFill="1" applyBorder="1" applyAlignment="1">
      <alignment vertical="center" wrapText="1"/>
    </xf>
    <xf numFmtId="178" fontId="18" fillId="0" borderId="0" xfId="4" applyNumberFormat="1" applyFont="1" applyFill="1" applyAlignment="1">
      <alignment vertical="center"/>
    </xf>
    <xf numFmtId="179" fontId="12" fillId="8" borderId="46" xfId="4" applyNumberFormat="1" applyFont="1" applyFill="1" applyBorder="1" applyAlignment="1">
      <alignment vertical="center"/>
    </xf>
    <xf numFmtId="0" fontId="26" fillId="0" borderId="0" xfId="4" applyFont="1" applyBorder="1" applyAlignment="1">
      <alignment vertical="center"/>
    </xf>
    <xf numFmtId="0" fontId="12" fillId="0" borderId="0" xfId="4" applyFont="1" applyFill="1" applyBorder="1" applyAlignment="1">
      <alignment vertical="center"/>
    </xf>
    <xf numFmtId="0" fontId="3" fillId="0" borderId="0" xfId="4" applyFont="1" applyBorder="1" applyAlignment="1">
      <alignment vertical="center" shrinkToFit="1"/>
    </xf>
    <xf numFmtId="176" fontId="12" fillId="0" borderId="0" xfId="4" applyNumberFormat="1" applyFont="1" applyFill="1" applyBorder="1" applyAlignment="1">
      <alignment vertical="center"/>
    </xf>
    <xf numFmtId="0" fontId="3" fillId="0" borderId="0" xfId="4" applyFont="1" applyBorder="1" applyAlignment="1">
      <alignment vertical="center"/>
    </xf>
    <xf numFmtId="0" fontId="12" fillId="0" borderId="0" xfId="4" applyFont="1" applyBorder="1" applyAlignment="1">
      <alignment vertical="center"/>
    </xf>
    <xf numFmtId="0" fontId="26" fillId="0" borderId="0" xfId="4" applyFont="1" applyAlignment="1">
      <alignment vertical="center"/>
    </xf>
    <xf numFmtId="0" fontId="3" fillId="0" borderId="0" xfId="4" applyFont="1" applyAlignment="1">
      <alignment vertical="center" shrinkToFit="1"/>
    </xf>
    <xf numFmtId="176" fontId="12" fillId="0" borderId="0" xfId="4" applyNumberFormat="1" applyFont="1" applyAlignment="1">
      <alignment vertical="center"/>
    </xf>
    <xf numFmtId="0" fontId="3" fillId="0" borderId="0" xfId="4" applyFont="1" applyAlignment="1">
      <alignment vertical="center"/>
    </xf>
    <xf numFmtId="178" fontId="12" fillId="0" borderId="0" xfId="4" applyNumberFormat="1" applyFont="1" applyFill="1" applyAlignment="1">
      <alignment vertical="center"/>
    </xf>
    <xf numFmtId="0" fontId="3" fillId="0" borderId="0" xfId="4" applyFont="1" applyFill="1" applyAlignment="1">
      <alignment vertical="center" shrinkToFit="1"/>
    </xf>
    <xf numFmtId="0" fontId="12" fillId="0" borderId="0" xfId="4" applyFont="1" applyAlignment="1">
      <alignment vertical="center" wrapText="1"/>
    </xf>
    <xf numFmtId="0" fontId="22" fillId="0" borderId="0" xfId="4" applyFont="1" applyAlignment="1">
      <alignment horizontal="left" vertical="top" wrapText="1"/>
    </xf>
    <xf numFmtId="0" fontId="14" fillId="0" borderId="0" xfId="4" applyFont="1" applyAlignment="1">
      <alignment vertical="center" wrapText="1"/>
    </xf>
    <xf numFmtId="0" fontId="12" fillId="0" borderId="0" xfId="4" applyFont="1" applyAlignment="1">
      <alignment horizontal="right" vertical="center"/>
    </xf>
    <xf numFmtId="178" fontId="12" fillId="0" borderId="0" xfId="4" applyNumberFormat="1" applyFont="1" applyFill="1" applyBorder="1" applyAlignment="1">
      <alignment vertical="center"/>
    </xf>
    <xf numFmtId="0" fontId="2" fillId="0" borderId="79" xfId="4" applyFont="1" applyFill="1" applyBorder="1" applyAlignment="1">
      <alignment vertical="center"/>
    </xf>
    <xf numFmtId="178" fontId="27" fillId="0" borderId="0" xfId="4" applyNumberFormat="1" applyFont="1" applyFill="1" applyBorder="1" applyAlignment="1">
      <alignment vertical="center"/>
    </xf>
    <xf numFmtId="0" fontId="12" fillId="0" borderId="81" xfId="4" applyFont="1" applyFill="1" applyBorder="1" applyAlignment="1">
      <alignment horizontal="center" vertical="center"/>
    </xf>
    <xf numFmtId="0" fontId="12" fillId="0" borderId="83" xfId="4" applyFont="1" applyFill="1" applyBorder="1" applyAlignment="1">
      <alignment horizontal="center" vertical="center"/>
    </xf>
    <xf numFmtId="177" fontId="12" fillId="0" borderId="0" xfId="4" applyNumberFormat="1" applyFont="1" applyBorder="1" applyAlignment="1">
      <alignment horizontal="center" vertical="center"/>
    </xf>
    <xf numFmtId="178" fontId="25" fillId="0" borderId="0" xfId="4" applyNumberFormat="1" applyFont="1" applyFill="1" applyBorder="1" applyAlignment="1">
      <alignment vertical="center"/>
    </xf>
    <xf numFmtId="177" fontId="18" fillId="0" borderId="0" xfId="4" applyNumberFormat="1" applyFont="1" applyBorder="1" applyAlignment="1">
      <alignment vertical="center"/>
    </xf>
    <xf numFmtId="178" fontId="18" fillId="0" borderId="0" xfId="4" applyNumberFormat="1" applyFont="1" applyAlignment="1">
      <alignment horizontal="left" vertical="center"/>
    </xf>
    <xf numFmtId="177" fontId="18" fillId="0" borderId="0" xfId="4" applyNumberFormat="1" applyFont="1" applyBorder="1" applyAlignment="1">
      <alignment vertical="center" wrapText="1"/>
    </xf>
    <xf numFmtId="178" fontId="18" fillId="0" borderId="0" xfId="4" applyNumberFormat="1" applyFont="1" applyAlignment="1">
      <alignment vertical="center"/>
    </xf>
    <xf numFmtId="0" fontId="2" fillId="0" borderId="81" xfId="4" applyFont="1" applyFill="1" applyBorder="1" applyAlignment="1">
      <alignment vertical="center" shrinkToFit="1"/>
    </xf>
    <xf numFmtId="181" fontId="25" fillId="8" borderId="76" xfId="4" applyNumberFormat="1" applyFont="1" applyFill="1" applyBorder="1" applyAlignment="1">
      <alignment vertical="center" wrapText="1"/>
    </xf>
    <xf numFmtId="181" fontId="25" fillId="9" borderId="47" xfId="4" applyNumberFormat="1" applyFont="1" applyFill="1" applyBorder="1" applyAlignment="1">
      <alignment vertical="center"/>
    </xf>
    <xf numFmtId="0" fontId="40" fillId="6" borderId="0" xfId="6" applyFill="1">
      <alignment vertical="center"/>
    </xf>
    <xf numFmtId="0" fontId="41" fillId="6" borderId="0" xfId="6" applyFont="1" applyFill="1" applyAlignment="1">
      <alignment horizontal="left" vertical="center"/>
    </xf>
    <xf numFmtId="0" fontId="6" fillId="6" borderId="0" xfId="6" applyFont="1" applyFill="1" applyAlignment="1">
      <alignment horizontal="left" vertical="center"/>
    </xf>
    <xf numFmtId="0" fontId="6" fillId="6" borderId="0" xfId="6" applyFont="1" applyFill="1" applyAlignment="1">
      <alignment vertical="center"/>
    </xf>
    <xf numFmtId="0" fontId="6" fillId="10" borderId="1" xfId="6" applyFont="1" applyFill="1" applyBorder="1" applyAlignment="1">
      <alignment horizontal="left" vertical="center"/>
    </xf>
    <xf numFmtId="0" fontId="6" fillId="11" borderId="1" xfId="6" applyFont="1" applyFill="1" applyBorder="1" applyAlignment="1">
      <alignment horizontal="left" vertical="center"/>
    </xf>
    <xf numFmtId="0" fontId="42" fillId="6" borderId="0" xfId="6" applyFont="1" applyFill="1" applyAlignment="1">
      <alignment horizontal="left" vertical="center"/>
    </xf>
    <xf numFmtId="0" fontId="6" fillId="6" borderId="1" xfId="6" applyFont="1" applyFill="1" applyBorder="1" applyAlignment="1">
      <alignment horizontal="center" vertical="center"/>
    </xf>
    <xf numFmtId="0" fontId="6" fillId="6" borderId="1" xfId="6" applyFont="1" applyFill="1" applyBorder="1" applyAlignment="1">
      <alignment horizontal="left" vertical="center"/>
    </xf>
    <xf numFmtId="0" fontId="43" fillId="6" borderId="0" xfId="6" applyFont="1" applyFill="1" applyAlignment="1">
      <alignment horizontal="left" vertical="center"/>
    </xf>
    <xf numFmtId="0" fontId="6" fillId="6" borderId="0" xfId="6" applyFont="1" applyFill="1" applyAlignment="1">
      <alignment horizontal="left" vertical="center" wrapText="1"/>
    </xf>
    <xf numFmtId="0" fontId="43" fillId="6" borderId="0" xfId="6" applyFont="1" applyFill="1" applyBorder="1" applyAlignment="1">
      <alignment horizontal="left" vertical="center"/>
    </xf>
    <xf numFmtId="0" fontId="43" fillId="6" borderId="0" xfId="6" applyFont="1" applyFill="1" applyBorder="1" applyAlignment="1">
      <alignment vertical="center"/>
    </xf>
    <xf numFmtId="0" fontId="6" fillId="6" borderId="0" xfId="6" applyFont="1" applyFill="1" applyBorder="1" applyAlignment="1">
      <alignment vertical="center"/>
    </xf>
    <xf numFmtId="0" fontId="45" fillId="6" borderId="0" xfId="6" applyFont="1" applyFill="1" applyAlignment="1">
      <alignment vertical="center"/>
    </xf>
    <xf numFmtId="0" fontId="43" fillId="6" borderId="0" xfId="6" applyFont="1" applyFill="1" applyBorder="1" applyAlignment="1">
      <alignment vertical="center" shrinkToFit="1"/>
    </xf>
    <xf numFmtId="0" fontId="47" fillId="6" borderId="0" xfId="6" applyFont="1" applyFill="1" applyBorder="1" applyAlignment="1">
      <alignment vertical="center" shrinkToFit="1"/>
    </xf>
    <xf numFmtId="0" fontId="6" fillId="6" borderId="0" xfId="6" applyFont="1" applyFill="1" applyAlignment="1">
      <alignment vertical="center" wrapText="1"/>
    </xf>
    <xf numFmtId="0" fontId="6" fillId="6" borderId="0" xfId="6" applyFont="1" applyFill="1" applyAlignment="1">
      <alignment vertical="center" textRotation="90"/>
    </xf>
    <xf numFmtId="0" fontId="48" fillId="6" borderId="0" xfId="6" applyFont="1" applyFill="1" applyAlignment="1">
      <alignment horizontal="left" vertical="center"/>
    </xf>
    <xf numFmtId="0" fontId="49" fillId="0" borderId="0" xfId="6" applyFont="1" applyFill="1" applyAlignment="1" applyProtection="1">
      <alignment vertical="center"/>
    </xf>
    <xf numFmtId="0" fontId="49" fillId="0" borderId="0" xfId="6" applyFont="1" applyFill="1" applyAlignment="1" applyProtection="1">
      <alignment horizontal="left" vertical="center"/>
    </xf>
    <xf numFmtId="0" fontId="50" fillId="0" borderId="0" xfId="6" applyFont="1" applyFill="1" applyAlignment="1" applyProtection="1">
      <alignment horizontal="left" vertical="center"/>
    </xf>
    <xf numFmtId="0" fontId="50" fillId="0" borderId="0" xfId="6" applyFont="1" applyFill="1" applyAlignment="1" applyProtection="1">
      <alignment horizontal="right" vertical="center"/>
    </xf>
    <xf numFmtId="0" fontId="41" fillId="0" borderId="0" xfId="6" applyFont="1" applyFill="1" applyAlignment="1" applyProtection="1">
      <alignment horizontal="left" vertical="center"/>
    </xf>
    <xf numFmtId="0" fontId="49" fillId="0" borderId="0" xfId="6" applyFont="1" applyFill="1" applyAlignment="1">
      <alignment vertical="center"/>
    </xf>
    <xf numFmtId="0" fontId="50" fillId="0" borderId="0" xfId="6" applyFont="1" applyFill="1" applyAlignment="1" applyProtection="1">
      <alignment vertical="center"/>
    </xf>
    <xf numFmtId="0" fontId="50" fillId="0" borderId="0" xfId="6" applyFont="1" applyFill="1" applyAlignment="1">
      <alignment horizontal="right" vertical="center"/>
    </xf>
    <xf numFmtId="0" fontId="50" fillId="0" borderId="0" xfId="6" applyFont="1" applyFill="1" applyAlignment="1">
      <alignment vertical="center"/>
    </xf>
    <xf numFmtId="0" fontId="41" fillId="0" borderId="0" xfId="6" applyFont="1" applyFill="1" applyAlignment="1" applyProtection="1">
      <alignment horizontal="right" vertical="center"/>
    </xf>
    <xf numFmtId="0" fontId="41" fillId="6" borderId="0" xfId="6" applyFont="1" applyFill="1" applyAlignment="1" applyProtection="1">
      <alignment horizontal="center" vertical="center"/>
    </xf>
    <xf numFmtId="0" fontId="41" fillId="6" borderId="0" xfId="6" applyFont="1" applyFill="1" applyAlignment="1" applyProtection="1">
      <alignment horizontal="right" vertical="center"/>
    </xf>
    <xf numFmtId="0" fontId="41" fillId="6" borderId="0" xfId="6" applyFont="1" applyFill="1" applyAlignment="1" applyProtection="1">
      <alignment vertical="center"/>
    </xf>
    <xf numFmtId="0" fontId="41" fillId="0" borderId="0" xfId="6" applyFont="1" applyFill="1" applyAlignment="1" applyProtection="1">
      <alignment vertical="center"/>
    </xf>
    <xf numFmtId="0" fontId="50" fillId="0" borderId="0" xfId="6" applyFont="1" applyFill="1" applyAlignment="1" applyProtection="1">
      <alignment horizontal="center" vertical="center"/>
    </xf>
    <xf numFmtId="0" fontId="49" fillId="0" borderId="0" xfId="6" quotePrefix="1" applyFont="1" applyFill="1" applyAlignment="1" applyProtection="1">
      <alignment horizontal="center" vertical="center"/>
    </xf>
    <xf numFmtId="0" fontId="49" fillId="6" borderId="0" xfId="6" applyFont="1" applyFill="1" applyBorder="1" applyAlignment="1" applyProtection="1">
      <alignment vertical="center"/>
    </xf>
    <xf numFmtId="0" fontId="50" fillId="6" borderId="0" xfId="6" applyFont="1" applyFill="1" applyBorder="1" applyAlignment="1" applyProtection="1">
      <alignment horizontal="right" vertical="center"/>
    </xf>
    <xf numFmtId="0" fontId="50" fillId="6" borderId="0" xfId="6" applyFont="1" applyFill="1" applyBorder="1" applyProtection="1">
      <alignment vertical="center"/>
    </xf>
    <xf numFmtId="0" fontId="50" fillId="6" borderId="0" xfId="6" applyFont="1" applyFill="1" applyBorder="1" applyAlignment="1" applyProtection="1">
      <alignment horizontal="center" vertical="center"/>
    </xf>
    <xf numFmtId="0" fontId="50" fillId="0" borderId="0" xfId="6" applyFont="1" applyBorder="1" applyProtection="1">
      <alignment vertical="center"/>
    </xf>
    <xf numFmtId="0" fontId="49" fillId="6" borderId="0" xfId="6" applyFont="1" applyFill="1" applyBorder="1" applyAlignment="1" applyProtection="1">
      <alignment horizontal="center" vertical="center"/>
    </xf>
    <xf numFmtId="0" fontId="50" fillId="6" borderId="0" xfId="6" applyFont="1" applyFill="1" applyBorder="1" applyAlignment="1" applyProtection="1">
      <alignment vertical="center"/>
    </xf>
    <xf numFmtId="0" fontId="51" fillId="6" borderId="0" xfId="6" applyFont="1" applyFill="1" applyBorder="1" applyAlignment="1" applyProtection="1">
      <alignment horizontal="centerContinuous" vertical="center"/>
    </xf>
    <xf numFmtId="0" fontId="49" fillId="6" borderId="0" xfId="6" applyFont="1" applyFill="1" applyBorder="1" applyAlignment="1" applyProtection="1">
      <alignment horizontal="centerContinuous" vertical="center"/>
    </xf>
    <xf numFmtId="0" fontId="49" fillId="6" borderId="0" xfId="6" applyFont="1" applyFill="1" applyBorder="1" applyProtection="1">
      <alignment vertical="center"/>
    </xf>
    <xf numFmtId="0" fontId="49" fillId="0" borderId="0" xfId="6" applyFont="1" applyBorder="1" applyProtection="1">
      <alignment vertical="center"/>
    </xf>
    <xf numFmtId="0" fontId="49" fillId="0" borderId="0" xfId="6" applyFont="1" applyProtection="1">
      <alignment vertical="center"/>
    </xf>
    <xf numFmtId="0" fontId="51" fillId="0" borderId="0" xfId="6" applyFont="1" applyProtection="1">
      <alignment vertical="center"/>
    </xf>
    <xf numFmtId="20" fontId="49" fillId="6" borderId="0" xfId="6" applyNumberFormat="1" applyFont="1" applyFill="1" applyBorder="1" applyAlignment="1" applyProtection="1">
      <alignment vertical="center"/>
    </xf>
    <xf numFmtId="20" fontId="49" fillId="6" borderId="0" xfId="6" applyNumberFormat="1" applyFont="1" applyFill="1" applyBorder="1" applyAlignment="1" applyProtection="1">
      <alignment horizontal="center" vertical="center"/>
    </xf>
    <xf numFmtId="182" fontId="49" fillId="6" borderId="0" xfId="6" applyNumberFormat="1" applyFont="1" applyFill="1" applyBorder="1" applyAlignment="1" applyProtection="1">
      <alignment vertical="center"/>
    </xf>
    <xf numFmtId="0" fontId="49" fillId="6" borderId="0" xfId="6" applyFont="1" applyFill="1" applyBorder="1" applyAlignment="1" applyProtection="1">
      <alignment horizontal="left" vertical="center"/>
    </xf>
    <xf numFmtId="0" fontId="49" fillId="0" borderId="0" xfId="6" applyFont="1" applyBorder="1" applyAlignment="1" applyProtection="1">
      <alignment horizontal="center" vertical="center"/>
    </xf>
    <xf numFmtId="0" fontId="51" fillId="0" borderId="0" xfId="6" applyFont="1" applyFill="1" applyAlignment="1" applyProtection="1">
      <alignment vertical="center"/>
    </xf>
    <xf numFmtId="0" fontId="51" fillId="0" borderId="0" xfId="6" applyFont="1" applyFill="1" applyAlignment="1" applyProtection="1">
      <alignment horizontal="left" vertical="center"/>
    </xf>
    <xf numFmtId="0" fontId="49" fillId="0" borderId="0" xfId="6" applyFont="1" applyFill="1" applyAlignment="1" applyProtection="1">
      <alignment horizontal="right" vertical="center"/>
    </xf>
    <xf numFmtId="0" fontId="49" fillId="0" borderId="0" xfId="6" applyFont="1" applyFill="1" applyAlignment="1" applyProtection="1">
      <alignment horizontal="center" vertical="center"/>
    </xf>
    <xf numFmtId="0" fontId="6" fillId="0" borderId="0" xfId="6" applyFont="1" applyFill="1" applyAlignment="1" applyProtection="1">
      <alignment vertical="center"/>
    </xf>
    <xf numFmtId="0" fontId="6" fillId="0" borderId="0" xfId="6" applyFont="1" applyFill="1" applyAlignment="1" applyProtection="1">
      <alignment horizontal="left" vertical="center"/>
    </xf>
    <xf numFmtId="0" fontId="6" fillId="0" borderId="0" xfId="6" applyFont="1" applyFill="1" applyBorder="1" applyAlignment="1" applyProtection="1">
      <alignment vertical="center"/>
    </xf>
    <xf numFmtId="0" fontId="6" fillId="0" borderId="0" xfId="6" applyFont="1" applyFill="1" applyAlignment="1" applyProtection="1">
      <alignment horizontal="right" vertical="center"/>
    </xf>
    <xf numFmtId="0" fontId="6" fillId="0" borderId="0" xfId="6" applyFont="1" applyFill="1" applyAlignment="1">
      <alignment horizontal="right" vertical="center"/>
    </xf>
    <xf numFmtId="0" fontId="6" fillId="0" borderId="0" xfId="6" applyFont="1" applyFill="1" applyAlignment="1">
      <alignment vertical="center"/>
    </xf>
    <xf numFmtId="0" fontId="51" fillId="0" borderId="64" xfId="6" applyFont="1" applyFill="1" applyBorder="1" applyAlignment="1" applyProtection="1">
      <alignment horizontal="center" vertical="center"/>
    </xf>
    <xf numFmtId="0" fontId="51" fillId="0" borderId="1" xfId="6" applyFont="1" applyFill="1" applyBorder="1" applyAlignment="1" applyProtection="1">
      <alignment horizontal="center" vertical="center"/>
    </xf>
    <xf numFmtId="0" fontId="51" fillId="0" borderId="70" xfId="6" applyFont="1" applyFill="1" applyBorder="1" applyAlignment="1" applyProtection="1">
      <alignment horizontal="center" vertical="center"/>
    </xf>
    <xf numFmtId="0" fontId="51" fillId="0" borderId="67" xfId="6" applyNumberFormat="1" applyFont="1" applyFill="1" applyBorder="1" applyAlignment="1" applyProtection="1">
      <alignment horizontal="center" vertical="center" wrapText="1"/>
    </xf>
    <xf numFmtId="0" fontId="51" fillId="0" borderId="66" xfId="6" applyNumberFormat="1" applyFont="1" applyFill="1" applyBorder="1" applyAlignment="1" applyProtection="1">
      <alignment horizontal="center" vertical="center" wrapText="1"/>
    </xf>
    <xf numFmtId="0" fontId="51" fillId="0" borderId="71" xfId="6" applyNumberFormat="1" applyFont="1" applyFill="1" applyBorder="1" applyAlignment="1" applyProtection="1">
      <alignment horizontal="center" vertical="center" wrapText="1"/>
    </xf>
    <xf numFmtId="0" fontId="49" fillId="0" borderId="88" xfId="6" applyFont="1" applyFill="1" applyBorder="1" applyAlignment="1" applyProtection="1">
      <alignment vertical="center"/>
    </xf>
    <xf numFmtId="183" fontId="49" fillId="10" borderId="90" xfId="6" applyNumberFormat="1" applyFont="1" applyFill="1" applyBorder="1" applyAlignment="1" applyProtection="1">
      <alignment horizontal="center" vertical="center" shrinkToFit="1"/>
      <protection locked="0"/>
    </xf>
    <xf numFmtId="183" fontId="49" fillId="10" borderId="59" xfId="6" applyNumberFormat="1" applyFont="1" applyFill="1" applyBorder="1" applyAlignment="1" applyProtection="1">
      <alignment horizontal="center" vertical="center" shrinkToFit="1"/>
      <protection locked="0"/>
    </xf>
    <xf numFmtId="183" fontId="49" fillId="10" borderId="91" xfId="6" applyNumberFormat="1" applyFont="1" applyFill="1" applyBorder="1" applyAlignment="1" applyProtection="1">
      <alignment horizontal="center" vertical="center" shrinkToFit="1"/>
      <protection locked="0"/>
    </xf>
    <xf numFmtId="0" fontId="49" fillId="0" borderId="92" xfId="6" applyFont="1" applyFill="1" applyBorder="1" applyAlignment="1" applyProtection="1">
      <alignment vertical="center"/>
    </xf>
    <xf numFmtId="183" fontId="49" fillId="10" borderId="93" xfId="6" applyNumberFormat="1" applyFont="1" applyFill="1" applyBorder="1" applyAlignment="1" applyProtection="1">
      <alignment horizontal="center" vertical="center" shrinkToFit="1"/>
      <protection locked="0"/>
    </xf>
    <xf numFmtId="183" fontId="49" fillId="10" borderId="58" xfId="6" applyNumberFormat="1" applyFont="1" applyFill="1" applyBorder="1" applyAlignment="1" applyProtection="1">
      <alignment horizontal="center" vertical="center" shrinkToFit="1"/>
      <protection locked="0"/>
    </xf>
    <xf numFmtId="183" fontId="49" fillId="10" borderId="94" xfId="6" applyNumberFormat="1" applyFont="1" applyFill="1" applyBorder="1" applyAlignment="1" applyProtection="1">
      <alignment horizontal="center" vertical="center" shrinkToFit="1"/>
      <protection locked="0"/>
    </xf>
    <xf numFmtId="183" fontId="49" fillId="10" borderId="64" xfId="6" applyNumberFormat="1" applyFont="1" applyFill="1" applyBorder="1" applyAlignment="1" applyProtection="1">
      <alignment horizontal="center" vertical="center" shrinkToFit="1"/>
      <protection locked="0"/>
    </xf>
    <xf numFmtId="183" fontId="49" fillId="10" borderId="1" xfId="6" applyNumberFormat="1" applyFont="1" applyFill="1" applyBorder="1" applyAlignment="1" applyProtection="1">
      <alignment horizontal="center" vertical="center" shrinkToFit="1"/>
      <protection locked="0"/>
    </xf>
    <xf numFmtId="183" fontId="49" fillId="10" borderId="70" xfId="6" applyNumberFormat="1" applyFont="1" applyFill="1" applyBorder="1" applyAlignment="1" applyProtection="1">
      <alignment horizontal="center" vertical="center" shrinkToFit="1"/>
      <protection locked="0"/>
    </xf>
    <xf numFmtId="0" fontId="49" fillId="0" borderId="95" xfId="6" applyFont="1" applyFill="1" applyBorder="1" applyAlignment="1" applyProtection="1">
      <alignment vertical="center"/>
    </xf>
    <xf numFmtId="183" fontId="49" fillId="10" borderId="67" xfId="6" applyNumberFormat="1" applyFont="1" applyFill="1" applyBorder="1" applyAlignment="1" applyProtection="1">
      <alignment horizontal="center" vertical="center" shrinkToFit="1"/>
      <protection locked="0"/>
    </xf>
    <xf numFmtId="183" fontId="49" fillId="10" borderId="66" xfId="6" applyNumberFormat="1" applyFont="1" applyFill="1" applyBorder="1" applyAlignment="1" applyProtection="1">
      <alignment horizontal="center" vertical="center" shrinkToFit="1"/>
      <protection locked="0"/>
    </xf>
    <xf numFmtId="183" fontId="49" fillId="10" borderId="71" xfId="6" applyNumberFormat="1" applyFont="1" applyFill="1" applyBorder="1" applyAlignment="1" applyProtection="1">
      <alignment horizontal="center" vertical="center" shrinkToFit="1"/>
      <protection locked="0"/>
    </xf>
    <xf numFmtId="0" fontId="51" fillId="0" borderId="0" xfId="6" applyFont="1" applyFill="1" applyBorder="1" applyAlignment="1" applyProtection="1">
      <alignment vertical="center" shrinkToFit="1"/>
    </xf>
    <xf numFmtId="0" fontId="51" fillId="0" borderId="0" xfId="6" applyFont="1" applyFill="1" applyBorder="1" applyAlignment="1" applyProtection="1">
      <alignment vertical="center"/>
    </xf>
    <xf numFmtId="0" fontId="51" fillId="0" borderId="0" xfId="6" applyFont="1" applyFill="1" applyBorder="1" applyAlignment="1" applyProtection="1">
      <alignment horizontal="left" vertical="center"/>
    </xf>
    <xf numFmtId="0" fontId="6" fillId="0" borderId="0" xfId="6" applyFont="1" applyFill="1" applyBorder="1" applyAlignment="1">
      <alignment horizontal="left" vertical="center"/>
    </xf>
    <xf numFmtId="0" fontId="6" fillId="0" borderId="0" xfId="6" applyFont="1" applyFill="1" applyBorder="1" applyAlignment="1">
      <alignment vertical="center"/>
    </xf>
    <xf numFmtId="0" fontId="6" fillId="0" borderId="0" xfId="6" applyFont="1" applyFill="1" applyBorder="1" applyAlignment="1">
      <alignment vertical="center" wrapText="1"/>
    </xf>
    <xf numFmtId="0" fontId="6" fillId="0" borderId="0" xfId="6" applyFont="1" applyFill="1" applyBorder="1" applyAlignment="1">
      <alignment horizontal="justify" vertical="center" wrapText="1"/>
    </xf>
    <xf numFmtId="0" fontId="49" fillId="0" borderId="70" xfId="6" applyFont="1" applyFill="1" applyBorder="1" applyAlignment="1" applyProtection="1">
      <alignment horizontal="center" vertical="center"/>
    </xf>
    <xf numFmtId="0" fontId="49" fillId="0" borderId="66" xfId="6" applyNumberFormat="1" applyFont="1" applyFill="1" applyBorder="1" applyAlignment="1" applyProtection="1">
      <alignment horizontal="center" vertical="center" wrapText="1"/>
    </xf>
    <xf numFmtId="0" fontId="49" fillId="0" borderId="101" xfId="6" applyFont="1" applyFill="1" applyBorder="1" applyAlignment="1" applyProtection="1">
      <alignment vertical="center"/>
    </xf>
    <xf numFmtId="0" fontId="45" fillId="0" borderId="0" xfId="6" applyFont="1" applyFill="1" applyAlignment="1" applyProtection="1">
      <alignment vertical="center"/>
    </xf>
    <xf numFmtId="0" fontId="6" fillId="0" borderId="0" xfId="6" applyFont="1" applyFill="1" applyBorder="1" applyAlignment="1" applyProtection="1">
      <alignment vertical="center" shrinkToFit="1"/>
    </xf>
    <xf numFmtId="0" fontId="4" fillId="0" borderId="0" xfId="6" applyFont="1" applyFill="1" applyBorder="1" applyAlignment="1" applyProtection="1">
      <alignment vertical="center" shrinkToFit="1"/>
    </xf>
    <xf numFmtId="0" fontId="6" fillId="0" borderId="0" xfId="6" applyFont="1" applyFill="1" applyBorder="1" applyAlignment="1" applyProtection="1">
      <alignment horizontal="left" vertical="center"/>
    </xf>
    <xf numFmtId="0" fontId="52" fillId="6" borderId="0" xfId="6" applyFont="1" applyFill="1">
      <alignment vertical="center"/>
    </xf>
    <xf numFmtId="0" fontId="52" fillId="6" borderId="1" xfId="6" applyFont="1" applyFill="1" applyBorder="1" applyAlignment="1">
      <alignment horizontal="center" vertical="center"/>
    </xf>
    <xf numFmtId="0" fontId="52" fillId="6" borderId="1" xfId="6" applyFont="1" applyFill="1" applyBorder="1" applyAlignment="1">
      <alignment vertical="center" shrinkToFit="1"/>
    </xf>
    <xf numFmtId="0" fontId="52" fillId="6" borderId="84" xfId="6" applyFont="1" applyFill="1" applyBorder="1" applyAlignment="1">
      <alignment horizontal="center" vertical="center"/>
    </xf>
    <xf numFmtId="0" fontId="49" fillId="6" borderId="102" xfId="6" applyFont="1" applyFill="1" applyBorder="1" applyAlignment="1">
      <alignment horizontal="center" vertical="center"/>
    </xf>
    <xf numFmtId="0" fontId="49" fillId="6" borderId="103" xfId="6" applyFont="1" applyFill="1" applyBorder="1" applyAlignment="1">
      <alignment horizontal="center" vertical="center"/>
    </xf>
    <xf numFmtId="0" fontId="49" fillId="6" borderId="104" xfId="6" applyFont="1" applyFill="1" applyBorder="1" applyAlignment="1">
      <alignment horizontal="center" vertical="center"/>
    </xf>
    <xf numFmtId="0" fontId="52" fillId="6" borderId="104" xfId="6" applyFont="1" applyFill="1" applyBorder="1" applyAlignment="1">
      <alignment horizontal="center" vertical="center"/>
    </xf>
    <xf numFmtId="0" fontId="52" fillId="6" borderId="105" xfId="6" applyFont="1" applyFill="1" applyBorder="1" applyAlignment="1">
      <alignment horizontal="center" vertical="center"/>
    </xf>
    <xf numFmtId="0" fontId="49" fillId="6" borderId="69" xfId="6" applyFont="1" applyFill="1" applyBorder="1">
      <alignment vertical="center"/>
    </xf>
    <xf numFmtId="0" fontId="49" fillId="6" borderId="89" xfId="6" applyFont="1" applyFill="1" applyBorder="1">
      <alignment vertical="center"/>
    </xf>
    <xf numFmtId="0" fontId="49" fillId="6" borderId="38" xfId="6" applyFont="1" applyFill="1" applyBorder="1">
      <alignment vertical="center"/>
    </xf>
    <xf numFmtId="0" fontId="52" fillId="6" borderId="38" xfId="6" applyFont="1" applyFill="1" applyBorder="1">
      <alignment vertical="center"/>
    </xf>
    <xf numFmtId="0" fontId="52" fillId="6" borderId="39" xfId="6" applyFont="1" applyFill="1" applyBorder="1">
      <alignment vertical="center"/>
    </xf>
    <xf numFmtId="0" fontId="49" fillId="6" borderId="64" xfId="6" applyFont="1" applyFill="1" applyBorder="1">
      <alignment vertical="center"/>
    </xf>
    <xf numFmtId="0" fontId="49" fillId="6" borderId="7" xfId="6" applyFont="1" applyFill="1" applyBorder="1">
      <alignment vertical="center"/>
    </xf>
    <xf numFmtId="0" fontId="49" fillId="6" borderId="10" xfId="6" applyFont="1" applyFill="1" applyBorder="1">
      <alignment vertical="center"/>
    </xf>
    <xf numFmtId="0" fontId="52" fillId="6" borderId="1" xfId="6" applyFont="1" applyFill="1" applyBorder="1">
      <alignment vertical="center"/>
    </xf>
    <xf numFmtId="0" fontId="52" fillId="6" borderId="70" xfId="6" applyFont="1" applyFill="1" applyBorder="1">
      <alignment vertical="center"/>
    </xf>
    <xf numFmtId="0" fontId="49" fillId="6" borderId="49" xfId="6" applyFont="1" applyFill="1" applyBorder="1">
      <alignment vertical="center"/>
    </xf>
    <xf numFmtId="0" fontId="49" fillId="6" borderId="1" xfId="6" applyFont="1" applyFill="1" applyBorder="1">
      <alignment vertical="center"/>
    </xf>
    <xf numFmtId="0" fontId="49" fillId="6" borderId="67" xfId="6" applyFont="1" applyFill="1" applyBorder="1">
      <alignment vertical="center"/>
    </xf>
    <xf numFmtId="0" fontId="52" fillId="6" borderId="66" xfId="6" applyFont="1" applyFill="1" applyBorder="1">
      <alignment vertical="center"/>
    </xf>
    <xf numFmtId="0" fontId="49" fillId="6" borderId="66" xfId="6" applyFont="1" applyFill="1" applyBorder="1">
      <alignment vertical="center"/>
    </xf>
    <xf numFmtId="0" fontId="52" fillId="6" borderId="71" xfId="6" applyFont="1" applyFill="1" applyBorder="1">
      <alignment vertical="center"/>
    </xf>
    <xf numFmtId="0" fontId="51" fillId="0" borderId="0" xfId="5" applyFont="1" applyAlignment="1">
      <alignment horizontal="left" vertical="top"/>
    </xf>
    <xf numFmtId="0" fontId="51" fillId="0" borderId="0" xfId="5" applyFont="1" applyAlignment="1">
      <alignment horizontal="right" vertical="center"/>
    </xf>
    <xf numFmtId="0" fontId="51" fillId="0" borderId="0" xfId="5" applyFont="1" applyAlignment="1">
      <alignment vertical="center"/>
    </xf>
    <xf numFmtId="0" fontId="51" fillId="0" borderId="0" xfId="5" applyFont="1" applyAlignment="1">
      <alignment horizontal="center" vertical="top"/>
    </xf>
    <xf numFmtId="0" fontId="51" fillId="0" borderId="106" xfId="5" applyFont="1" applyBorder="1" applyAlignment="1">
      <alignment horizontal="center" vertical="center"/>
    </xf>
    <xf numFmtId="0" fontId="51" fillId="0" borderId="107" xfId="5" applyFont="1" applyBorder="1" applyAlignment="1">
      <alignment horizontal="center" vertical="center"/>
    </xf>
    <xf numFmtId="0" fontId="51" fillId="0" borderId="108" xfId="5" applyFont="1" applyBorder="1" applyAlignment="1">
      <alignment horizontal="center" vertical="center"/>
    </xf>
    <xf numFmtId="0" fontId="51" fillId="0" borderId="0" xfId="5" applyFont="1" applyAlignment="1">
      <alignment horizontal="left" vertical="center"/>
    </xf>
    <xf numFmtId="0" fontId="51" fillId="0" borderId="3" xfId="5" applyFont="1" applyBorder="1" applyAlignment="1">
      <alignment horizontal="right" vertical="center"/>
    </xf>
    <xf numFmtId="0" fontId="51" fillId="0" borderId="4" xfId="5" applyFont="1" applyBorder="1" applyAlignment="1">
      <alignment horizontal="left" vertical="center"/>
    </xf>
    <xf numFmtId="0" fontId="51" fillId="0" borderId="49" xfId="5" applyFont="1" applyBorder="1" applyAlignment="1">
      <alignment horizontal="center" vertical="center"/>
    </xf>
    <xf numFmtId="0" fontId="51" fillId="0" borderId="50" xfId="5" applyFont="1" applyBorder="1" applyAlignment="1">
      <alignment horizontal="left" vertical="center"/>
    </xf>
    <xf numFmtId="0" fontId="51" fillId="0" borderId="12" xfId="5" applyFont="1" applyBorder="1" applyAlignment="1">
      <alignment horizontal="left" vertical="center"/>
    </xf>
    <xf numFmtId="0" fontId="51" fillId="0" borderId="0" xfId="5" applyFont="1" applyAlignment="1">
      <alignment horizontal="center" vertical="center"/>
    </xf>
    <xf numFmtId="0" fontId="51" fillId="0" borderId="3" xfId="5" applyFont="1" applyBorder="1" applyAlignment="1">
      <alignment horizontal="left" vertical="center"/>
    </xf>
    <xf numFmtId="0" fontId="51" fillId="0" borderId="11" xfId="5" applyFont="1" applyBorder="1" applyAlignment="1">
      <alignment horizontal="center" vertical="center"/>
    </xf>
    <xf numFmtId="0" fontId="51" fillId="0" borderId="51" xfId="5" applyFont="1" applyBorder="1" applyAlignment="1">
      <alignment horizontal="center" vertical="center"/>
    </xf>
    <xf numFmtId="0" fontId="51" fillId="0" borderId="112" xfId="5" applyFont="1" applyBorder="1" applyAlignment="1">
      <alignment horizontal="left" vertical="center"/>
    </xf>
    <xf numFmtId="0" fontId="51" fillId="0" borderId="7" xfId="5" applyFont="1" applyBorder="1" applyAlignment="1">
      <alignment horizontal="center" vertical="center"/>
    </xf>
    <xf numFmtId="0" fontId="51" fillId="0" borderId="11" xfId="5" applyFont="1" applyBorder="1" applyAlignment="1">
      <alignment horizontal="left" vertical="center"/>
    </xf>
    <xf numFmtId="0" fontId="51" fillId="0" borderId="6" xfId="5" applyFont="1" applyBorder="1" applyAlignment="1">
      <alignment horizontal="left" vertical="center"/>
    </xf>
    <xf numFmtId="0" fontId="51" fillId="0" borderId="8" xfId="5" applyFont="1" applyBorder="1" applyAlignment="1">
      <alignment horizontal="left" vertical="center"/>
    </xf>
    <xf numFmtId="0" fontId="51" fillId="0" borderId="55" xfId="5" applyFont="1" applyBorder="1" applyAlignment="1">
      <alignment horizontal="left" vertical="top"/>
    </xf>
    <xf numFmtId="0" fontId="51" fillId="0" borderId="11" xfId="5" applyFont="1" applyBorder="1" applyAlignment="1">
      <alignment horizontal="left" vertical="top"/>
    </xf>
    <xf numFmtId="0" fontId="51" fillId="0" borderId="3" xfId="5" applyFont="1" applyBorder="1" applyAlignment="1">
      <alignment horizontal="left" vertical="top"/>
    </xf>
    <xf numFmtId="0" fontId="4" fillId="0" borderId="0" xfId="5" applyFont="1" applyAlignment="1">
      <alignment horizontal="left" vertical="center"/>
    </xf>
    <xf numFmtId="0" fontId="4" fillId="0" borderId="0" xfId="5" applyFont="1" applyAlignment="1">
      <alignment vertical="center"/>
    </xf>
    <xf numFmtId="0" fontId="4" fillId="0" borderId="0" xfId="5" applyFont="1" applyAlignment="1">
      <alignment horizontal="right" vertical="center"/>
    </xf>
    <xf numFmtId="0" fontId="4" fillId="0" borderId="0" xfId="5" applyFont="1" applyAlignment="1">
      <alignment horizontal="center" vertical="center"/>
    </xf>
    <xf numFmtId="0" fontId="4" fillId="0" borderId="0" xfId="5" applyFont="1" applyAlignment="1">
      <alignment vertical="top"/>
    </xf>
    <xf numFmtId="0" fontId="4" fillId="0" borderId="1" xfId="5" applyFont="1" applyBorder="1" applyAlignment="1">
      <alignment horizontal="centerContinuous" vertical="center"/>
    </xf>
    <xf numFmtId="0" fontId="4" fillId="0" borderId="49" xfId="5" applyFont="1" applyBorder="1" applyAlignment="1">
      <alignment horizontal="center" vertical="center"/>
    </xf>
    <xf numFmtId="0" fontId="4" fillId="0" borderId="12" xfId="5" applyFont="1" applyBorder="1" applyAlignment="1">
      <alignment vertical="center"/>
    </xf>
    <xf numFmtId="0" fontId="4" fillId="0" borderId="12" xfId="5" applyFont="1" applyBorder="1" applyAlignment="1">
      <alignment horizontal="center" vertical="center"/>
    </xf>
    <xf numFmtId="0" fontId="4" fillId="0" borderId="12" xfId="5" applyFont="1" applyBorder="1" applyAlignment="1">
      <alignment horizontal="left" vertical="center"/>
    </xf>
    <xf numFmtId="0" fontId="4" fillId="0" borderId="50" xfId="5" applyFont="1" applyBorder="1" applyAlignment="1">
      <alignment horizontal="left" vertical="center"/>
    </xf>
    <xf numFmtId="0" fontId="4" fillId="0" borderId="3" xfId="5" applyFont="1" applyBorder="1" applyAlignment="1">
      <alignment horizontal="left" vertical="center"/>
    </xf>
    <xf numFmtId="0" fontId="4" fillId="0" borderId="3" xfId="5" applyFont="1" applyBorder="1" applyAlignment="1">
      <alignment horizontal="center" vertical="center"/>
    </xf>
    <xf numFmtId="0" fontId="4" fillId="0" borderId="3" xfId="5" applyFont="1" applyBorder="1" applyAlignment="1">
      <alignment vertical="center"/>
    </xf>
    <xf numFmtId="0" fontId="4" fillId="0" borderId="4" xfId="5" applyFont="1" applyBorder="1" applyAlignment="1">
      <alignment horizontal="left" vertical="center"/>
    </xf>
    <xf numFmtId="0" fontId="4" fillId="0" borderId="6" xfId="5" applyFont="1" applyBorder="1" applyAlignment="1">
      <alignment horizontal="left" vertical="center"/>
    </xf>
    <xf numFmtId="0" fontId="4" fillId="0" borderId="12" xfId="5" applyFont="1" applyBorder="1" applyAlignment="1">
      <alignment vertical="center" wrapText="1" shrinkToFit="1"/>
    </xf>
    <xf numFmtId="0" fontId="4" fillId="0" borderId="49" xfId="5" applyFont="1" applyBorder="1" applyAlignment="1">
      <alignment horizontal="left" vertical="center"/>
    </xf>
    <xf numFmtId="0" fontId="4" fillId="0" borderId="2" xfId="5" applyFont="1" applyBorder="1" applyAlignment="1">
      <alignment horizontal="left" vertical="center"/>
    </xf>
    <xf numFmtId="0" fontId="4" fillId="0" borderId="4" xfId="5" applyFont="1" applyBorder="1" applyAlignment="1">
      <alignment vertical="center"/>
    </xf>
    <xf numFmtId="0" fontId="4" fillId="0" borderId="2" xfId="5" applyFont="1" applyBorder="1" applyAlignment="1">
      <alignment horizontal="center" vertical="center"/>
    </xf>
    <xf numFmtId="0" fontId="4" fillId="0" borderId="5" xfId="5" applyFont="1" applyBorder="1" applyAlignment="1">
      <alignment horizontal="left" vertical="center"/>
    </xf>
    <xf numFmtId="49" fontId="4" fillId="0" borderId="0" xfId="5" applyNumberFormat="1" applyFont="1" applyAlignment="1">
      <alignment horizontal="left" vertical="center"/>
    </xf>
    <xf numFmtId="0" fontId="9" fillId="0" borderId="6" xfId="5" applyFont="1" applyBorder="1" applyAlignment="1">
      <alignment vertical="center"/>
    </xf>
    <xf numFmtId="0" fontId="9" fillId="0" borderId="5" xfId="5" applyFont="1" applyBorder="1" applyAlignment="1">
      <alignment horizontal="center" vertical="center"/>
    </xf>
    <xf numFmtId="0" fontId="4" fillId="0" borderId="6" xfId="5" applyFont="1" applyBorder="1" applyAlignment="1">
      <alignment vertical="center"/>
    </xf>
    <xf numFmtId="0" fontId="4" fillId="0" borderId="5" xfId="5" applyFont="1" applyBorder="1" applyAlignment="1">
      <alignment horizontal="center" vertical="center"/>
    </xf>
    <xf numFmtId="0" fontId="4" fillId="0" borderId="49" xfId="5" applyFont="1" applyBorder="1" applyAlignment="1">
      <alignment vertical="center"/>
    </xf>
    <xf numFmtId="1" fontId="4" fillId="0" borderId="12" xfId="5" applyNumberFormat="1" applyFont="1" applyBorder="1" applyAlignment="1">
      <alignment vertical="center"/>
    </xf>
    <xf numFmtId="0" fontId="4" fillId="0" borderId="6" xfId="5" applyFont="1" applyBorder="1" applyAlignment="1">
      <alignment horizontal="center" vertical="center"/>
    </xf>
    <xf numFmtId="0" fontId="9" fillId="0" borderId="0" xfId="5" applyFont="1" applyAlignment="1">
      <alignment horizontal="center" vertical="center"/>
    </xf>
    <xf numFmtId="0" fontId="53"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vertical="center" wrapText="1"/>
    </xf>
    <xf numFmtId="0" fontId="4" fillId="0" borderId="7" xfId="5" applyFont="1" applyBorder="1" applyAlignment="1">
      <alignment horizontal="left" vertical="center"/>
    </xf>
    <xf numFmtId="49" fontId="4" fillId="0" borderId="11" xfId="5" applyNumberFormat="1" applyFont="1" applyBorder="1" applyAlignment="1">
      <alignment horizontal="left" vertical="center"/>
    </xf>
    <xf numFmtId="0" fontId="4" fillId="0" borderId="11" xfId="5" applyFont="1" applyBorder="1" applyAlignment="1">
      <alignment horizontal="left" vertical="center"/>
    </xf>
    <xf numFmtId="0" fontId="4" fillId="0" borderId="8" xfId="5" applyFont="1" applyBorder="1" applyAlignment="1">
      <alignment horizontal="left" vertical="center"/>
    </xf>
    <xf numFmtId="0" fontId="4" fillId="0" borderId="7" xfId="5" applyFont="1" applyBorder="1" applyAlignment="1">
      <alignment horizontal="center" vertical="center"/>
    </xf>
    <xf numFmtId="0" fontId="4" fillId="0" borderId="11" xfId="5" applyFont="1" applyBorder="1" applyAlignment="1">
      <alignment horizontal="center" vertical="center"/>
    </xf>
    <xf numFmtId="0" fontId="29" fillId="0" borderId="12" xfId="5" applyFont="1" applyBorder="1" applyAlignment="1">
      <alignment vertical="center"/>
    </xf>
    <xf numFmtId="0" fontId="29" fillId="0" borderId="50" xfId="5" applyFont="1" applyBorder="1" applyAlignment="1">
      <alignment vertical="center"/>
    </xf>
    <xf numFmtId="0" fontId="4" fillId="0" borderId="0" xfId="5" applyFont="1"/>
    <xf numFmtId="0" fontId="29" fillId="0" borderId="3" xfId="5" applyFont="1" applyBorder="1" applyAlignment="1">
      <alignment vertical="center"/>
    </xf>
    <xf numFmtId="0" fontId="29" fillId="0" borderId="4" xfId="5" applyFont="1" applyBorder="1" applyAlignment="1">
      <alignment vertical="center"/>
    </xf>
    <xf numFmtId="0" fontId="4" fillId="0" borderId="11" xfId="5" applyFont="1" applyBorder="1" applyAlignment="1">
      <alignment vertical="center"/>
    </xf>
    <xf numFmtId="0" fontId="29" fillId="0" borderId="11" xfId="5" applyFont="1" applyBorder="1" applyAlignment="1">
      <alignment vertical="center"/>
    </xf>
    <xf numFmtId="0" fontId="29" fillId="0" borderId="8" xfId="5" applyFont="1" applyBorder="1" applyAlignment="1">
      <alignment vertical="center"/>
    </xf>
    <xf numFmtId="0" fontId="4" fillId="0" borderId="2" xfId="5" applyFont="1" applyBorder="1" applyAlignment="1">
      <alignment vertical="center"/>
    </xf>
    <xf numFmtId="0" fontId="55" fillId="0" borderId="3" xfId="5" applyFont="1" applyBorder="1" applyAlignment="1">
      <alignment horizontal="center" vertical="center"/>
    </xf>
    <xf numFmtId="0" fontId="4" fillId="0" borderId="5" xfId="5" applyFont="1" applyBorder="1" applyAlignment="1">
      <alignment vertical="center"/>
    </xf>
    <xf numFmtId="0" fontId="4" fillId="0" borderId="7" xfId="5" applyFont="1" applyBorder="1" applyAlignment="1">
      <alignment vertical="top"/>
    </xf>
    <xf numFmtId="0" fontId="4" fillId="0" borderId="8" xfId="5" applyFont="1" applyBorder="1" applyAlignment="1">
      <alignment vertical="top"/>
    </xf>
    <xf numFmtId="0" fontId="4" fillId="0" borderId="0" xfId="5" applyFont="1" applyAlignment="1">
      <alignment vertical="top" wrapText="1"/>
    </xf>
    <xf numFmtId="0" fontId="4" fillId="0" borderId="0" xfId="5" applyFont="1" applyAlignment="1">
      <alignment horizontal="center" vertical="top"/>
    </xf>
    <xf numFmtId="0" fontId="55" fillId="0" borderId="0" xfId="5" applyFont="1" applyAlignment="1">
      <alignment horizontal="center" vertical="center"/>
    </xf>
    <xf numFmtId="0" fontId="53" fillId="0" borderId="6" xfId="5" applyFont="1" applyBorder="1" applyAlignment="1">
      <alignment vertical="center" shrinkToFit="1"/>
    </xf>
    <xf numFmtId="0" fontId="4" fillId="0" borderId="1" xfId="5" applyFont="1" applyBorder="1" applyAlignment="1">
      <alignment horizontal="center" vertical="center"/>
    </xf>
    <xf numFmtId="0" fontId="29" fillId="0" borderId="49" xfId="5" applyFont="1" applyBorder="1" applyAlignment="1">
      <alignment horizontal="left" vertical="center"/>
    </xf>
    <xf numFmtId="186" fontId="4" fillId="0" borderId="5" xfId="5" applyNumberFormat="1" applyFont="1" applyBorder="1" applyAlignment="1">
      <alignment horizontal="center" vertical="center"/>
    </xf>
    <xf numFmtId="0" fontId="4" fillId="0" borderId="10" xfId="5" applyFont="1" applyBorder="1" applyAlignment="1">
      <alignment horizontal="center" vertical="center"/>
    </xf>
    <xf numFmtId="186" fontId="4" fillId="0" borderId="0" xfId="5" applyNumberFormat="1" applyFont="1" applyAlignment="1">
      <alignment horizontal="center" vertical="center"/>
    </xf>
    <xf numFmtId="186" fontId="4" fillId="0" borderId="0" xfId="5" applyNumberFormat="1" applyFont="1" applyAlignment="1">
      <alignment vertical="center"/>
    </xf>
    <xf numFmtId="186" fontId="4" fillId="0" borderId="11" xfId="5" applyNumberFormat="1" applyFont="1" applyBorder="1" applyAlignment="1">
      <alignment vertical="center"/>
    </xf>
    <xf numFmtId="186" fontId="4" fillId="0" borderId="11" xfId="5" applyNumberFormat="1" applyFont="1" applyBorder="1" applyAlignment="1">
      <alignment horizontal="center" vertical="center"/>
    </xf>
    <xf numFmtId="0" fontId="4" fillId="0" borderId="8" xfId="5" applyFont="1" applyBorder="1" applyAlignment="1">
      <alignment vertical="center"/>
    </xf>
    <xf numFmtId="0" fontId="4" fillId="0" borderId="0" xfId="5" applyFont="1" applyAlignment="1">
      <alignment horizontal="center" vertical="center" wrapText="1"/>
    </xf>
    <xf numFmtId="0" fontId="29" fillId="0" borderId="12" xfId="5" applyFont="1" applyBorder="1" applyAlignment="1">
      <alignment horizontal="left" vertical="center"/>
    </xf>
    <xf numFmtId="0" fontId="29" fillId="0" borderId="11" xfId="5" applyFont="1" applyBorder="1" applyAlignment="1">
      <alignment horizontal="left" vertical="center"/>
    </xf>
    <xf numFmtId="0" fontId="7" fillId="0" borderId="0" xfId="5" applyFont="1" applyAlignment="1">
      <alignment vertical="top"/>
    </xf>
    <xf numFmtId="0" fontId="7" fillId="0" borderId="0" xfId="5" applyFont="1" applyAlignment="1">
      <alignment vertical="top" wrapText="1"/>
    </xf>
    <xf numFmtId="0" fontId="7" fillId="0" borderId="0" xfId="5" applyFont="1" applyAlignment="1">
      <alignment horizontal="left" vertical="top"/>
    </xf>
    <xf numFmtId="0" fontId="7" fillId="0" borderId="0" xfId="5" applyFont="1" applyAlignment="1">
      <alignment horizontal="left" vertical="top" wrapText="1"/>
    </xf>
    <xf numFmtId="0" fontId="4" fillId="0" borderId="0" xfId="5" applyFont="1" applyAlignment="1">
      <alignment horizontal="left"/>
    </xf>
    <xf numFmtId="0" fontId="4" fillId="0" borderId="0" xfId="5" applyFont="1" applyAlignment="1">
      <alignment horizontal="center"/>
    </xf>
    <xf numFmtId="0" fontId="4" fillId="0" borderId="11" xfId="5" applyFont="1" applyBorder="1"/>
    <xf numFmtId="0" fontId="4" fillId="0" borderId="3" xfId="5" applyFont="1" applyBorder="1"/>
    <xf numFmtId="0" fontId="8" fillId="0" borderId="0" xfId="5"/>
    <xf numFmtId="0" fontId="4" fillId="0" borderId="3" xfId="5" applyFont="1" applyBorder="1" applyAlignment="1">
      <alignment horizontal="left" vertical="center" wrapText="1"/>
    </xf>
    <xf numFmtId="0" fontId="4" fillId="0" borderId="4" xfId="5" applyFont="1" applyBorder="1" applyAlignment="1">
      <alignment horizontal="left" vertical="center" wrapText="1"/>
    </xf>
    <xf numFmtId="0" fontId="4" fillId="0" borderId="6" xfId="5" applyFont="1" applyBorder="1" applyAlignment="1">
      <alignment vertical="center" wrapText="1"/>
    </xf>
    <xf numFmtId="0" fontId="4" fillId="13" borderId="3" xfId="5" applyFont="1" applyFill="1" applyBorder="1" applyAlignment="1">
      <alignment horizontal="center" vertical="center"/>
    </xf>
    <xf numFmtId="0" fontId="4" fillId="13" borderId="3" xfId="5" applyFont="1" applyFill="1" applyBorder="1" applyAlignment="1">
      <alignment horizontal="left" vertical="center"/>
    </xf>
    <xf numFmtId="0" fontId="29" fillId="13" borderId="3" xfId="5" applyFont="1" applyFill="1" applyBorder="1" applyAlignment="1">
      <alignment vertical="center"/>
    </xf>
    <xf numFmtId="0" fontId="29" fillId="13" borderId="4" xfId="5" applyFont="1" applyFill="1" applyBorder="1" applyAlignment="1">
      <alignment vertical="center"/>
    </xf>
    <xf numFmtId="0" fontId="4" fillId="13" borderId="7" xfId="5" applyFont="1" applyFill="1" applyBorder="1" applyAlignment="1">
      <alignment horizontal="center" vertical="center"/>
    </xf>
    <xf numFmtId="0" fontId="4" fillId="13" borderId="11" xfId="5" applyFont="1" applyFill="1" applyBorder="1" applyAlignment="1">
      <alignment horizontal="left" vertical="center"/>
    </xf>
    <xf numFmtId="0" fontId="4" fillId="13" borderId="11" xfId="5" applyFont="1" applyFill="1" applyBorder="1" applyAlignment="1">
      <alignment vertical="center"/>
    </xf>
    <xf numFmtId="0" fontId="29" fillId="13" borderId="11" xfId="5" applyFont="1" applyFill="1" applyBorder="1" applyAlignment="1">
      <alignment vertical="center"/>
    </xf>
    <xf numFmtId="0" fontId="29" fillId="13" borderId="8" xfId="5" applyFont="1" applyFill="1" applyBorder="1" applyAlignment="1">
      <alignment vertical="center"/>
    </xf>
    <xf numFmtId="0" fontId="4" fillId="13" borderId="5" xfId="5" applyFont="1" applyFill="1" applyBorder="1" applyAlignment="1">
      <alignment horizontal="center" vertical="center"/>
    </xf>
    <xf numFmtId="0" fontId="4" fillId="13" borderId="0" xfId="5" applyFont="1" applyFill="1" applyAlignment="1">
      <alignment horizontal="left" vertical="center"/>
    </xf>
    <xf numFmtId="0" fontId="4" fillId="13" borderId="0" xfId="5" applyFont="1" applyFill="1" applyAlignment="1">
      <alignment horizontal="left" vertical="center" wrapText="1"/>
    </xf>
    <xf numFmtId="0" fontId="4" fillId="13" borderId="6" xfId="5" applyFont="1" applyFill="1" applyBorder="1" applyAlignment="1">
      <alignment horizontal="left" vertical="center" wrapText="1"/>
    </xf>
    <xf numFmtId="0" fontId="4" fillId="13" borderId="11" xfId="5" applyFont="1" applyFill="1" applyBorder="1" applyAlignment="1">
      <alignment horizontal="left" vertical="center" wrapText="1"/>
    </xf>
    <xf numFmtId="0" fontId="4" fillId="13" borderId="8" xfId="5" applyFont="1" applyFill="1" applyBorder="1" applyAlignment="1">
      <alignment horizontal="left" vertical="center" wrapText="1"/>
    </xf>
    <xf numFmtId="0" fontId="4" fillId="13" borderId="0" xfId="5" applyFont="1" applyFill="1" applyAlignment="1">
      <alignment horizontal="center" vertical="center"/>
    </xf>
    <xf numFmtId="0" fontId="4" fillId="13" borderId="0" xfId="5" applyFont="1" applyFill="1" applyAlignment="1">
      <alignment vertical="center"/>
    </xf>
    <xf numFmtId="0" fontId="4" fillId="13" borderId="6" xfId="5" applyFont="1" applyFill="1" applyBorder="1" applyAlignment="1">
      <alignment horizontal="left" vertical="center"/>
    </xf>
    <xf numFmtId="0" fontId="4" fillId="13" borderId="5" xfId="5" applyFont="1" applyFill="1" applyBorder="1" applyAlignment="1">
      <alignment horizontal="left" vertical="center"/>
    </xf>
    <xf numFmtId="0" fontId="4" fillId="13" borderId="1" xfId="5" applyFont="1" applyFill="1" applyBorder="1" applyAlignment="1">
      <alignment horizontal="center" vertical="center"/>
    </xf>
    <xf numFmtId="0" fontId="4" fillId="13" borderId="6" xfId="5" applyFont="1" applyFill="1" applyBorder="1" applyAlignment="1">
      <alignment vertical="center"/>
    </xf>
    <xf numFmtId="0" fontId="4" fillId="13" borderId="6" xfId="5" applyFont="1" applyFill="1" applyBorder="1" applyAlignment="1">
      <alignment vertical="center" wrapText="1"/>
    </xf>
    <xf numFmtId="0" fontId="4" fillId="13" borderId="7" xfId="5" applyFont="1" applyFill="1" applyBorder="1" applyAlignment="1">
      <alignment horizontal="left" vertical="center"/>
    </xf>
    <xf numFmtId="0" fontId="4" fillId="13" borderId="8" xfId="5" applyFont="1" applyFill="1" applyBorder="1" applyAlignment="1">
      <alignment horizontal="left" vertical="center"/>
    </xf>
    <xf numFmtId="0" fontId="51" fillId="0" borderId="55" xfId="5" applyFont="1" applyBorder="1" applyAlignment="1">
      <alignment horizontal="center" vertical="top"/>
    </xf>
    <xf numFmtId="0" fontId="51" fillId="0" borderId="2" xfId="5" applyFont="1" applyBorder="1" applyAlignment="1">
      <alignment horizontal="left" vertical="top"/>
    </xf>
    <xf numFmtId="0" fontId="51" fillId="0" borderId="3" xfId="5" applyFont="1" applyBorder="1" applyAlignment="1">
      <alignment horizontal="left" vertical="top"/>
    </xf>
    <xf numFmtId="0" fontId="51" fillId="0" borderId="4" xfId="5" applyFont="1" applyBorder="1" applyAlignment="1">
      <alignment horizontal="left" vertical="top"/>
    </xf>
    <xf numFmtId="0" fontId="8" fillId="0" borderId="7" xfId="5" applyBorder="1" applyAlignment="1">
      <alignment horizontal="left" vertical="top"/>
    </xf>
    <xf numFmtId="0" fontId="8" fillId="0" borderId="11" xfId="5" applyBorder="1" applyAlignment="1">
      <alignment horizontal="left" vertical="top"/>
    </xf>
    <xf numFmtId="0" fontId="8" fillId="0" borderId="8" xfId="5" applyBorder="1" applyAlignment="1">
      <alignment horizontal="left" vertical="top"/>
    </xf>
    <xf numFmtId="0" fontId="8" fillId="0" borderId="12" xfId="5" applyBorder="1" applyAlignment="1">
      <alignment horizontal="left" vertical="top"/>
    </xf>
    <xf numFmtId="0" fontId="51" fillId="0" borderId="49" xfId="5" applyFont="1" applyBorder="1" applyAlignment="1">
      <alignment horizontal="left" vertical="center"/>
    </xf>
    <xf numFmtId="0" fontId="51" fillId="0" borderId="12" xfId="5" applyFont="1" applyBorder="1" applyAlignment="1">
      <alignment horizontal="left" vertical="center"/>
    </xf>
    <xf numFmtId="0" fontId="51" fillId="0" borderId="50" xfId="5" applyFont="1" applyBorder="1" applyAlignment="1">
      <alignment horizontal="left" vertical="center"/>
    </xf>
    <xf numFmtId="0" fontId="51" fillId="0" borderId="7" xfId="5" applyFont="1" applyBorder="1" applyAlignment="1">
      <alignment horizontal="left" vertical="center"/>
    </xf>
    <xf numFmtId="0" fontId="51" fillId="0" borderId="11" xfId="5" applyFont="1" applyBorder="1" applyAlignment="1">
      <alignment horizontal="left" vertical="center"/>
    </xf>
    <xf numFmtId="0" fontId="51" fillId="0" borderId="8" xfId="5" applyFont="1" applyBorder="1" applyAlignment="1">
      <alignment horizontal="left" vertical="center"/>
    </xf>
    <xf numFmtId="0" fontId="51" fillId="0" borderId="2" xfId="5" applyFont="1" applyBorder="1" applyAlignment="1">
      <alignment horizontal="left" vertical="top" wrapText="1"/>
    </xf>
    <xf numFmtId="0" fontId="51" fillId="0" borderId="5" xfId="5" applyFont="1" applyBorder="1" applyAlignment="1">
      <alignment horizontal="left" vertical="top"/>
    </xf>
    <xf numFmtId="0" fontId="51" fillId="0" borderId="0" xfId="5" applyFont="1" applyAlignment="1">
      <alignment horizontal="left" vertical="top"/>
    </xf>
    <xf numFmtId="0" fontId="51" fillId="0" borderId="6" xfId="5" applyFont="1" applyBorder="1" applyAlignment="1">
      <alignment horizontal="left" vertical="top"/>
    </xf>
    <xf numFmtId="0" fontId="51" fillId="0" borderId="7" xfId="5" applyFont="1" applyBorder="1" applyAlignment="1">
      <alignment horizontal="left" vertical="top"/>
    </xf>
    <xf numFmtId="0" fontId="51" fillId="0" borderId="11" xfId="5" applyFont="1" applyBorder="1" applyAlignment="1">
      <alignment horizontal="left" vertical="top"/>
    </xf>
    <xf numFmtId="0" fontId="51" fillId="0" borderId="8" xfId="5" applyFont="1" applyBorder="1" applyAlignment="1">
      <alignment horizontal="left" vertical="top"/>
    </xf>
    <xf numFmtId="0" fontId="8" fillId="0" borderId="5" xfId="5" applyBorder="1" applyAlignment="1">
      <alignment horizontal="left" vertical="top"/>
    </xf>
    <xf numFmtId="0" fontId="8" fillId="0" borderId="0" xfId="5" applyAlignment="1">
      <alignment horizontal="left" vertical="top"/>
    </xf>
    <xf numFmtId="0" fontId="8" fillId="0" borderId="6" xfId="5" applyBorder="1" applyAlignment="1">
      <alignment horizontal="left" vertical="top"/>
    </xf>
    <xf numFmtId="0" fontId="8" fillId="0" borderId="109" xfId="5" applyBorder="1" applyAlignment="1">
      <alignment horizontal="left" vertical="top"/>
    </xf>
    <xf numFmtId="0" fontId="8" fillId="0" borderId="110" xfId="5" applyBorder="1" applyAlignment="1">
      <alignment horizontal="left" vertical="top"/>
    </xf>
    <xf numFmtId="0" fontId="8" fillId="0" borderId="111" xfId="5" applyBorder="1" applyAlignment="1">
      <alignment horizontal="left" vertical="top"/>
    </xf>
    <xf numFmtId="0" fontId="51" fillId="0" borderId="51" xfId="5" applyFont="1" applyBorder="1" applyAlignment="1">
      <alignment horizontal="left" vertical="center"/>
    </xf>
    <xf numFmtId="0" fontId="51" fillId="0" borderId="112" xfId="5" applyFont="1" applyBorder="1" applyAlignment="1">
      <alignment horizontal="left" vertical="center"/>
    </xf>
    <xf numFmtId="0" fontId="51" fillId="0" borderId="52" xfId="5" applyFont="1" applyBorder="1" applyAlignment="1">
      <alignment horizontal="left" vertical="center"/>
    </xf>
    <xf numFmtId="0" fontId="51" fillId="0" borderId="113" xfId="5" applyFont="1" applyBorder="1" applyAlignment="1">
      <alignment horizontal="left" vertical="center"/>
    </xf>
    <xf numFmtId="0" fontId="51" fillId="0" borderId="114" xfId="5" applyFont="1" applyBorder="1" applyAlignment="1">
      <alignment horizontal="left" vertical="center"/>
    </xf>
    <xf numFmtId="0" fontId="51" fillId="0" borderId="115" xfId="5" applyFont="1" applyBorder="1" applyAlignment="1">
      <alignment horizontal="left" vertical="center"/>
    </xf>
    <xf numFmtId="0" fontId="51" fillId="0" borderId="2" xfId="5" applyFont="1" applyBorder="1" applyAlignment="1">
      <alignment horizontal="left" vertical="center"/>
    </xf>
    <xf numFmtId="0" fontId="51" fillId="0" borderId="3" xfId="5" applyFont="1" applyBorder="1" applyAlignment="1">
      <alignment horizontal="left" vertical="center"/>
    </xf>
    <xf numFmtId="0" fontId="51" fillId="0" borderId="4" xfId="5" applyFont="1" applyBorder="1" applyAlignment="1">
      <alignment horizontal="left" vertical="center"/>
    </xf>
    <xf numFmtId="0" fontId="51" fillId="0" borderId="0" xfId="5" applyFont="1" applyAlignment="1">
      <alignment horizontal="center" vertical="center"/>
    </xf>
    <xf numFmtId="0" fontId="51" fillId="0" borderId="0" xfId="5" applyFont="1" applyAlignment="1">
      <alignment horizontal="right" vertical="center"/>
    </xf>
    <xf numFmtId="0" fontId="51" fillId="0" borderId="49" xfId="5" applyFont="1" applyBorder="1" applyAlignment="1">
      <alignment horizontal="center" vertical="center"/>
    </xf>
    <xf numFmtId="0" fontId="51" fillId="0" borderId="12" xfId="5" applyFont="1" applyBorder="1" applyAlignment="1">
      <alignment horizontal="center" vertical="center"/>
    </xf>
    <xf numFmtId="0" fontId="51" fillId="0" borderId="50" xfId="5" applyFont="1" applyBorder="1" applyAlignment="1">
      <alignment horizontal="center" vertical="center"/>
    </xf>
    <xf numFmtId="0" fontId="4" fillId="0" borderId="0" xfId="5" applyFont="1" applyAlignment="1">
      <alignment horizontal="center" vertical="center"/>
    </xf>
    <xf numFmtId="0" fontId="4" fillId="0" borderId="49" xfId="5" applyFont="1" applyBorder="1" applyAlignment="1">
      <alignment horizontal="center" vertical="center"/>
    </xf>
    <xf numFmtId="0" fontId="4" fillId="0" borderId="12" xfId="5" applyFont="1" applyBorder="1" applyAlignment="1">
      <alignment horizontal="center" vertical="center"/>
    </xf>
    <xf numFmtId="1" fontId="4" fillId="5" borderId="49" xfId="5" applyNumberFormat="1" applyFont="1" applyFill="1" applyBorder="1" applyAlignment="1">
      <alignment horizontal="center" vertical="center"/>
    </xf>
    <xf numFmtId="1" fontId="4" fillId="5" borderId="12" xfId="5" applyNumberFormat="1" applyFont="1" applyFill="1" applyBorder="1" applyAlignment="1">
      <alignment horizontal="center" vertical="center"/>
    </xf>
    <xf numFmtId="0" fontId="4" fillId="0" borderId="0" xfId="5" applyFont="1" applyAlignment="1">
      <alignment vertical="center" wrapText="1"/>
    </xf>
    <xf numFmtId="0" fontId="53" fillId="0" borderId="1" xfId="5" applyFont="1" applyBorder="1" applyAlignment="1">
      <alignment horizontal="center" vertical="center"/>
    </xf>
    <xf numFmtId="0" fontId="53" fillId="0" borderId="49" xfId="5" applyFont="1" applyBorder="1" applyAlignment="1">
      <alignment horizontal="center" vertical="center"/>
    </xf>
    <xf numFmtId="0" fontId="53" fillId="0" borderId="10" xfId="5" applyFont="1" applyBorder="1" applyAlignment="1">
      <alignment horizontal="center" vertical="center"/>
    </xf>
    <xf numFmtId="0" fontId="4" fillId="0" borderId="50" xfId="5" applyFont="1" applyBorder="1" applyAlignment="1">
      <alignment horizontal="center" vertical="center"/>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4" fillId="0" borderId="5" xfId="5" applyFont="1" applyBorder="1" applyAlignment="1">
      <alignment horizontal="center" vertical="center"/>
    </xf>
    <xf numFmtId="0" fontId="4" fillId="0" borderId="6" xfId="5" applyFont="1" applyBorder="1" applyAlignment="1">
      <alignment horizontal="center" vertical="center"/>
    </xf>
    <xf numFmtId="0" fontId="4" fillId="13" borderId="1" xfId="5" applyFont="1" applyFill="1" applyBorder="1" applyAlignment="1">
      <alignment horizontal="left" vertical="center" wrapText="1"/>
    </xf>
    <xf numFmtId="0" fontId="4" fillId="13" borderId="2" xfId="5" applyFont="1" applyFill="1" applyBorder="1" applyAlignment="1">
      <alignment horizontal="center" vertical="center" wrapText="1"/>
    </xf>
    <xf numFmtId="0" fontId="4" fillId="13" borderId="3" xfId="5" applyFont="1" applyFill="1" applyBorder="1" applyAlignment="1">
      <alignment horizontal="center" vertical="center" wrapText="1"/>
    </xf>
    <xf numFmtId="0" fontId="4" fillId="13" borderId="4" xfId="5" applyFont="1" applyFill="1" applyBorder="1" applyAlignment="1">
      <alignment horizontal="center" vertical="center" wrapText="1"/>
    </xf>
    <xf numFmtId="0" fontId="4" fillId="13" borderId="5" xfId="5" applyFont="1" applyFill="1" applyBorder="1" applyAlignment="1">
      <alignment horizontal="center" vertical="center" wrapText="1"/>
    </xf>
    <xf numFmtId="0" fontId="4" fillId="13" borderId="0" xfId="5" applyFont="1" applyFill="1" applyAlignment="1">
      <alignment horizontal="center" vertical="center" wrapText="1"/>
    </xf>
    <xf numFmtId="0" fontId="4" fillId="13" borderId="6" xfId="5" applyFont="1" applyFill="1" applyBorder="1" applyAlignment="1">
      <alignment horizontal="center" vertical="center" wrapText="1"/>
    </xf>
    <xf numFmtId="0" fontId="4" fillId="13" borderId="7" xfId="5" applyFont="1" applyFill="1" applyBorder="1" applyAlignment="1">
      <alignment horizontal="center" vertical="center" wrapText="1"/>
    </xf>
    <xf numFmtId="0" fontId="4" fillId="13" borderId="11" xfId="5" applyFont="1" applyFill="1" applyBorder="1" applyAlignment="1">
      <alignment horizontal="center" vertical="center" wrapText="1"/>
    </xf>
    <xf numFmtId="0" fontId="4" fillId="13" borderId="8" xfId="5" applyFont="1" applyFill="1" applyBorder="1" applyAlignment="1">
      <alignment horizontal="center" vertical="center" wrapText="1"/>
    </xf>
    <xf numFmtId="0" fontId="4" fillId="13" borderId="1" xfId="5" applyFont="1" applyFill="1" applyBorder="1" applyAlignment="1">
      <alignment horizontal="left" vertical="center"/>
    </xf>
    <xf numFmtId="0" fontId="4" fillId="0" borderId="2" xfId="5" applyFont="1" applyBorder="1" applyAlignment="1">
      <alignment horizontal="center" vertical="center" wrapText="1"/>
    </xf>
    <xf numFmtId="0" fontId="4" fillId="0" borderId="3" xfId="5" applyFont="1" applyBorder="1" applyAlignment="1">
      <alignment horizontal="center" vertical="center" wrapText="1"/>
    </xf>
    <xf numFmtId="0" fontId="4" fillId="0" borderId="4" xfId="5" applyFont="1" applyBorder="1" applyAlignment="1">
      <alignment horizontal="center" vertical="center" wrapText="1"/>
    </xf>
    <xf numFmtId="0" fontId="4" fillId="0" borderId="5" xfId="5" applyFont="1" applyBorder="1" applyAlignment="1">
      <alignment horizontal="center" vertical="center" wrapText="1"/>
    </xf>
    <xf numFmtId="0" fontId="4" fillId="0" borderId="0" xfId="5" applyFont="1" applyAlignment="1">
      <alignment horizontal="center" vertical="center" wrapText="1"/>
    </xf>
    <xf numFmtId="0" fontId="4" fillId="0" borderId="6" xfId="5" applyFont="1" applyBorder="1" applyAlignment="1">
      <alignment horizontal="center" vertical="center" wrapText="1"/>
    </xf>
    <xf numFmtId="0" fontId="4" fillId="0" borderId="7" xfId="5" applyFont="1" applyBorder="1" applyAlignment="1">
      <alignment horizontal="center" vertical="center" wrapText="1"/>
    </xf>
    <xf numFmtId="0" fontId="4" fillId="0" borderId="11" xfId="5" applyFont="1" applyBorder="1" applyAlignment="1">
      <alignment horizontal="center" vertical="center" wrapText="1"/>
    </xf>
    <xf numFmtId="0" fontId="4" fillId="0" borderId="8" xfId="5" applyFont="1" applyBorder="1" applyAlignment="1">
      <alignment horizontal="center" vertical="center" wrapText="1"/>
    </xf>
    <xf numFmtId="0" fontId="4" fillId="0" borderId="1" xfId="5" applyFont="1" applyBorder="1" applyAlignment="1">
      <alignment horizontal="left" vertical="center" wrapText="1"/>
    </xf>
    <xf numFmtId="0" fontId="4" fillId="0" borderId="1" xfId="5" applyFont="1" applyBorder="1" applyAlignment="1">
      <alignment horizontal="left" vertical="center"/>
    </xf>
    <xf numFmtId="0" fontId="4" fillId="0" borderId="7" xfId="5" applyFont="1" applyBorder="1" applyAlignment="1">
      <alignment horizontal="center" vertical="center"/>
    </xf>
    <xf numFmtId="0" fontId="4" fillId="0" borderId="11" xfId="5" applyFont="1" applyBorder="1" applyAlignment="1">
      <alignment horizontal="center" vertical="center"/>
    </xf>
    <xf numFmtId="0" fontId="4" fillId="0" borderId="8" xfId="5" applyFont="1" applyBorder="1" applyAlignment="1">
      <alignment horizontal="center" vertical="center"/>
    </xf>
    <xf numFmtId="0" fontId="4" fillId="0" borderId="1" xfId="5" applyFont="1" applyBorder="1" applyAlignment="1">
      <alignment horizontal="center" vertical="center"/>
    </xf>
    <xf numFmtId="0" fontId="4" fillId="0" borderId="49" xfId="5" applyFont="1" applyBorder="1" applyAlignment="1">
      <alignment horizontal="left" vertical="center"/>
    </xf>
    <xf numFmtId="0" fontId="4" fillId="0" borderId="12" xfId="5" applyFont="1" applyBorder="1" applyAlignment="1">
      <alignment horizontal="left" vertical="center"/>
    </xf>
    <xf numFmtId="0" fontId="4" fillId="0" borderId="50" xfId="5" applyFont="1" applyBorder="1" applyAlignment="1">
      <alignment horizontal="left" vertical="center"/>
    </xf>
    <xf numFmtId="0" fontId="7" fillId="0" borderId="0" xfId="5" applyFont="1" applyAlignment="1">
      <alignment horizontal="center" vertical="top"/>
    </xf>
    <xf numFmtId="0" fontId="7" fillId="0" borderId="0" xfId="5" applyFont="1" applyAlignment="1">
      <alignment vertical="top" wrapText="1"/>
    </xf>
    <xf numFmtId="0" fontId="29" fillId="0" borderId="49" xfId="5" applyFont="1" applyBorder="1" applyAlignment="1">
      <alignment vertical="center" wrapText="1"/>
    </xf>
    <xf numFmtId="0" fontId="29" fillId="0" borderId="12" xfId="5" applyFont="1" applyBorder="1" applyAlignment="1">
      <alignment vertical="center" wrapText="1"/>
    </xf>
    <xf numFmtId="0" fontId="29" fillId="0" borderId="49" xfId="5" applyFont="1" applyBorder="1" applyAlignment="1">
      <alignment horizontal="left" vertical="center" wrapText="1"/>
    </xf>
    <xf numFmtId="0" fontId="29" fillId="0" borderId="12" xfId="5" applyFont="1" applyBorder="1" applyAlignment="1">
      <alignment horizontal="left" vertical="center" wrapText="1"/>
    </xf>
    <xf numFmtId="0" fontId="4" fillId="0" borderId="2" xfId="5" applyFont="1" applyBorder="1" applyAlignment="1">
      <alignment horizontal="left" vertical="center"/>
    </xf>
    <xf numFmtId="0" fontId="4" fillId="0" borderId="3" xfId="5" applyFont="1" applyBorder="1" applyAlignment="1">
      <alignment horizontal="left" vertical="center"/>
    </xf>
    <xf numFmtId="0" fontId="4" fillId="0" borderId="4" xfId="5" applyFont="1" applyBorder="1" applyAlignment="1">
      <alignment horizontal="left" vertical="center"/>
    </xf>
    <xf numFmtId="0" fontId="4" fillId="0" borderId="7" xfId="5" applyFont="1" applyBorder="1" applyAlignment="1">
      <alignment horizontal="left" vertical="center"/>
    </xf>
    <xf numFmtId="0" fontId="4" fillId="0" borderId="11" xfId="5" applyFont="1" applyBorder="1" applyAlignment="1">
      <alignment horizontal="left" vertical="center"/>
    </xf>
    <xf numFmtId="0" fontId="4" fillId="0" borderId="8" xfId="5" applyFont="1" applyBorder="1" applyAlignment="1">
      <alignment horizontal="left" vertical="center"/>
    </xf>
    <xf numFmtId="0" fontId="4" fillId="0" borderId="2" xfId="5" applyFont="1" applyBorder="1" applyAlignment="1">
      <alignment horizontal="left" vertical="center" wrapText="1"/>
    </xf>
    <xf numFmtId="0" fontId="4" fillId="0" borderId="3" xfId="5" applyFont="1" applyBorder="1" applyAlignment="1">
      <alignment horizontal="left" vertical="center" wrapText="1"/>
    </xf>
    <xf numFmtId="0" fontId="4" fillId="0" borderId="4" xfId="5" applyFont="1" applyBorder="1" applyAlignment="1">
      <alignment horizontal="left" vertical="center" wrapText="1"/>
    </xf>
    <xf numFmtId="0" fontId="4" fillId="0" borderId="5" xfId="5" applyFont="1" applyBorder="1" applyAlignment="1">
      <alignment horizontal="left" vertical="center" wrapText="1"/>
    </xf>
    <xf numFmtId="0" fontId="4" fillId="0" borderId="0" xfId="5" applyFont="1" applyAlignment="1">
      <alignment horizontal="left" vertical="center" wrapText="1"/>
    </xf>
    <xf numFmtId="0" fontId="4" fillId="0" borderId="6" xfId="5" applyFont="1" applyBorder="1" applyAlignment="1">
      <alignment horizontal="left" vertical="center" wrapText="1"/>
    </xf>
    <xf numFmtId="0" fontId="4" fillId="0" borderId="7" xfId="5" applyFont="1" applyBorder="1" applyAlignment="1">
      <alignment horizontal="left" vertical="center" wrapText="1"/>
    </xf>
    <xf numFmtId="0" fontId="4" fillId="0" borderId="11" xfId="5" applyFont="1" applyBorder="1" applyAlignment="1">
      <alignment horizontal="left" vertical="center" wrapText="1"/>
    </xf>
    <xf numFmtId="0" fontId="4" fillId="0" borderId="8" xfId="5" applyFont="1" applyBorder="1" applyAlignment="1">
      <alignment horizontal="left" vertical="center" wrapText="1"/>
    </xf>
    <xf numFmtId="0" fontId="9" fillId="0" borderId="2" xfId="5" applyFont="1" applyBorder="1" applyAlignment="1">
      <alignment wrapText="1"/>
    </xf>
    <xf numFmtId="0" fontId="9" fillId="0" borderId="3" xfId="5" applyFont="1" applyBorder="1" applyAlignment="1">
      <alignment wrapText="1"/>
    </xf>
    <xf numFmtId="0" fontId="9" fillId="0" borderId="4" xfId="5" applyFont="1" applyBorder="1" applyAlignment="1">
      <alignment wrapText="1"/>
    </xf>
    <xf numFmtId="0" fontId="9" fillId="0" borderId="5" xfId="5" applyFont="1" applyBorder="1" applyAlignment="1">
      <alignment horizontal="left" vertical="top" wrapText="1"/>
    </xf>
    <xf numFmtId="0" fontId="9" fillId="0" borderId="0" xfId="5" applyFont="1" applyAlignment="1">
      <alignment horizontal="left" vertical="top" wrapText="1"/>
    </xf>
    <xf numFmtId="0" fontId="9" fillId="0" borderId="6" xfId="5" applyFont="1" applyBorder="1" applyAlignment="1">
      <alignment horizontal="left" vertical="top" wrapText="1"/>
    </xf>
    <xf numFmtId="0" fontId="9" fillId="0" borderId="5" xfId="5" applyFont="1" applyBorder="1" applyAlignment="1">
      <alignment vertical="top" wrapText="1"/>
    </xf>
    <xf numFmtId="0" fontId="9" fillId="0" borderId="0" xfId="5" applyFont="1" applyAlignment="1">
      <alignment vertical="top" wrapText="1"/>
    </xf>
    <xf numFmtId="0" fontId="9" fillId="0" borderId="6" xfId="5" applyFont="1" applyBorder="1" applyAlignment="1">
      <alignment vertical="top" wrapText="1"/>
    </xf>
    <xf numFmtId="0" fontId="9" fillId="0" borderId="7" xfId="5" applyFont="1" applyBorder="1" applyAlignment="1">
      <alignment vertical="top" wrapText="1"/>
    </xf>
    <xf numFmtId="0" fontId="9" fillId="0" borderId="11" xfId="5" applyFont="1" applyBorder="1" applyAlignment="1">
      <alignment vertical="top" wrapText="1"/>
    </xf>
    <xf numFmtId="0" fontId="9" fillId="0" borderId="8" xfId="5" applyFont="1" applyBorder="1" applyAlignment="1">
      <alignment vertical="top" wrapText="1"/>
    </xf>
    <xf numFmtId="0" fontId="29" fillId="0" borderId="49" xfId="5" applyFont="1" applyBorder="1" applyAlignment="1">
      <alignment horizontal="left" vertical="center"/>
    </xf>
    <xf numFmtId="0" fontId="29" fillId="0" borderId="12" xfId="5" applyFont="1" applyBorder="1" applyAlignment="1">
      <alignment horizontal="left" vertical="center"/>
    </xf>
    <xf numFmtId="0" fontId="29" fillId="0" borderId="50" xfId="5" applyFont="1" applyBorder="1" applyAlignment="1">
      <alignment horizontal="left" vertical="center"/>
    </xf>
    <xf numFmtId="0" fontId="26" fillId="0" borderId="53" xfId="1" applyFont="1" applyBorder="1" applyAlignment="1">
      <alignment horizontal="center" vertical="center" wrapText="1"/>
    </xf>
    <xf numFmtId="0" fontId="26" fillId="0" borderId="24" xfId="1" applyFont="1" applyBorder="1" applyAlignment="1">
      <alignment horizontal="center" vertical="center"/>
    </xf>
    <xf numFmtId="0" fontId="26" fillId="0" borderId="41" xfId="1" applyFont="1" applyBorder="1" applyAlignment="1">
      <alignment horizontal="center" vertical="center"/>
    </xf>
    <xf numFmtId="0" fontId="31" fillId="0" borderId="35" xfId="1" applyFont="1" applyBorder="1" applyAlignment="1">
      <alignment horizontal="center" vertical="center" wrapText="1"/>
    </xf>
    <xf numFmtId="0" fontId="31" fillId="0" borderId="72" xfId="1" applyFont="1" applyBorder="1" applyAlignment="1">
      <alignment horizontal="center" vertical="center" wrapText="1"/>
    </xf>
    <xf numFmtId="0" fontId="31" fillId="0" borderId="5" xfId="1" applyFont="1" applyBorder="1" applyAlignment="1">
      <alignment horizontal="center" vertical="center" wrapText="1"/>
    </xf>
    <xf numFmtId="0" fontId="31" fillId="0" borderId="6" xfId="1" applyFont="1" applyBorder="1" applyAlignment="1">
      <alignment horizontal="center" vertical="center" wrapText="1"/>
    </xf>
    <xf numFmtId="0" fontId="37" fillId="8" borderId="5" xfId="1" applyFont="1" applyFill="1" applyBorder="1" applyAlignment="1">
      <alignment horizontal="center" vertical="center"/>
    </xf>
    <xf numFmtId="0" fontId="37" fillId="8" borderId="42" xfId="1" applyFont="1" applyFill="1" applyBorder="1" applyAlignment="1">
      <alignment horizontal="center" vertical="center"/>
    </xf>
    <xf numFmtId="0" fontId="31" fillId="0" borderId="6" xfId="1" applyFont="1" applyBorder="1" applyAlignment="1">
      <alignment horizontal="center" vertical="center"/>
    </xf>
    <xf numFmtId="0" fontId="31" fillId="0" borderId="73" xfId="1" applyFont="1" applyBorder="1" applyAlignment="1">
      <alignment horizontal="center" vertical="center"/>
    </xf>
    <xf numFmtId="0" fontId="25" fillId="9" borderId="0" xfId="4" applyFont="1" applyFill="1" applyAlignment="1">
      <alignment horizontal="left" vertical="center" wrapText="1"/>
    </xf>
    <xf numFmtId="177" fontId="12" fillId="0" borderId="0" xfId="4" applyNumberFormat="1" applyFont="1" applyBorder="1" applyAlignment="1">
      <alignment horizontal="center" vertical="center"/>
    </xf>
    <xf numFmtId="177" fontId="12" fillId="0" borderId="77" xfId="4" applyNumberFormat="1" applyFont="1" applyBorder="1" applyAlignment="1">
      <alignment horizontal="center" vertical="center"/>
    </xf>
    <xf numFmtId="0" fontId="25" fillId="0" borderId="0" xfId="4" applyFont="1" applyAlignment="1">
      <alignment horizontal="left" vertical="center" wrapText="1"/>
    </xf>
    <xf numFmtId="0" fontId="30" fillId="0" borderId="0" xfId="4" applyFont="1" applyFill="1" applyAlignment="1">
      <alignment horizontal="center" vertical="center" wrapText="1"/>
    </xf>
    <xf numFmtId="0" fontId="21" fillId="0" borderId="0" xfId="4" applyFont="1" applyAlignment="1">
      <alignment horizontal="center" vertical="center" shrinkToFit="1"/>
    </xf>
    <xf numFmtId="0" fontId="39" fillId="0" borderId="0" xfId="4" applyFont="1" applyAlignment="1">
      <alignment horizontal="center" vertical="center" shrinkToFit="1"/>
    </xf>
    <xf numFmtId="0" fontId="35" fillId="0" borderId="0" xfId="4" applyFont="1" applyFill="1" applyAlignment="1">
      <alignment horizontal="left" wrapText="1"/>
    </xf>
    <xf numFmtId="179" fontId="35" fillId="0" borderId="0" xfId="4" applyNumberFormat="1" applyFont="1" applyFill="1" applyBorder="1" applyAlignment="1">
      <alignment horizontal="center" vertical="center"/>
    </xf>
    <xf numFmtId="0" fontId="24" fillId="0" borderId="44" xfId="4" applyFont="1" applyFill="1" applyBorder="1" applyAlignment="1">
      <alignment horizontal="left" vertical="top" wrapText="1"/>
    </xf>
    <xf numFmtId="0" fontId="24" fillId="0" borderId="0" xfId="4" applyFont="1" applyFill="1" applyAlignment="1">
      <alignment vertical="top" wrapText="1"/>
    </xf>
    <xf numFmtId="0" fontId="12" fillId="0" borderId="9" xfId="4" applyFont="1" applyFill="1" applyBorder="1" applyAlignment="1">
      <alignment horizontal="center" vertical="center"/>
    </xf>
    <xf numFmtId="0" fontId="12" fillId="0" borderId="10" xfId="4" applyFont="1" applyFill="1" applyBorder="1" applyAlignment="1">
      <alignment horizontal="center" vertical="center"/>
    </xf>
    <xf numFmtId="0" fontId="12" fillId="0" borderId="2" xfId="4" applyFont="1" applyFill="1" applyBorder="1" applyAlignment="1">
      <alignment horizontal="center" vertical="center"/>
    </xf>
    <xf numFmtId="0" fontId="12" fillId="0" borderId="3" xfId="4" applyFont="1" applyFill="1" applyBorder="1" applyAlignment="1">
      <alignment horizontal="center" vertical="center"/>
    </xf>
    <xf numFmtId="0" fontId="12" fillId="0" borderId="4" xfId="4" applyFont="1" applyFill="1" applyBorder="1" applyAlignment="1">
      <alignment horizontal="center" vertical="center"/>
    </xf>
    <xf numFmtId="0" fontId="12" fillId="0" borderId="56" xfId="4" applyFont="1" applyFill="1" applyBorder="1" applyAlignment="1">
      <alignment horizontal="center" vertical="center"/>
    </xf>
    <xf numFmtId="0" fontId="12" fillId="0" borderId="48" xfId="4" applyFont="1" applyFill="1" applyBorder="1" applyAlignment="1">
      <alignment horizontal="center" vertical="center"/>
    </xf>
    <xf numFmtId="0" fontId="12" fillId="0" borderId="74" xfId="4" applyFont="1" applyFill="1" applyBorder="1" applyAlignment="1">
      <alignment horizontal="center" vertical="center"/>
    </xf>
    <xf numFmtId="0" fontId="12" fillId="0" borderId="75" xfId="4" applyFont="1" applyFill="1" applyBorder="1" applyAlignment="1">
      <alignment horizontal="center" vertical="center"/>
    </xf>
    <xf numFmtId="0" fontId="22" fillId="0" borderId="0" xfId="4" applyFont="1" applyAlignment="1">
      <alignment horizontal="left" vertical="center" wrapText="1"/>
    </xf>
    <xf numFmtId="0" fontId="23" fillId="3" borderId="0" xfId="4" applyFont="1" applyFill="1" applyAlignment="1">
      <alignment horizontal="left" vertical="center" wrapText="1"/>
    </xf>
    <xf numFmtId="0" fontId="23" fillId="3" borderId="0" xfId="4" applyFont="1" applyFill="1" applyAlignment="1">
      <alignment horizontal="left" vertical="center"/>
    </xf>
    <xf numFmtId="177" fontId="12" fillId="0" borderId="1" xfId="4" applyNumberFormat="1" applyFont="1" applyFill="1" applyBorder="1" applyAlignment="1">
      <alignment horizontal="center" vertical="center"/>
    </xf>
    <xf numFmtId="0" fontId="12" fillId="0" borderId="1" xfId="4" applyNumberFormat="1" applyFont="1" applyFill="1" applyBorder="1" applyAlignment="1">
      <alignment horizontal="left" vertical="center" wrapText="1"/>
    </xf>
    <xf numFmtId="49" fontId="33" fillId="0" borderId="1" xfId="4" applyNumberFormat="1" applyFont="1" applyFill="1" applyBorder="1" applyAlignment="1">
      <alignment horizontal="center" vertical="center"/>
    </xf>
    <xf numFmtId="0" fontId="26" fillId="0" borderId="78" xfId="1" applyFont="1" applyBorder="1" applyAlignment="1">
      <alignment horizontal="center" vertical="center" wrapText="1"/>
    </xf>
    <xf numFmtId="0" fontId="26" fillId="0" borderId="80" xfId="1" applyFont="1" applyBorder="1" applyAlignment="1">
      <alignment horizontal="center" vertical="center"/>
    </xf>
    <xf numFmtId="0" fontId="26" fillId="0" borderId="82" xfId="1" applyFont="1" applyBorder="1" applyAlignment="1">
      <alignment horizontal="center" vertical="center"/>
    </xf>
    <xf numFmtId="0" fontId="32" fillId="8" borderId="5" xfId="1" applyFont="1" applyFill="1" applyBorder="1" applyAlignment="1">
      <alignment horizontal="right" vertical="center"/>
    </xf>
    <xf numFmtId="0" fontId="32" fillId="8" borderId="42" xfId="1" applyFont="1" applyFill="1" applyBorder="1" applyAlignment="1">
      <alignment horizontal="right" vertical="center"/>
    </xf>
    <xf numFmtId="0" fontId="24" fillId="0" borderId="0" xfId="4" applyFont="1" applyFill="1" applyAlignment="1">
      <alignment horizontal="left" wrapText="1"/>
    </xf>
    <xf numFmtId="179" fontId="12" fillId="0" borderId="0" xfId="4" applyNumberFormat="1" applyFont="1" applyFill="1" applyBorder="1" applyAlignment="1">
      <alignment horizontal="center" vertical="center"/>
    </xf>
    <xf numFmtId="0" fontId="12" fillId="0" borderId="56" xfId="4" applyFont="1" applyFill="1" applyBorder="1" applyAlignment="1">
      <alignment horizontal="center" vertical="center" shrinkToFit="1"/>
    </xf>
    <xf numFmtId="0" fontId="12" fillId="0" borderId="48" xfId="4" applyFont="1" applyFill="1" applyBorder="1" applyAlignment="1">
      <alignment horizontal="center" vertical="center" shrinkToFit="1"/>
    </xf>
    <xf numFmtId="0" fontId="12" fillId="0" borderId="74" xfId="4" applyFont="1" applyFill="1" applyBorder="1" applyAlignment="1">
      <alignment horizontal="center" vertical="center" shrinkToFit="1"/>
    </xf>
    <xf numFmtId="0" fontId="12" fillId="0" borderId="75" xfId="4" applyFont="1" applyFill="1" applyBorder="1" applyAlignment="1">
      <alignment horizontal="center" vertical="center" shrinkToFit="1"/>
    </xf>
    <xf numFmtId="0" fontId="23" fillId="2" borderId="0" xfId="4" applyFont="1" applyFill="1" applyAlignment="1">
      <alignment vertical="center" wrapText="1"/>
    </xf>
    <xf numFmtId="0" fontId="23" fillId="2" borderId="0" xfId="4" applyFont="1" applyFill="1" applyAlignment="1">
      <alignment vertical="center"/>
    </xf>
    <xf numFmtId="0" fontId="14" fillId="2" borderId="0" xfId="2" applyFont="1" applyFill="1" applyBorder="1" applyAlignment="1">
      <alignment horizontal="left" vertical="center" wrapText="1"/>
    </xf>
    <xf numFmtId="0" fontId="14" fillId="0" borderId="13" xfId="2" applyFont="1" applyBorder="1" applyAlignment="1">
      <alignment horizontal="center" vertical="center" textRotation="255" wrapText="1"/>
    </xf>
    <xf numFmtId="0" fontId="11" fillId="0" borderId="14" xfId="2" applyFont="1" applyBorder="1" applyAlignment="1">
      <alignment horizontal="center" vertical="center" textRotation="255"/>
    </xf>
    <xf numFmtId="0" fontId="11" fillId="0" borderId="15" xfId="2" applyFont="1" applyBorder="1" applyAlignment="1">
      <alignment horizontal="center" vertical="center" textRotation="255"/>
    </xf>
    <xf numFmtId="0" fontId="17" fillId="0" borderId="19" xfId="2" applyFont="1" applyBorder="1" applyAlignment="1">
      <alignment horizontal="center" vertical="center" textRotation="255"/>
    </xf>
    <xf numFmtId="0" fontId="17" fillId="0" borderId="24" xfId="2" applyFont="1" applyBorder="1" applyAlignment="1">
      <alignment horizontal="center" vertical="center" textRotation="255"/>
    </xf>
    <xf numFmtId="0" fontId="17" fillId="0" borderId="41" xfId="2" applyFont="1" applyBorder="1" applyAlignment="1">
      <alignment horizontal="center" vertical="center" textRotation="255"/>
    </xf>
    <xf numFmtId="0" fontId="18" fillId="0" borderId="20" xfId="2" applyFont="1" applyBorder="1" applyAlignment="1">
      <alignment horizontal="center" vertical="center" textRotation="255"/>
    </xf>
    <xf numFmtId="0" fontId="18" fillId="0" borderId="25" xfId="2" applyFont="1" applyBorder="1" applyAlignment="1">
      <alignment horizontal="center" vertical="center" textRotation="255"/>
    </xf>
    <xf numFmtId="0" fontId="18" fillId="0" borderId="30" xfId="2" applyFont="1" applyBorder="1" applyAlignment="1">
      <alignment horizontal="center" vertical="center" textRotation="255"/>
    </xf>
    <xf numFmtId="0" fontId="18" fillId="0" borderId="22" xfId="2" applyFont="1" applyBorder="1" applyAlignment="1">
      <alignment horizontal="center" vertical="center" wrapText="1"/>
    </xf>
    <xf numFmtId="0" fontId="18" fillId="0" borderId="23" xfId="2" applyFont="1" applyBorder="1" applyAlignment="1">
      <alignment horizontal="center" vertical="center" wrapText="1"/>
    </xf>
    <xf numFmtId="0" fontId="18" fillId="0" borderId="35" xfId="2" applyFont="1" applyBorder="1" applyAlignment="1">
      <alignment horizontal="center" vertical="center"/>
    </xf>
    <xf numFmtId="0" fontId="18" fillId="0" borderId="36" xfId="2" applyFont="1" applyBorder="1" applyAlignment="1">
      <alignment horizontal="center" vertical="center"/>
    </xf>
    <xf numFmtId="0" fontId="18" fillId="0" borderId="5" xfId="2" applyFont="1" applyBorder="1" applyAlignment="1">
      <alignment horizontal="center" vertical="center"/>
    </xf>
    <xf numFmtId="0" fontId="18" fillId="0" borderId="40" xfId="2" applyFont="1" applyBorder="1" applyAlignment="1">
      <alignment horizontal="center" vertical="center"/>
    </xf>
    <xf numFmtId="0" fontId="18" fillId="0" borderId="42" xfId="2" applyFont="1" applyBorder="1" applyAlignment="1">
      <alignment horizontal="center" vertical="center"/>
    </xf>
    <xf numFmtId="0" fontId="18" fillId="0" borderId="43" xfId="2" applyFont="1" applyBorder="1" applyAlignment="1">
      <alignment horizontal="center" vertical="center"/>
    </xf>
    <xf numFmtId="0" fontId="6" fillId="6" borderId="0" xfId="6" applyFont="1" applyFill="1" applyAlignment="1">
      <alignment horizontal="left" vertical="center"/>
    </xf>
    <xf numFmtId="0" fontId="49" fillId="0" borderId="63" xfId="6" applyFont="1" applyFill="1" applyBorder="1" applyAlignment="1" applyProtection="1">
      <alignment horizontal="center" vertical="center"/>
    </xf>
    <xf numFmtId="0" fontId="49" fillId="0" borderId="65" xfId="6" applyFont="1" applyFill="1" applyBorder="1" applyAlignment="1" applyProtection="1">
      <alignment horizontal="center" vertical="center"/>
    </xf>
    <xf numFmtId="0" fontId="49" fillId="0" borderId="68" xfId="6" applyFont="1" applyFill="1" applyBorder="1" applyAlignment="1" applyProtection="1">
      <alignment horizontal="center" vertical="center"/>
    </xf>
    <xf numFmtId="0" fontId="49" fillId="0" borderId="45" xfId="6" applyFont="1" applyFill="1" applyBorder="1" applyAlignment="1" applyProtection="1">
      <alignment horizontal="center" vertical="center" wrapText="1"/>
    </xf>
    <xf numFmtId="0" fontId="49" fillId="0" borderId="72" xfId="6" applyFont="1" applyFill="1" applyBorder="1" applyAlignment="1" applyProtection="1">
      <alignment horizontal="center" vertical="center" wrapText="1"/>
    </xf>
    <xf numFmtId="0" fontId="49" fillId="0" borderId="0" xfId="6" applyFont="1" applyFill="1" applyBorder="1" applyAlignment="1" applyProtection="1">
      <alignment horizontal="center" vertical="center" wrapText="1"/>
    </xf>
    <xf numFmtId="0" fontId="49" fillId="0" borderId="6" xfId="6" applyFont="1" applyFill="1" applyBorder="1" applyAlignment="1" applyProtection="1">
      <alignment horizontal="center" vertical="center" wrapText="1"/>
    </xf>
    <xf numFmtId="0" fontId="49" fillId="0" borderId="44" xfId="6" applyFont="1" applyFill="1" applyBorder="1" applyAlignment="1" applyProtection="1">
      <alignment horizontal="center" vertical="center" wrapText="1"/>
    </xf>
    <xf numFmtId="0" fontId="49" fillId="0" borderId="73" xfId="6" applyFont="1" applyFill="1" applyBorder="1" applyAlignment="1" applyProtection="1">
      <alignment horizontal="center" vertical="center" wrapText="1"/>
    </xf>
    <xf numFmtId="0" fontId="49" fillId="0" borderId="35" xfId="6" applyFont="1" applyFill="1" applyBorder="1" applyAlignment="1" applyProtection="1">
      <alignment horizontal="center" vertical="center" wrapText="1"/>
    </xf>
    <xf numFmtId="0" fontId="49" fillId="0" borderId="5" xfId="6" applyFont="1" applyFill="1" applyBorder="1" applyAlignment="1" applyProtection="1">
      <alignment horizontal="center" vertical="center" wrapText="1"/>
    </xf>
    <xf numFmtId="0" fontId="49" fillId="0" borderId="42" xfId="6" applyFont="1" applyFill="1" applyBorder="1" applyAlignment="1" applyProtection="1">
      <alignment horizontal="center" vertical="center" wrapText="1"/>
    </xf>
    <xf numFmtId="0" fontId="49" fillId="0" borderId="36" xfId="6" applyFont="1" applyFill="1" applyBorder="1" applyAlignment="1" applyProtection="1">
      <alignment horizontal="center" vertical="center" wrapText="1"/>
    </xf>
    <xf numFmtId="0" fontId="49" fillId="0" borderId="40" xfId="6" applyFont="1" applyFill="1" applyBorder="1" applyAlignment="1" applyProtection="1">
      <alignment horizontal="center" vertical="center" wrapText="1"/>
    </xf>
    <xf numFmtId="0" fontId="49" fillId="0" borderId="43" xfId="6" applyFont="1" applyFill="1" applyBorder="1" applyAlignment="1" applyProtection="1">
      <alignment horizontal="center" vertical="center" wrapText="1"/>
    </xf>
    <xf numFmtId="0" fontId="49" fillId="0" borderId="53" xfId="6" quotePrefix="1" applyFont="1" applyFill="1" applyBorder="1" applyAlignment="1" applyProtection="1">
      <alignment horizontal="center" vertical="center"/>
    </xf>
    <xf numFmtId="0" fontId="49" fillId="0" borderId="45" xfId="6" applyFont="1" applyFill="1" applyBorder="1" applyAlignment="1" applyProtection="1">
      <alignment horizontal="center" vertical="center"/>
    </xf>
    <xf numFmtId="0" fontId="50" fillId="12" borderId="0" xfId="6" applyFont="1" applyFill="1" applyAlignment="1" applyProtection="1">
      <alignment horizontal="center" vertical="center"/>
      <protection locked="0"/>
    </xf>
    <xf numFmtId="0" fontId="50" fillId="10" borderId="0" xfId="6" applyFont="1" applyFill="1" applyAlignment="1" applyProtection="1">
      <alignment horizontal="center" vertical="center"/>
      <protection locked="0"/>
    </xf>
    <xf numFmtId="0" fontId="50" fillId="0" borderId="0" xfId="6" applyFont="1" applyFill="1" applyAlignment="1" applyProtection="1">
      <alignment horizontal="center" vertical="center"/>
    </xf>
    <xf numFmtId="0" fontId="49" fillId="12" borderId="1" xfId="6" applyFont="1" applyFill="1" applyBorder="1" applyAlignment="1" applyProtection="1">
      <alignment horizontal="center" vertical="center"/>
      <protection locked="0"/>
    </xf>
    <xf numFmtId="0" fontId="6" fillId="0" borderId="69" xfId="6" applyFont="1" applyFill="1" applyBorder="1" applyAlignment="1" applyProtection="1">
      <alignment horizontal="center" vertical="center" wrapText="1"/>
    </xf>
    <xf numFmtId="0" fontId="6" fillId="0" borderId="39" xfId="6" applyFont="1" applyFill="1" applyBorder="1" applyAlignment="1" applyProtection="1">
      <alignment horizontal="center" vertical="center" wrapText="1"/>
    </xf>
    <xf numFmtId="0" fontId="6" fillId="0" borderId="64" xfId="6" applyFont="1" applyFill="1" applyBorder="1" applyAlignment="1" applyProtection="1">
      <alignment horizontal="center" vertical="center" wrapText="1"/>
    </xf>
    <xf numFmtId="0" fontId="6" fillId="0" borderId="70" xfId="6" applyFont="1" applyFill="1" applyBorder="1" applyAlignment="1" applyProtection="1">
      <alignment horizontal="center" vertical="center" wrapText="1"/>
    </xf>
    <xf numFmtId="0" fontId="6" fillId="0" borderId="57" xfId="6" applyFont="1" applyFill="1" applyBorder="1" applyAlignment="1" applyProtection="1">
      <alignment horizontal="center" vertical="center" wrapText="1"/>
    </xf>
    <xf numFmtId="0" fontId="6" fillId="0" borderId="87" xfId="6" applyFont="1" applyFill="1" applyBorder="1" applyAlignment="1" applyProtection="1">
      <alignment horizontal="center" vertical="center" wrapText="1"/>
    </xf>
    <xf numFmtId="0" fontId="6" fillId="0" borderId="67" xfId="6" applyFont="1" applyFill="1" applyBorder="1" applyAlignment="1" applyProtection="1">
      <alignment horizontal="center" vertical="center" wrapText="1"/>
    </xf>
    <xf numFmtId="0" fontId="6" fillId="0" borderId="71" xfId="6" applyFont="1" applyFill="1" applyBorder="1" applyAlignment="1" applyProtection="1">
      <alignment horizontal="center" vertical="center" wrapText="1"/>
    </xf>
    <xf numFmtId="0" fontId="49" fillId="0" borderId="84" xfId="6" applyFont="1" applyFill="1" applyBorder="1" applyAlignment="1" applyProtection="1">
      <alignment horizontal="center" vertical="center" wrapText="1"/>
    </xf>
    <xf numFmtId="0" fontId="49" fillId="0" borderId="63" xfId="6" applyFont="1" applyFill="1" applyBorder="1" applyAlignment="1" applyProtection="1">
      <alignment horizontal="center" vertical="center" wrapText="1"/>
    </xf>
    <xf numFmtId="0" fontId="49" fillId="0" borderId="85" xfId="6" applyFont="1" applyFill="1" applyBorder="1" applyAlignment="1" applyProtection="1">
      <alignment horizontal="center" vertical="center"/>
    </xf>
    <xf numFmtId="0" fontId="49" fillId="0" borderId="12" xfId="6" applyFont="1" applyFill="1" applyBorder="1" applyAlignment="1" applyProtection="1">
      <alignment horizontal="center" vertical="center"/>
    </xf>
    <xf numFmtId="0" fontId="49" fillId="0" borderId="86" xfId="6" applyFont="1" applyFill="1" applyBorder="1" applyAlignment="1" applyProtection="1">
      <alignment horizontal="center" vertical="center"/>
    </xf>
    <xf numFmtId="0" fontId="49" fillId="10" borderId="49" xfId="6" applyFont="1" applyFill="1" applyBorder="1" applyAlignment="1" applyProtection="1">
      <alignment horizontal="center" vertical="center"/>
      <protection locked="0"/>
    </xf>
    <xf numFmtId="0" fontId="49" fillId="10" borderId="50" xfId="6" applyFont="1" applyFill="1" applyBorder="1" applyAlignment="1" applyProtection="1">
      <alignment horizontal="center" vertical="center"/>
      <protection locked="0"/>
    </xf>
    <xf numFmtId="0" fontId="49" fillId="6" borderId="49" xfId="6" applyNumberFormat="1" applyFont="1" applyFill="1" applyBorder="1" applyAlignment="1" applyProtection="1">
      <alignment horizontal="center" vertical="center"/>
    </xf>
    <xf numFmtId="0" fontId="49" fillId="6" borderId="50" xfId="6" applyNumberFormat="1" applyFont="1" applyFill="1" applyBorder="1" applyAlignment="1" applyProtection="1">
      <alignment horizontal="center" vertical="center"/>
    </xf>
    <xf numFmtId="0" fontId="49" fillId="10" borderId="60" xfId="6" applyFont="1" applyFill="1" applyBorder="1" applyAlignment="1" applyProtection="1">
      <alignment horizontal="left" vertical="center" wrapText="1"/>
      <protection locked="0"/>
    </xf>
    <xf numFmtId="0" fontId="49" fillId="10" borderId="61" xfId="6" applyFont="1" applyFill="1" applyBorder="1" applyAlignment="1" applyProtection="1">
      <alignment horizontal="left" vertical="center" wrapText="1"/>
      <protection locked="0"/>
    </xf>
    <xf numFmtId="0" fontId="49" fillId="10" borderId="62" xfId="6" applyFont="1" applyFill="1" applyBorder="1" applyAlignment="1" applyProtection="1">
      <alignment horizontal="left" vertical="center" wrapText="1"/>
      <protection locked="0"/>
    </xf>
    <xf numFmtId="0" fontId="6" fillId="12" borderId="85" xfId="6" applyFont="1" applyFill="1" applyBorder="1" applyAlignment="1" applyProtection="1">
      <alignment horizontal="center" vertical="center" wrapText="1"/>
      <protection locked="0"/>
    </xf>
    <xf numFmtId="0" fontId="6" fillId="12" borderId="50" xfId="6" applyFont="1" applyFill="1" applyBorder="1" applyAlignment="1" applyProtection="1">
      <alignment horizontal="center" vertical="center" wrapText="1"/>
      <protection locked="0"/>
    </xf>
    <xf numFmtId="0" fontId="49" fillId="12" borderId="49" xfId="6" applyFont="1" applyFill="1" applyBorder="1" applyAlignment="1" applyProtection="1">
      <alignment horizontal="center" vertical="center" wrapText="1"/>
      <protection locked="0"/>
    </xf>
    <xf numFmtId="0" fontId="49" fillId="12" borderId="50" xfId="6" applyFont="1" applyFill="1" applyBorder="1" applyAlignment="1" applyProtection="1">
      <alignment horizontal="center" vertical="center" wrapText="1"/>
      <protection locked="0"/>
    </xf>
    <xf numFmtId="0" fontId="49" fillId="12" borderId="49" xfId="6" applyFont="1" applyFill="1" applyBorder="1" applyAlignment="1" applyProtection="1">
      <alignment horizontal="center" vertical="center" shrinkToFit="1"/>
      <protection locked="0"/>
    </xf>
    <xf numFmtId="0" fontId="49" fillId="12" borderId="12" xfId="6" applyFont="1" applyFill="1" applyBorder="1" applyAlignment="1" applyProtection="1">
      <alignment horizontal="center" vertical="center" shrinkToFit="1"/>
      <protection locked="0"/>
    </xf>
    <xf numFmtId="0" fontId="49" fillId="12" borderId="50" xfId="6" applyFont="1" applyFill="1" applyBorder="1" applyAlignment="1" applyProtection="1">
      <alignment horizontal="center" vertical="center" shrinkToFit="1"/>
      <protection locked="0"/>
    </xf>
    <xf numFmtId="0" fontId="49" fillId="10" borderId="49" xfId="6" applyFont="1" applyFill="1" applyBorder="1" applyAlignment="1" applyProtection="1">
      <alignment horizontal="center" vertical="center" wrapText="1"/>
      <protection locked="0"/>
    </xf>
    <xf numFmtId="0" fontId="49" fillId="10" borderId="12" xfId="6" applyFont="1" applyFill="1" applyBorder="1" applyAlignment="1" applyProtection="1">
      <alignment horizontal="center" vertical="center" wrapText="1"/>
      <protection locked="0"/>
    </xf>
    <xf numFmtId="0" fontId="49" fillId="10" borderId="86" xfId="6" applyFont="1" applyFill="1" applyBorder="1" applyAlignment="1" applyProtection="1">
      <alignment horizontal="center" vertical="center" wrapText="1"/>
      <protection locked="0"/>
    </xf>
    <xf numFmtId="183" fontId="50" fillId="6" borderId="85" xfId="6" applyNumberFormat="1" applyFont="1" applyFill="1" applyBorder="1" applyAlignment="1" applyProtection="1">
      <alignment horizontal="center" vertical="center" wrapText="1"/>
    </xf>
    <xf numFmtId="183" fontId="50" fillId="6" borderId="86" xfId="6" applyNumberFormat="1" applyFont="1" applyFill="1" applyBorder="1" applyAlignment="1" applyProtection="1">
      <alignment horizontal="center" vertical="center" wrapText="1"/>
    </xf>
    <xf numFmtId="183" fontId="50" fillId="6" borderId="85" xfId="7" applyNumberFormat="1" applyFont="1" applyFill="1" applyBorder="1" applyAlignment="1" applyProtection="1">
      <alignment horizontal="center" vertical="center" wrapText="1"/>
    </xf>
    <xf numFmtId="183" fontId="50" fillId="6" borderId="86" xfId="7" applyNumberFormat="1" applyFont="1" applyFill="1" applyBorder="1" applyAlignment="1" applyProtection="1">
      <alignment horizontal="center" vertical="center" wrapText="1"/>
    </xf>
    <xf numFmtId="0" fontId="49" fillId="10" borderId="85" xfId="6" applyFont="1" applyFill="1" applyBorder="1" applyAlignment="1" applyProtection="1">
      <alignment horizontal="left" vertical="center" wrapText="1"/>
      <protection locked="0"/>
    </xf>
    <xf numFmtId="0" fontId="49" fillId="10" borderId="12" xfId="6" applyFont="1" applyFill="1" applyBorder="1" applyAlignment="1" applyProtection="1">
      <alignment horizontal="left" vertical="center" wrapText="1"/>
      <protection locked="0"/>
    </xf>
    <xf numFmtId="0" fontId="49" fillId="10" borderId="86" xfId="6" applyFont="1" applyFill="1" applyBorder="1" applyAlignment="1" applyProtection="1">
      <alignment horizontal="left" vertical="center" wrapText="1"/>
      <protection locked="0"/>
    </xf>
    <xf numFmtId="0" fontId="6" fillId="12" borderId="60" xfId="6" applyFont="1" applyFill="1" applyBorder="1" applyAlignment="1" applyProtection="1">
      <alignment horizontal="center" vertical="center" wrapText="1"/>
      <protection locked="0"/>
    </xf>
    <xf numFmtId="0" fontId="6" fillId="12" borderId="37" xfId="6" applyFont="1" applyFill="1" applyBorder="1" applyAlignment="1" applyProtection="1">
      <alignment horizontal="center" vertical="center" wrapText="1"/>
      <protection locked="0"/>
    </xf>
    <xf numFmtId="0" fontId="49" fillId="12" borderId="89" xfId="6" applyFont="1" applyFill="1" applyBorder="1" applyAlignment="1" applyProtection="1">
      <alignment horizontal="center" vertical="center" wrapText="1"/>
      <protection locked="0"/>
    </xf>
    <xf numFmtId="0" fontId="49" fillId="12" borderId="37" xfId="6" applyFont="1" applyFill="1" applyBorder="1" applyAlignment="1" applyProtection="1">
      <alignment horizontal="center" vertical="center" wrapText="1"/>
      <protection locked="0"/>
    </xf>
    <xf numFmtId="0" fontId="49" fillId="12" borderId="89" xfId="6" applyFont="1" applyFill="1" applyBorder="1" applyAlignment="1" applyProtection="1">
      <alignment horizontal="center" vertical="center" shrinkToFit="1"/>
      <protection locked="0"/>
    </xf>
    <xf numFmtId="0" fontId="49" fillId="12" borderId="61" xfId="6" applyFont="1" applyFill="1" applyBorder="1" applyAlignment="1" applyProtection="1">
      <alignment horizontal="center" vertical="center" shrinkToFit="1"/>
      <protection locked="0"/>
    </xf>
    <xf numFmtId="0" fontId="49" fillId="12" borderId="37" xfId="6" applyFont="1" applyFill="1" applyBorder="1" applyAlignment="1" applyProtection="1">
      <alignment horizontal="center" vertical="center" shrinkToFit="1"/>
      <protection locked="0"/>
    </xf>
    <xf numFmtId="0" fontId="49" fillId="10" borderId="89" xfId="6" applyFont="1" applyFill="1" applyBorder="1" applyAlignment="1" applyProtection="1">
      <alignment horizontal="center" vertical="center" wrapText="1"/>
      <protection locked="0"/>
    </xf>
    <xf numFmtId="0" fontId="49" fillId="10" borderId="61" xfId="6" applyFont="1" applyFill="1" applyBorder="1" applyAlignment="1" applyProtection="1">
      <alignment horizontal="center" vertical="center" wrapText="1"/>
      <protection locked="0"/>
    </xf>
    <xf numFmtId="0" fontId="49" fillId="10" borderId="62" xfId="6" applyFont="1" applyFill="1" applyBorder="1" applyAlignment="1" applyProtection="1">
      <alignment horizontal="center" vertical="center" wrapText="1"/>
      <protection locked="0"/>
    </xf>
    <xf numFmtId="183" fontId="50" fillId="6" borderId="60" xfId="6" applyNumberFormat="1" applyFont="1" applyFill="1" applyBorder="1" applyAlignment="1" applyProtection="1">
      <alignment horizontal="center" vertical="center" wrapText="1"/>
    </xf>
    <xf numFmtId="183" fontId="50" fillId="6" borderId="62" xfId="6" applyNumberFormat="1" applyFont="1" applyFill="1" applyBorder="1" applyAlignment="1" applyProtection="1">
      <alignment horizontal="center" vertical="center" wrapText="1"/>
    </xf>
    <xf numFmtId="183" fontId="50" fillId="6" borderId="60" xfId="7" applyNumberFormat="1" applyFont="1" applyFill="1" applyBorder="1" applyAlignment="1" applyProtection="1">
      <alignment horizontal="center" vertical="center" wrapText="1"/>
    </xf>
    <xf numFmtId="183" fontId="50" fillId="6" borderId="62" xfId="7" applyNumberFormat="1" applyFont="1" applyFill="1" applyBorder="1" applyAlignment="1" applyProtection="1">
      <alignment horizontal="center" vertical="center" wrapText="1"/>
    </xf>
    <xf numFmtId="0" fontId="6" fillId="12" borderId="96" xfId="6" applyFont="1" applyFill="1" applyBorder="1" applyAlignment="1" applyProtection="1">
      <alignment horizontal="center" vertical="center" wrapText="1"/>
      <protection locked="0"/>
    </xf>
    <xf numFmtId="0" fontId="6" fillId="12" borderId="97" xfId="6" applyFont="1" applyFill="1" applyBorder="1" applyAlignment="1" applyProtection="1">
      <alignment horizontal="center" vertical="center" wrapText="1"/>
      <protection locked="0"/>
    </xf>
    <xf numFmtId="0" fontId="49" fillId="12" borderId="98" xfId="6" applyFont="1" applyFill="1" applyBorder="1" applyAlignment="1" applyProtection="1">
      <alignment horizontal="center" vertical="center" wrapText="1"/>
      <protection locked="0"/>
    </xf>
    <xf numFmtId="0" fontId="49" fillId="12" borderId="97" xfId="6" applyFont="1" applyFill="1" applyBorder="1" applyAlignment="1" applyProtection="1">
      <alignment horizontal="center" vertical="center" wrapText="1"/>
      <protection locked="0"/>
    </xf>
    <xf numFmtId="0" fontId="49" fillId="12" borderId="98" xfId="6" applyFont="1" applyFill="1" applyBorder="1" applyAlignment="1" applyProtection="1">
      <alignment horizontal="center" vertical="center" shrinkToFit="1"/>
      <protection locked="0"/>
    </xf>
    <xf numFmtId="0" fontId="49" fillId="12" borderId="99" xfId="6" applyFont="1" applyFill="1" applyBorder="1" applyAlignment="1" applyProtection="1">
      <alignment horizontal="center" vertical="center" shrinkToFit="1"/>
      <protection locked="0"/>
    </xf>
    <xf numFmtId="0" fontId="49" fillId="12" borderId="97" xfId="6" applyFont="1" applyFill="1" applyBorder="1" applyAlignment="1" applyProtection="1">
      <alignment horizontal="center" vertical="center" shrinkToFit="1"/>
      <protection locked="0"/>
    </xf>
    <xf numFmtId="0" fontId="49" fillId="10" borderId="98" xfId="6" applyFont="1" applyFill="1" applyBorder="1" applyAlignment="1" applyProtection="1">
      <alignment horizontal="center" vertical="center" wrapText="1"/>
      <protection locked="0"/>
    </xf>
    <xf numFmtId="0" fontId="49" fillId="10" borderId="99" xfId="6" applyFont="1" applyFill="1" applyBorder="1" applyAlignment="1" applyProtection="1">
      <alignment horizontal="center" vertical="center" wrapText="1"/>
      <protection locked="0"/>
    </xf>
    <xf numFmtId="0" fontId="49" fillId="10" borderId="100" xfId="6" applyFont="1" applyFill="1" applyBorder="1" applyAlignment="1" applyProtection="1">
      <alignment horizontal="center" vertical="center" wrapText="1"/>
      <protection locked="0"/>
    </xf>
    <xf numFmtId="183" fontId="50" fillId="6" borderId="96" xfId="6" applyNumberFormat="1" applyFont="1" applyFill="1" applyBorder="1" applyAlignment="1" applyProtection="1">
      <alignment horizontal="center" vertical="center" wrapText="1"/>
    </xf>
    <xf numFmtId="183" fontId="50" fillId="6" borderId="100" xfId="6" applyNumberFormat="1" applyFont="1" applyFill="1" applyBorder="1" applyAlignment="1" applyProtection="1">
      <alignment horizontal="center" vertical="center" wrapText="1"/>
    </xf>
    <xf numFmtId="183" fontId="50" fillId="6" borderId="96" xfId="7" applyNumberFormat="1" applyFont="1" applyFill="1" applyBorder="1" applyAlignment="1" applyProtection="1">
      <alignment horizontal="center" vertical="center" wrapText="1"/>
    </xf>
    <xf numFmtId="183" fontId="50" fillId="6" borderId="100" xfId="7" applyNumberFormat="1" applyFont="1" applyFill="1" applyBorder="1" applyAlignment="1" applyProtection="1">
      <alignment horizontal="center" vertical="center" wrapText="1"/>
    </xf>
    <xf numFmtId="0" fontId="49" fillId="10" borderId="96" xfId="6" applyFont="1" applyFill="1" applyBorder="1" applyAlignment="1" applyProtection="1">
      <alignment horizontal="left" vertical="center" wrapText="1"/>
      <protection locked="0"/>
    </xf>
    <xf numFmtId="0" fontId="49" fillId="10" borderId="99" xfId="6" applyFont="1" applyFill="1" applyBorder="1" applyAlignment="1" applyProtection="1">
      <alignment horizontal="left" vertical="center" wrapText="1"/>
      <protection locked="0"/>
    </xf>
    <xf numFmtId="0" fontId="49" fillId="10" borderId="100" xfId="6" applyFont="1" applyFill="1" applyBorder="1" applyAlignment="1" applyProtection="1">
      <alignment horizontal="left" vertical="center" wrapText="1"/>
      <protection locked="0"/>
    </xf>
    <xf numFmtId="0" fontId="52" fillId="6" borderId="65" xfId="6" applyFont="1" applyFill="1" applyBorder="1" applyAlignment="1">
      <alignment horizontal="center" vertical="center"/>
    </xf>
    <xf numFmtId="0" fontId="52" fillId="6" borderId="68" xfId="6" applyFont="1" applyFill="1" applyBorder="1" applyAlignment="1">
      <alignment horizontal="center" vertical="center"/>
    </xf>
  </cellXfs>
  <cellStyles count="11">
    <cellStyle name="パーセント 2" xfId="10"/>
    <cellStyle name="桁区切り 2" xfId="9"/>
    <cellStyle name="桁区切り 3" xfId="7"/>
    <cellStyle name="標準" xfId="0" builtinId="0"/>
    <cellStyle name="標準 2" xfId="1"/>
    <cellStyle name="標準 2 2" xfId="5"/>
    <cellStyle name="標準 3" xfId="3"/>
    <cellStyle name="標準 3 2" xfId="8"/>
    <cellStyle name="標準 4 2 2" xfId="6"/>
    <cellStyle name="標準_通所介護＿添付加算" xfId="4"/>
    <cellStyle name="標準_添付書類検討1" xfId="2"/>
  </cellStyles>
  <dxfs count="2">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10</xdr:col>
      <xdr:colOff>325755</xdr:colOff>
      <xdr:row>32</xdr:row>
      <xdr:rowOff>110490</xdr:rowOff>
    </xdr:from>
    <xdr:to>
      <xdr:col>13</xdr:col>
      <xdr:colOff>89535</xdr:colOff>
      <xdr:row>32</xdr:row>
      <xdr:rowOff>110490</xdr:rowOff>
    </xdr:to>
    <xdr:sp macro="" textlink="">
      <xdr:nvSpPr>
        <xdr:cNvPr id="2" name="Line 1"/>
        <xdr:cNvSpPr>
          <a:spLocks noChangeShapeType="1"/>
        </xdr:cNvSpPr>
      </xdr:nvSpPr>
      <xdr:spPr bwMode="auto">
        <a:xfrm>
          <a:off x="5674995" y="999363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1</xdr:rowOff>
    </xdr:from>
    <xdr:to>
      <xdr:col>16</xdr:col>
      <xdr:colOff>0</xdr:colOff>
      <xdr:row>6</xdr:row>
      <xdr:rowOff>0</xdr:rowOff>
    </xdr:to>
    <xdr:sp macro="" textlink="">
      <xdr:nvSpPr>
        <xdr:cNvPr id="3" name="Text Box 8"/>
        <xdr:cNvSpPr txBox="1">
          <a:spLocks noChangeArrowheads="1"/>
        </xdr:cNvSpPr>
      </xdr:nvSpPr>
      <xdr:spPr bwMode="auto">
        <a:xfrm>
          <a:off x="419100" y="3848101"/>
          <a:ext cx="7734300" cy="228599"/>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4" name="Line 15"/>
        <xdr:cNvSpPr>
          <a:spLocks noChangeShapeType="1"/>
        </xdr:cNvSpPr>
      </xdr:nvSpPr>
      <xdr:spPr bwMode="auto">
        <a:xfrm>
          <a:off x="6414135" y="77876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5" name="Line 18"/>
        <xdr:cNvSpPr>
          <a:spLocks noChangeShapeType="1"/>
        </xdr:cNvSpPr>
      </xdr:nvSpPr>
      <xdr:spPr bwMode="auto">
        <a:xfrm>
          <a:off x="7326630" y="77876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17</xdr:col>
      <xdr:colOff>0</xdr:colOff>
      <xdr:row>4</xdr:row>
      <xdr:rowOff>0</xdr:rowOff>
    </xdr:to>
    <xdr:sp macro="" textlink="">
      <xdr:nvSpPr>
        <xdr:cNvPr id="6" name="正方形/長方形 5"/>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4" name="正方形/長方形 3"/>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5" name="Line 15"/>
        <xdr:cNvSpPr>
          <a:spLocks noChangeShapeType="1"/>
        </xdr:cNvSpPr>
      </xdr:nvSpPr>
      <xdr:spPr bwMode="auto">
        <a:xfrm>
          <a:off x="6414135"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6" name="Line 18"/>
        <xdr:cNvSpPr>
          <a:spLocks noChangeShapeType="1"/>
        </xdr:cNvSpPr>
      </xdr:nvSpPr>
      <xdr:spPr bwMode="auto">
        <a:xfrm>
          <a:off x="7326630"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7" name="Line 1"/>
        <xdr:cNvSpPr>
          <a:spLocks noChangeShapeType="1"/>
        </xdr:cNvSpPr>
      </xdr:nvSpPr>
      <xdr:spPr bwMode="auto">
        <a:xfrm>
          <a:off x="5674995" y="99860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xdr:colOff>
      <xdr:row>11</xdr:row>
      <xdr:rowOff>781050</xdr:rowOff>
    </xdr:from>
    <xdr:to>
      <xdr:col>4</xdr:col>
      <xdr:colOff>3190875</xdr:colOff>
      <xdr:row>11</xdr:row>
      <xdr:rowOff>1238250</xdr:rowOff>
    </xdr:to>
    <xdr:sp macro="" textlink="">
      <xdr:nvSpPr>
        <xdr:cNvPr id="2" name="Text Box 1"/>
        <xdr:cNvSpPr txBox="1">
          <a:spLocks noChangeArrowheads="1"/>
        </xdr:cNvSpPr>
      </xdr:nvSpPr>
      <xdr:spPr bwMode="auto">
        <a:xfrm>
          <a:off x="4371975" y="6096000"/>
          <a:ext cx="3105150" cy="4572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HG丸ｺﾞｼｯｸM-PRO"/>
              <a:ea typeface="HG丸ｺﾞｼｯｸM-PRO"/>
            </a:rPr>
            <a:t>＊利用者の個人情報が記載されている資料を添付する場合は、必ず利用者名を伏せた形にすること</a:t>
          </a:r>
        </a:p>
      </xdr:txBody>
    </xdr:sp>
    <xdr:clientData/>
  </xdr:twoCellAnchor>
  <xdr:twoCellAnchor>
    <xdr:from>
      <xdr:col>5</xdr:col>
      <xdr:colOff>85725</xdr:colOff>
      <xdr:row>11</xdr:row>
      <xdr:rowOff>781050</xdr:rowOff>
    </xdr:from>
    <xdr:to>
      <xdr:col>5</xdr:col>
      <xdr:colOff>3048000</xdr:colOff>
      <xdr:row>11</xdr:row>
      <xdr:rowOff>1238250</xdr:rowOff>
    </xdr:to>
    <xdr:sp macro="" textlink="">
      <xdr:nvSpPr>
        <xdr:cNvPr id="3" name="Text Box 2"/>
        <xdr:cNvSpPr txBox="1">
          <a:spLocks noChangeArrowheads="1"/>
        </xdr:cNvSpPr>
      </xdr:nvSpPr>
      <xdr:spPr bwMode="auto">
        <a:xfrm>
          <a:off x="7677150" y="6096000"/>
          <a:ext cx="2962275" cy="4572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000"/>
            </a:lnSpc>
            <a:defRPr sz="1000"/>
          </a:pPr>
          <a:r>
            <a:rPr lang="ja-JP" altLang="en-US" sz="900" b="0" i="0" u="none" strike="noStrike" baseline="0">
              <a:solidFill>
                <a:srgbClr val="000000"/>
              </a:solidFill>
              <a:latin typeface="HG丸ｺﾞｼｯｸM-PRO"/>
              <a:ea typeface="HG丸ｺﾞｼｯｸM-PRO"/>
            </a:rPr>
            <a:t>＊従業者の個人情報が記載されている資料を添付する場合は、必ず個人名を伏せた形にすること</a:t>
          </a:r>
        </a:p>
      </xdr:txBody>
    </xdr:sp>
    <xdr:clientData/>
  </xdr:twoCellAnchor>
  <xdr:twoCellAnchor>
    <xdr:from>
      <xdr:col>5</xdr:col>
      <xdr:colOff>47625</xdr:colOff>
      <xdr:row>12</xdr:row>
      <xdr:rowOff>0</xdr:rowOff>
    </xdr:from>
    <xdr:to>
      <xdr:col>5</xdr:col>
      <xdr:colOff>3095625</xdr:colOff>
      <xdr:row>12</xdr:row>
      <xdr:rowOff>0</xdr:rowOff>
    </xdr:to>
    <xdr:sp macro="" textlink="">
      <xdr:nvSpPr>
        <xdr:cNvPr id="4" name="Text Box 3"/>
        <xdr:cNvSpPr txBox="1">
          <a:spLocks noChangeArrowheads="1"/>
        </xdr:cNvSpPr>
      </xdr:nvSpPr>
      <xdr:spPr bwMode="auto">
        <a:xfrm>
          <a:off x="7639050" y="6858000"/>
          <a:ext cx="30480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明朝"/>
              <a:ea typeface="ＭＳ Ｐ明朝"/>
            </a:rPr>
            <a:t>※勤務形態一覧表（参考様式１）に代えて、各事業所・施設において使用している勤務割表等により、職種、勤務形態、氏名及び当該業務の勤務時間等が確認できる場合は、その書類でも可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3" name="正方形/長方形 2"/>
        <xdr:cNvSpPr/>
      </xdr:nvSpPr>
      <xdr:spPr>
        <a:xfrm>
          <a:off x="180975" y="13822679"/>
          <a:ext cx="1257871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9733;&#28168;&#65289;/&#26032;&#35215;&#23626;&#20986;/R040401_tsuusyo_kaigo_shink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ライト】"/>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tabSelected="1" zoomScaleNormal="100" zoomScaleSheetLayoutView="85" workbookViewId="0">
      <selection activeCell="T7" sqref="T7:AF7"/>
    </sheetView>
  </sheetViews>
  <sheetFormatPr defaultColWidth="4" defaultRowHeight="16.2" x14ac:dyDescent="0.2"/>
  <cols>
    <col min="1" max="1" width="1.44140625" style="258" customWidth="1"/>
    <col min="2" max="12" width="3.21875" style="258" customWidth="1"/>
    <col min="13" max="13" width="13" style="258" customWidth="1"/>
    <col min="14" max="14" width="4.109375" style="258" bestFit="1" customWidth="1"/>
    <col min="15" max="32" width="3.21875" style="258" customWidth="1"/>
    <col min="33" max="33" width="1.44140625" style="258" customWidth="1"/>
    <col min="34" max="36" width="3.21875" style="258" customWidth="1"/>
    <col min="37" max="16384" width="4" style="258"/>
  </cols>
  <sheetData>
    <row r="2" spans="1:32" x14ac:dyDescent="0.2">
      <c r="B2" s="258" t="s">
        <v>287</v>
      </c>
    </row>
    <row r="4" spans="1:32" x14ac:dyDescent="0.2">
      <c r="W4" s="259" t="s">
        <v>224</v>
      </c>
      <c r="X4" s="424"/>
      <c r="Y4" s="424"/>
      <c r="Z4" s="260" t="s">
        <v>225</v>
      </c>
      <c r="AA4" s="424"/>
      <c r="AB4" s="424"/>
      <c r="AC4" s="260" t="s">
        <v>288</v>
      </c>
      <c r="AD4" s="424"/>
      <c r="AE4" s="424"/>
      <c r="AF4" s="260" t="s">
        <v>289</v>
      </c>
    </row>
    <row r="5" spans="1:32" x14ac:dyDescent="0.2">
      <c r="B5" s="424"/>
      <c r="C5" s="424"/>
      <c r="D5" s="424"/>
      <c r="E5" s="424"/>
      <c r="F5" s="424"/>
      <c r="G5" s="424"/>
      <c r="H5" s="424" t="s">
        <v>290</v>
      </c>
      <c r="I5" s="424"/>
      <c r="J5" s="424"/>
      <c r="K5" s="260" t="s">
        <v>291</v>
      </c>
    </row>
    <row r="7" spans="1:32" x14ac:dyDescent="0.2">
      <c r="S7" s="259" t="s">
        <v>292</v>
      </c>
      <c r="T7" s="425"/>
      <c r="U7" s="425"/>
      <c r="V7" s="425"/>
      <c r="W7" s="425"/>
      <c r="X7" s="425"/>
      <c r="Y7" s="425"/>
      <c r="Z7" s="425"/>
      <c r="AA7" s="425"/>
      <c r="AB7" s="425"/>
      <c r="AC7" s="425"/>
      <c r="AD7" s="425"/>
      <c r="AE7" s="425"/>
      <c r="AF7" s="425"/>
    </row>
    <row r="8" spans="1:32" x14ac:dyDescent="0.2">
      <c r="S8" s="259"/>
      <c r="T8" s="260"/>
      <c r="U8" s="260"/>
      <c r="V8" s="260"/>
      <c r="W8" s="260"/>
      <c r="X8" s="260"/>
      <c r="Y8" s="260"/>
      <c r="Z8" s="260"/>
      <c r="AA8" s="260"/>
      <c r="AB8" s="260"/>
      <c r="AC8" s="260"/>
      <c r="AD8" s="260"/>
      <c r="AE8" s="260"/>
      <c r="AF8" s="260"/>
    </row>
    <row r="9" spans="1:32" x14ac:dyDescent="0.2">
      <c r="B9" s="404" t="s">
        <v>293</v>
      </c>
      <c r="C9" s="404"/>
      <c r="D9" s="404"/>
      <c r="E9" s="404"/>
      <c r="F9" s="404"/>
      <c r="G9" s="404"/>
      <c r="H9" s="404"/>
      <c r="I9" s="404"/>
      <c r="J9" s="404"/>
      <c r="K9" s="404"/>
      <c r="L9" s="404"/>
      <c r="M9" s="404"/>
      <c r="N9" s="404"/>
      <c r="O9" s="404"/>
      <c r="P9" s="404"/>
      <c r="Q9" s="404"/>
      <c r="R9" s="404"/>
      <c r="S9" s="404"/>
      <c r="T9" s="404"/>
      <c r="U9" s="404"/>
      <c r="V9" s="404"/>
      <c r="W9" s="404"/>
      <c r="X9" s="404"/>
      <c r="Y9" s="404"/>
      <c r="Z9" s="404"/>
      <c r="AA9" s="404"/>
    </row>
    <row r="10" spans="1:32" x14ac:dyDescent="0.2">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row>
    <row r="11" spans="1:32" x14ac:dyDescent="0.2">
      <c r="A11" s="258" t="s">
        <v>294</v>
      </c>
    </row>
    <row r="13" spans="1:32" ht="36" customHeight="1" x14ac:dyDescent="0.2">
      <c r="R13" s="426" t="s">
        <v>295</v>
      </c>
      <c r="S13" s="427"/>
      <c r="T13" s="427"/>
      <c r="U13" s="427"/>
      <c r="V13" s="428"/>
      <c r="W13" s="262"/>
      <c r="X13" s="263"/>
      <c r="Y13" s="263"/>
      <c r="Z13" s="263"/>
      <c r="AA13" s="263"/>
      <c r="AB13" s="263"/>
      <c r="AC13" s="263"/>
      <c r="AD13" s="263"/>
      <c r="AE13" s="263"/>
      <c r="AF13" s="264"/>
    </row>
    <row r="14" spans="1:32" ht="13.5" customHeight="1" x14ac:dyDescent="0.2"/>
    <row r="15" spans="1:32" s="265" customFormat="1" ht="34.5" customHeight="1" x14ac:dyDescent="0.2">
      <c r="B15" s="426" t="s">
        <v>65</v>
      </c>
      <c r="C15" s="427"/>
      <c r="D15" s="427"/>
      <c r="E15" s="427"/>
      <c r="F15" s="427"/>
      <c r="G15" s="427"/>
      <c r="H15" s="427"/>
      <c r="I15" s="427"/>
      <c r="J15" s="427"/>
      <c r="K15" s="427"/>
      <c r="L15" s="428"/>
      <c r="M15" s="427" t="s">
        <v>66</v>
      </c>
      <c r="N15" s="428"/>
      <c r="O15" s="426" t="s">
        <v>296</v>
      </c>
      <c r="P15" s="427"/>
      <c r="Q15" s="427"/>
      <c r="R15" s="427"/>
      <c r="S15" s="427"/>
      <c r="T15" s="427"/>
      <c r="U15" s="427"/>
      <c r="V15" s="427"/>
      <c r="W15" s="427"/>
      <c r="X15" s="427"/>
      <c r="Y15" s="427"/>
      <c r="Z15" s="427"/>
      <c r="AA15" s="427"/>
      <c r="AB15" s="427"/>
      <c r="AC15" s="427"/>
      <c r="AD15" s="427"/>
      <c r="AE15" s="427"/>
      <c r="AF15" s="428"/>
    </row>
    <row r="16" spans="1:32" s="265" customFormat="1" x14ac:dyDescent="0.2">
      <c r="B16" s="389" t="s">
        <v>297</v>
      </c>
      <c r="C16" s="390"/>
      <c r="D16" s="390"/>
      <c r="E16" s="390"/>
      <c r="F16" s="390"/>
      <c r="G16" s="390"/>
      <c r="H16" s="390"/>
      <c r="I16" s="390"/>
      <c r="J16" s="390"/>
      <c r="K16" s="390"/>
      <c r="L16" s="391"/>
      <c r="M16" s="266" t="s">
        <v>298</v>
      </c>
      <c r="N16" s="267" t="s">
        <v>299</v>
      </c>
      <c r="O16" s="421" t="s">
        <v>300</v>
      </c>
      <c r="P16" s="422"/>
      <c r="Q16" s="422"/>
      <c r="R16" s="422"/>
      <c r="S16" s="422"/>
      <c r="T16" s="422"/>
      <c r="U16" s="422"/>
      <c r="V16" s="422"/>
      <c r="W16" s="422"/>
      <c r="X16" s="422"/>
      <c r="Y16" s="422"/>
      <c r="Z16" s="422"/>
      <c r="AA16" s="422"/>
      <c r="AB16" s="422"/>
      <c r="AC16" s="422"/>
      <c r="AD16" s="422"/>
      <c r="AE16" s="422"/>
      <c r="AF16" s="423"/>
    </row>
    <row r="17" spans="2:32" s="265" customFormat="1" x14ac:dyDescent="0.2">
      <c r="B17" s="403"/>
      <c r="C17" s="404"/>
      <c r="D17" s="404"/>
      <c r="E17" s="404"/>
      <c r="F17" s="404"/>
      <c r="G17" s="404"/>
      <c r="H17" s="404"/>
      <c r="I17" s="404"/>
      <c r="J17" s="404"/>
      <c r="K17" s="404"/>
      <c r="L17" s="405"/>
      <c r="M17" s="268"/>
      <c r="N17" s="269" t="s">
        <v>299</v>
      </c>
      <c r="O17" s="396"/>
      <c r="P17" s="397"/>
      <c r="Q17" s="397"/>
      <c r="R17" s="397"/>
      <c r="S17" s="397"/>
      <c r="T17" s="397"/>
      <c r="U17" s="397"/>
      <c r="V17" s="397"/>
      <c r="W17" s="397"/>
      <c r="X17" s="397"/>
      <c r="Y17" s="397"/>
      <c r="Z17" s="397"/>
      <c r="AA17" s="397"/>
      <c r="AB17" s="397"/>
      <c r="AC17" s="397"/>
      <c r="AD17" s="397"/>
      <c r="AE17" s="397"/>
      <c r="AF17" s="398"/>
    </row>
    <row r="18" spans="2:32" s="265" customFormat="1" x14ac:dyDescent="0.2">
      <c r="B18" s="406"/>
      <c r="C18" s="407"/>
      <c r="D18" s="407"/>
      <c r="E18" s="407"/>
      <c r="F18" s="407"/>
      <c r="G18" s="407"/>
      <c r="H18" s="407"/>
      <c r="I18" s="407"/>
      <c r="J18" s="407"/>
      <c r="K18" s="407"/>
      <c r="L18" s="408"/>
      <c r="M18" s="268"/>
      <c r="N18" s="269" t="s">
        <v>299</v>
      </c>
      <c r="O18" s="396"/>
      <c r="P18" s="397"/>
      <c r="Q18" s="397"/>
      <c r="R18" s="397"/>
      <c r="S18" s="397"/>
      <c r="T18" s="397"/>
      <c r="U18" s="397"/>
      <c r="V18" s="397"/>
      <c r="W18" s="397"/>
      <c r="X18" s="397"/>
      <c r="Y18" s="397"/>
      <c r="Z18" s="397"/>
      <c r="AA18" s="397"/>
      <c r="AB18" s="397"/>
      <c r="AC18" s="397"/>
      <c r="AD18" s="397"/>
      <c r="AE18" s="397"/>
      <c r="AF18" s="398"/>
    </row>
    <row r="19" spans="2:32" s="265" customFormat="1" x14ac:dyDescent="0.2">
      <c r="B19" s="389" t="s">
        <v>301</v>
      </c>
      <c r="C19" s="390"/>
      <c r="D19" s="390"/>
      <c r="E19" s="390"/>
      <c r="F19" s="390"/>
      <c r="G19" s="390"/>
      <c r="H19" s="390"/>
      <c r="I19" s="390"/>
      <c r="J19" s="390"/>
      <c r="K19" s="390"/>
      <c r="L19" s="391"/>
      <c r="M19" s="268"/>
      <c r="N19" s="270" t="s">
        <v>299</v>
      </c>
      <c r="O19" s="396"/>
      <c r="P19" s="397"/>
      <c r="Q19" s="397"/>
      <c r="R19" s="397"/>
      <c r="S19" s="397"/>
      <c r="T19" s="397"/>
      <c r="U19" s="397"/>
      <c r="V19" s="397"/>
      <c r="W19" s="397"/>
      <c r="X19" s="397"/>
      <c r="Y19" s="397"/>
      <c r="Z19" s="397"/>
      <c r="AA19" s="397"/>
      <c r="AB19" s="397"/>
      <c r="AC19" s="397"/>
      <c r="AD19" s="397"/>
      <c r="AE19" s="397"/>
      <c r="AF19" s="398"/>
    </row>
    <row r="20" spans="2:32" s="265" customFormat="1" x14ac:dyDescent="0.2">
      <c r="B20" s="409"/>
      <c r="C20" s="410"/>
      <c r="D20" s="410"/>
      <c r="E20" s="410"/>
      <c r="F20" s="410"/>
      <c r="G20" s="410"/>
      <c r="H20" s="410"/>
      <c r="I20" s="410"/>
      <c r="J20" s="410"/>
      <c r="K20" s="410"/>
      <c r="L20" s="411"/>
      <c r="M20" s="268"/>
      <c r="N20" s="270" t="s">
        <v>299</v>
      </c>
      <c r="O20" s="396"/>
      <c r="P20" s="397"/>
      <c r="Q20" s="397"/>
      <c r="R20" s="397"/>
      <c r="S20" s="397"/>
      <c r="T20" s="397"/>
      <c r="U20" s="397"/>
      <c r="V20" s="397"/>
      <c r="W20" s="397"/>
      <c r="X20" s="397"/>
      <c r="Y20" s="397"/>
      <c r="Z20" s="397"/>
      <c r="AA20" s="397"/>
      <c r="AB20" s="397"/>
      <c r="AC20" s="397"/>
      <c r="AD20" s="397"/>
      <c r="AE20" s="397"/>
      <c r="AF20" s="398"/>
    </row>
    <row r="21" spans="2:32" s="265" customFormat="1" x14ac:dyDescent="0.2">
      <c r="B21" s="392"/>
      <c r="C21" s="393"/>
      <c r="D21" s="393"/>
      <c r="E21" s="393"/>
      <c r="F21" s="393"/>
      <c r="G21" s="393"/>
      <c r="H21" s="393"/>
      <c r="I21" s="393"/>
      <c r="J21" s="393"/>
      <c r="K21" s="393"/>
      <c r="L21" s="394"/>
      <c r="M21" s="271"/>
      <c r="N21" s="272" t="s">
        <v>299</v>
      </c>
      <c r="O21" s="396"/>
      <c r="P21" s="397"/>
      <c r="Q21" s="397"/>
      <c r="R21" s="397"/>
      <c r="S21" s="397"/>
      <c r="T21" s="397"/>
      <c r="U21" s="397"/>
      <c r="V21" s="397"/>
      <c r="W21" s="397"/>
      <c r="X21" s="397"/>
      <c r="Y21" s="397"/>
      <c r="Z21" s="397"/>
      <c r="AA21" s="397"/>
      <c r="AB21" s="397"/>
      <c r="AC21" s="397"/>
      <c r="AD21" s="397"/>
      <c r="AE21" s="397"/>
      <c r="AF21" s="398"/>
    </row>
    <row r="22" spans="2:32" s="265" customFormat="1" x14ac:dyDescent="0.2">
      <c r="B22" s="389" t="s">
        <v>302</v>
      </c>
      <c r="C22" s="390"/>
      <c r="D22" s="390"/>
      <c r="E22" s="390"/>
      <c r="F22" s="390"/>
      <c r="G22" s="390"/>
      <c r="H22" s="390"/>
      <c r="I22" s="390"/>
      <c r="J22" s="390"/>
      <c r="K22" s="390"/>
      <c r="L22" s="391"/>
      <c r="M22" s="268"/>
      <c r="N22" s="269" t="s">
        <v>299</v>
      </c>
      <c r="O22" s="396"/>
      <c r="P22" s="397"/>
      <c r="Q22" s="397"/>
      <c r="R22" s="397"/>
      <c r="S22" s="397"/>
      <c r="T22" s="397"/>
      <c r="U22" s="397"/>
      <c r="V22" s="397"/>
      <c r="W22" s="397"/>
      <c r="X22" s="397"/>
      <c r="Y22" s="397"/>
      <c r="Z22" s="397"/>
      <c r="AA22" s="397"/>
      <c r="AB22" s="397"/>
      <c r="AC22" s="397"/>
      <c r="AD22" s="397"/>
      <c r="AE22" s="397"/>
      <c r="AF22" s="398"/>
    </row>
    <row r="23" spans="2:32" s="265" customFormat="1" x14ac:dyDescent="0.2">
      <c r="B23" s="409"/>
      <c r="C23" s="410"/>
      <c r="D23" s="410"/>
      <c r="E23" s="410"/>
      <c r="F23" s="410"/>
      <c r="G23" s="410"/>
      <c r="H23" s="410"/>
      <c r="I23" s="410"/>
      <c r="J23" s="410"/>
      <c r="K23" s="410"/>
      <c r="L23" s="411"/>
      <c r="M23" s="268"/>
      <c r="N23" s="269" t="s">
        <v>299</v>
      </c>
      <c r="O23" s="396"/>
      <c r="P23" s="397"/>
      <c r="Q23" s="397"/>
      <c r="R23" s="397"/>
      <c r="S23" s="397"/>
      <c r="T23" s="397"/>
      <c r="U23" s="397"/>
      <c r="V23" s="397"/>
      <c r="W23" s="397"/>
      <c r="X23" s="397"/>
      <c r="Y23" s="397"/>
      <c r="Z23" s="397"/>
      <c r="AA23" s="397"/>
      <c r="AB23" s="397"/>
      <c r="AC23" s="397"/>
      <c r="AD23" s="397"/>
      <c r="AE23" s="397"/>
      <c r="AF23" s="398"/>
    </row>
    <row r="24" spans="2:32" s="265" customFormat="1" x14ac:dyDescent="0.2">
      <c r="B24" s="392"/>
      <c r="C24" s="393"/>
      <c r="D24" s="393"/>
      <c r="E24" s="393"/>
      <c r="F24" s="393"/>
      <c r="G24" s="393"/>
      <c r="H24" s="393"/>
      <c r="I24" s="393"/>
      <c r="J24" s="393"/>
      <c r="K24" s="393"/>
      <c r="L24" s="394"/>
      <c r="M24" s="268"/>
      <c r="N24" s="269" t="s">
        <v>299</v>
      </c>
      <c r="O24" s="396"/>
      <c r="P24" s="397"/>
      <c r="Q24" s="397"/>
      <c r="R24" s="397"/>
      <c r="S24" s="397"/>
      <c r="T24" s="397"/>
      <c r="U24" s="397"/>
      <c r="V24" s="397"/>
      <c r="W24" s="397"/>
      <c r="X24" s="397"/>
      <c r="Y24" s="397"/>
      <c r="Z24" s="397"/>
      <c r="AA24" s="397"/>
      <c r="AB24" s="397"/>
      <c r="AC24" s="397"/>
      <c r="AD24" s="397"/>
      <c r="AE24" s="397"/>
      <c r="AF24" s="398"/>
    </row>
    <row r="25" spans="2:32" s="265" customFormat="1" x14ac:dyDescent="0.2">
      <c r="B25" s="389" t="s">
        <v>303</v>
      </c>
      <c r="C25" s="390"/>
      <c r="D25" s="390"/>
      <c r="E25" s="390"/>
      <c r="F25" s="390"/>
      <c r="G25" s="390"/>
      <c r="H25" s="390"/>
      <c r="I25" s="390"/>
      <c r="J25" s="390"/>
      <c r="K25" s="390"/>
      <c r="L25" s="391"/>
      <c r="M25" s="268"/>
      <c r="N25" s="269" t="s">
        <v>299</v>
      </c>
      <c r="O25" s="396"/>
      <c r="P25" s="397"/>
      <c r="Q25" s="397"/>
      <c r="R25" s="397"/>
      <c r="S25" s="397"/>
      <c r="T25" s="397"/>
      <c r="U25" s="397"/>
      <c r="V25" s="397"/>
      <c r="W25" s="397"/>
      <c r="X25" s="397"/>
      <c r="Y25" s="397"/>
      <c r="Z25" s="397"/>
      <c r="AA25" s="397"/>
      <c r="AB25" s="397"/>
      <c r="AC25" s="397"/>
      <c r="AD25" s="397"/>
      <c r="AE25" s="397"/>
      <c r="AF25" s="398"/>
    </row>
    <row r="26" spans="2:32" s="265" customFormat="1" x14ac:dyDescent="0.2">
      <c r="B26" s="409"/>
      <c r="C26" s="410"/>
      <c r="D26" s="410"/>
      <c r="E26" s="410"/>
      <c r="F26" s="410"/>
      <c r="G26" s="410"/>
      <c r="H26" s="410"/>
      <c r="I26" s="410"/>
      <c r="J26" s="410"/>
      <c r="K26" s="410"/>
      <c r="L26" s="411"/>
      <c r="M26" s="268"/>
      <c r="N26" s="269" t="s">
        <v>299</v>
      </c>
      <c r="O26" s="396"/>
      <c r="P26" s="397"/>
      <c r="Q26" s="397"/>
      <c r="R26" s="397"/>
      <c r="S26" s="397"/>
      <c r="T26" s="397"/>
      <c r="U26" s="397"/>
      <c r="V26" s="397"/>
      <c r="W26" s="397"/>
      <c r="X26" s="397"/>
      <c r="Y26" s="397"/>
      <c r="Z26" s="397"/>
      <c r="AA26" s="397"/>
      <c r="AB26" s="397"/>
      <c r="AC26" s="397"/>
      <c r="AD26" s="397"/>
      <c r="AE26" s="397"/>
      <c r="AF26" s="398"/>
    </row>
    <row r="27" spans="2:32" s="265" customFormat="1" x14ac:dyDescent="0.2">
      <c r="B27" s="392"/>
      <c r="C27" s="393"/>
      <c r="D27" s="393"/>
      <c r="E27" s="393"/>
      <c r="F27" s="393"/>
      <c r="G27" s="393"/>
      <c r="H27" s="393"/>
      <c r="I27" s="393"/>
      <c r="J27" s="393"/>
      <c r="K27" s="393"/>
      <c r="L27" s="394"/>
      <c r="M27" s="268"/>
      <c r="N27" s="269" t="s">
        <v>299</v>
      </c>
      <c r="O27" s="396"/>
      <c r="P27" s="397"/>
      <c r="Q27" s="397"/>
      <c r="R27" s="397"/>
      <c r="S27" s="397"/>
      <c r="T27" s="397"/>
      <c r="U27" s="397"/>
      <c r="V27" s="397"/>
      <c r="W27" s="397"/>
      <c r="X27" s="397"/>
      <c r="Y27" s="397"/>
      <c r="Z27" s="397"/>
      <c r="AA27" s="397"/>
      <c r="AB27" s="397"/>
      <c r="AC27" s="397"/>
      <c r="AD27" s="397"/>
      <c r="AE27" s="397"/>
      <c r="AF27" s="398"/>
    </row>
    <row r="28" spans="2:32" s="265" customFormat="1" x14ac:dyDescent="0.2">
      <c r="B28" s="389" t="s">
        <v>304</v>
      </c>
      <c r="C28" s="390"/>
      <c r="D28" s="390"/>
      <c r="E28" s="390"/>
      <c r="F28" s="390"/>
      <c r="G28" s="390"/>
      <c r="H28" s="390"/>
      <c r="I28" s="390"/>
      <c r="J28" s="390"/>
      <c r="K28" s="390"/>
      <c r="L28" s="391"/>
      <c r="M28" s="268"/>
      <c r="N28" s="269" t="s">
        <v>299</v>
      </c>
      <c r="O28" s="396"/>
      <c r="P28" s="397"/>
      <c r="Q28" s="397"/>
      <c r="R28" s="397"/>
      <c r="S28" s="397"/>
      <c r="T28" s="397"/>
      <c r="U28" s="397"/>
      <c r="V28" s="397"/>
      <c r="W28" s="397"/>
      <c r="X28" s="397"/>
      <c r="Y28" s="397"/>
      <c r="Z28" s="397"/>
      <c r="AA28" s="397"/>
      <c r="AB28" s="397"/>
      <c r="AC28" s="397"/>
      <c r="AD28" s="397"/>
      <c r="AE28" s="397"/>
      <c r="AF28" s="398"/>
    </row>
    <row r="29" spans="2:32" s="265" customFormat="1" x14ac:dyDescent="0.2">
      <c r="B29" s="409"/>
      <c r="C29" s="410"/>
      <c r="D29" s="410"/>
      <c r="E29" s="410"/>
      <c r="F29" s="410"/>
      <c r="G29" s="410"/>
      <c r="H29" s="410"/>
      <c r="I29" s="410"/>
      <c r="J29" s="410"/>
      <c r="K29" s="410"/>
      <c r="L29" s="411"/>
      <c r="M29" s="268"/>
      <c r="N29" s="269" t="s">
        <v>299</v>
      </c>
      <c r="O29" s="396"/>
      <c r="P29" s="397"/>
      <c r="Q29" s="397"/>
      <c r="R29" s="397"/>
      <c r="S29" s="397"/>
      <c r="T29" s="397"/>
      <c r="U29" s="397"/>
      <c r="V29" s="397"/>
      <c r="W29" s="397"/>
      <c r="X29" s="397"/>
      <c r="Y29" s="397"/>
      <c r="Z29" s="397"/>
      <c r="AA29" s="397"/>
      <c r="AB29" s="397"/>
      <c r="AC29" s="397"/>
      <c r="AD29" s="397"/>
      <c r="AE29" s="397"/>
      <c r="AF29" s="398"/>
    </row>
    <row r="30" spans="2:32" s="265" customFormat="1" x14ac:dyDescent="0.2">
      <c r="B30" s="392"/>
      <c r="C30" s="393"/>
      <c r="D30" s="393"/>
      <c r="E30" s="393"/>
      <c r="F30" s="393"/>
      <c r="G30" s="393"/>
      <c r="H30" s="393"/>
      <c r="I30" s="393"/>
      <c r="J30" s="393"/>
      <c r="K30" s="393"/>
      <c r="L30" s="394"/>
      <c r="M30" s="268"/>
      <c r="N30" s="269" t="s">
        <v>299</v>
      </c>
      <c r="O30" s="396"/>
      <c r="P30" s="397"/>
      <c r="Q30" s="397"/>
      <c r="R30" s="397"/>
      <c r="S30" s="397"/>
      <c r="T30" s="397"/>
      <c r="U30" s="397"/>
      <c r="V30" s="397"/>
      <c r="W30" s="397"/>
      <c r="X30" s="397"/>
      <c r="Y30" s="397"/>
      <c r="Z30" s="397"/>
      <c r="AA30" s="397"/>
      <c r="AB30" s="397"/>
      <c r="AC30" s="397"/>
      <c r="AD30" s="397"/>
      <c r="AE30" s="397"/>
      <c r="AF30" s="398"/>
    </row>
    <row r="31" spans="2:32" s="265" customFormat="1" x14ac:dyDescent="0.2">
      <c r="B31" s="389" t="s">
        <v>67</v>
      </c>
      <c r="C31" s="390"/>
      <c r="D31" s="390"/>
      <c r="E31" s="390"/>
      <c r="F31" s="390"/>
      <c r="G31" s="390"/>
      <c r="H31" s="390"/>
      <c r="I31" s="390"/>
      <c r="J31" s="390"/>
      <c r="K31" s="390"/>
      <c r="L31" s="391"/>
      <c r="M31" s="273"/>
      <c r="N31" s="270" t="s">
        <v>299</v>
      </c>
      <c r="O31" s="396"/>
      <c r="P31" s="397"/>
      <c r="Q31" s="397"/>
      <c r="R31" s="397"/>
      <c r="S31" s="397"/>
      <c r="T31" s="397"/>
      <c r="U31" s="397"/>
      <c r="V31" s="397"/>
      <c r="W31" s="397"/>
      <c r="X31" s="397"/>
      <c r="Y31" s="397"/>
      <c r="Z31" s="397"/>
      <c r="AA31" s="397"/>
      <c r="AB31" s="397"/>
      <c r="AC31" s="397"/>
      <c r="AD31" s="397"/>
      <c r="AE31" s="397"/>
      <c r="AF31" s="398"/>
    </row>
    <row r="32" spans="2:32" s="265" customFormat="1" x14ac:dyDescent="0.2">
      <c r="B32" s="409"/>
      <c r="C32" s="410"/>
      <c r="D32" s="410"/>
      <c r="E32" s="410"/>
      <c r="F32" s="410"/>
      <c r="G32" s="410"/>
      <c r="H32" s="410"/>
      <c r="I32" s="410"/>
      <c r="J32" s="410"/>
      <c r="K32" s="410"/>
      <c r="L32" s="411"/>
      <c r="M32" s="273"/>
      <c r="N32" s="270" t="s">
        <v>299</v>
      </c>
      <c r="O32" s="396"/>
      <c r="P32" s="397"/>
      <c r="Q32" s="397"/>
      <c r="R32" s="397"/>
      <c r="S32" s="397"/>
      <c r="T32" s="397"/>
      <c r="U32" s="397"/>
      <c r="V32" s="397"/>
      <c r="W32" s="397"/>
      <c r="X32" s="397"/>
      <c r="Y32" s="397"/>
      <c r="Z32" s="397"/>
      <c r="AA32" s="397"/>
      <c r="AB32" s="397"/>
      <c r="AC32" s="397"/>
      <c r="AD32" s="397"/>
      <c r="AE32" s="397"/>
      <c r="AF32" s="398"/>
    </row>
    <row r="33" spans="1:32" s="265" customFormat="1" ht="16.8" thickBot="1" x14ac:dyDescent="0.25">
      <c r="B33" s="412"/>
      <c r="C33" s="413"/>
      <c r="D33" s="413"/>
      <c r="E33" s="413"/>
      <c r="F33" s="413"/>
      <c r="G33" s="413"/>
      <c r="H33" s="413"/>
      <c r="I33" s="413"/>
      <c r="J33" s="413"/>
      <c r="K33" s="413"/>
      <c r="L33" s="414"/>
      <c r="M33" s="274"/>
      <c r="N33" s="275" t="s">
        <v>299</v>
      </c>
      <c r="O33" s="415"/>
      <c r="P33" s="416"/>
      <c r="Q33" s="416"/>
      <c r="R33" s="416"/>
      <c r="S33" s="416"/>
      <c r="T33" s="416"/>
      <c r="U33" s="416"/>
      <c r="V33" s="416"/>
      <c r="W33" s="416"/>
      <c r="X33" s="416"/>
      <c r="Y33" s="416"/>
      <c r="Z33" s="416"/>
      <c r="AA33" s="416"/>
      <c r="AB33" s="416"/>
      <c r="AC33" s="416"/>
      <c r="AD33" s="416"/>
      <c r="AE33" s="416"/>
      <c r="AF33" s="417"/>
    </row>
    <row r="34" spans="1:32" s="265" customFormat="1" ht="16.8" thickTop="1" x14ac:dyDescent="0.2">
      <c r="B34" s="389" t="s">
        <v>305</v>
      </c>
      <c r="C34" s="390"/>
      <c r="D34" s="390"/>
      <c r="E34" s="390"/>
      <c r="F34" s="390"/>
      <c r="G34" s="390"/>
      <c r="H34" s="390"/>
      <c r="I34" s="390"/>
      <c r="J34" s="390"/>
      <c r="K34" s="390"/>
      <c r="L34" s="391"/>
      <c r="M34" s="276"/>
      <c r="N34" s="277" t="s">
        <v>299</v>
      </c>
      <c r="O34" s="418"/>
      <c r="P34" s="419"/>
      <c r="Q34" s="419"/>
      <c r="R34" s="419"/>
      <c r="S34" s="419"/>
      <c r="T34" s="419"/>
      <c r="U34" s="419"/>
      <c r="V34" s="419"/>
      <c r="W34" s="419"/>
      <c r="X34" s="419"/>
      <c r="Y34" s="419"/>
      <c r="Z34" s="419"/>
      <c r="AA34" s="419"/>
      <c r="AB34" s="419"/>
      <c r="AC34" s="419"/>
      <c r="AD34" s="419"/>
      <c r="AE34" s="419"/>
      <c r="AF34" s="420"/>
    </row>
    <row r="35" spans="1:32" s="265" customFormat="1" x14ac:dyDescent="0.2">
      <c r="B35" s="409"/>
      <c r="C35" s="410"/>
      <c r="D35" s="410"/>
      <c r="E35" s="410"/>
      <c r="F35" s="410"/>
      <c r="G35" s="410"/>
      <c r="H35" s="410"/>
      <c r="I35" s="410"/>
      <c r="J35" s="410"/>
      <c r="K35" s="410"/>
      <c r="L35" s="411"/>
      <c r="M35" s="268"/>
      <c r="N35" s="270" t="s">
        <v>299</v>
      </c>
      <c r="O35" s="396"/>
      <c r="P35" s="397"/>
      <c r="Q35" s="397"/>
      <c r="R35" s="397"/>
      <c r="S35" s="397"/>
      <c r="T35" s="397"/>
      <c r="U35" s="397"/>
      <c r="V35" s="397"/>
      <c r="W35" s="397"/>
      <c r="X35" s="397"/>
      <c r="Y35" s="397"/>
      <c r="Z35" s="397"/>
      <c r="AA35" s="397"/>
      <c r="AB35" s="397"/>
      <c r="AC35" s="397"/>
      <c r="AD35" s="397"/>
      <c r="AE35" s="397"/>
      <c r="AF35" s="398"/>
    </row>
    <row r="36" spans="1:32" s="265" customFormat="1" x14ac:dyDescent="0.2">
      <c r="B36" s="392"/>
      <c r="C36" s="393"/>
      <c r="D36" s="393"/>
      <c r="E36" s="393"/>
      <c r="F36" s="393"/>
      <c r="G36" s="393"/>
      <c r="H36" s="393"/>
      <c r="I36" s="393"/>
      <c r="J36" s="393"/>
      <c r="K36" s="393"/>
      <c r="L36" s="394"/>
      <c r="M36" s="271"/>
      <c r="N36" s="272" t="s">
        <v>299</v>
      </c>
      <c r="O36" s="396"/>
      <c r="P36" s="397"/>
      <c r="Q36" s="397"/>
      <c r="R36" s="397"/>
      <c r="S36" s="397"/>
      <c r="T36" s="397"/>
      <c r="U36" s="397"/>
      <c r="V36" s="397"/>
      <c r="W36" s="397"/>
      <c r="X36" s="397"/>
      <c r="Y36" s="397"/>
      <c r="Z36" s="397"/>
      <c r="AA36" s="397"/>
      <c r="AB36" s="397"/>
      <c r="AC36" s="397"/>
      <c r="AD36" s="397"/>
      <c r="AE36" s="397"/>
      <c r="AF36" s="398"/>
    </row>
    <row r="37" spans="1:32" s="265" customFormat="1" x14ac:dyDescent="0.2">
      <c r="B37" s="389" t="s">
        <v>306</v>
      </c>
      <c r="C37" s="390"/>
      <c r="D37" s="390"/>
      <c r="E37" s="390"/>
      <c r="F37" s="390"/>
      <c r="G37" s="390"/>
      <c r="H37" s="390"/>
      <c r="I37" s="390"/>
      <c r="J37" s="390"/>
      <c r="K37" s="390"/>
      <c r="L37" s="391"/>
      <c r="M37" s="268"/>
      <c r="N37" s="269" t="s">
        <v>299</v>
      </c>
      <c r="O37" s="396"/>
      <c r="P37" s="397"/>
      <c r="Q37" s="397"/>
      <c r="R37" s="397"/>
      <c r="S37" s="397"/>
      <c r="T37" s="397"/>
      <c r="U37" s="397"/>
      <c r="V37" s="397"/>
      <c r="W37" s="397"/>
      <c r="X37" s="397"/>
      <c r="Y37" s="397"/>
      <c r="Z37" s="397"/>
      <c r="AA37" s="397"/>
      <c r="AB37" s="397"/>
      <c r="AC37" s="397"/>
      <c r="AD37" s="397"/>
      <c r="AE37" s="397"/>
      <c r="AF37" s="398"/>
    </row>
    <row r="38" spans="1:32" s="265" customFormat="1" x14ac:dyDescent="0.2">
      <c r="B38" s="392"/>
      <c r="C38" s="393"/>
      <c r="D38" s="393"/>
      <c r="E38" s="393"/>
      <c r="F38" s="393"/>
      <c r="G38" s="393"/>
      <c r="H38" s="393"/>
      <c r="I38" s="393"/>
      <c r="J38" s="393"/>
      <c r="K38" s="393"/>
      <c r="L38" s="394"/>
      <c r="M38" s="268"/>
      <c r="N38" s="269" t="s">
        <v>299</v>
      </c>
      <c r="O38" s="396"/>
      <c r="P38" s="397"/>
      <c r="Q38" s="397"/>
      <c r="R38" s="397"/>
      <c r="S38" s="397"/>
      <c r="T38" s="397"/>
      <c r="U38" s="397"/>
      <c r="V38" s="397"/>
      <c r="W38" s="397"/>
      <c r="X38" s="397"/>
      <c r="Y38" s="397"/>
      <c r="Z38" s="397"/>
      <c r="AA38" s="397"/>
      <c r="AB38" s="397"/>
      <c r="AC38" s="397"/>
      <c r="AD38" s="397"/>
      <c r="AE38" s="397"/>
      <c r="AF38" s="398"/>
    </row>
    <row r="39" spans="1:32" s="265" customFormat="1" x14ac:dyDescent="0.2">
      <c r="A39" s="278"/>
      <c r="B39" s="392"/>
      <c r="C39" s="395"/>
      <c r="D39" s="393"/>
      <c r="E39" s="393"/>
      <c r="F39" s="393"/>
      <c r="G39" s="393"/>
      <c r="H39" s="393"/>
      <c r="I39" s="393"/>
      <c r="J39" s="393"/>
      <c r="K39" s="393"/>
      <c r="L39" s="394"/>
      <c r="M39" s="276"/>
      <c r="N39" s="279" t="s">
        <v>299</v>
      </c>
      <c r="O39" s="399"/>
      <c r="P39" s="400"/>
      <c r="Q39" s="400"/>
      <c r="R39" s="400"/>
      <c r="S39" s="400"/>
      <c r="T39" s="400"/>
      <c r="U39" s="400"/>
      <c r="V39" s="400"/>
      <c r="W39" s="400"/>
      <c r="X39" s="400"/>
      <c r="Y39" s="400"/>
      <c r="Z39" s="400"/>
      <c r="AA39" s="400"/>
      <c r="AB39" s="400"/>
      <c r="AC39" s="400"/>
      <c r="AD39" s="400"/>
      <c r="AE39" s="400"/>
      <c r="AF39" s="401"/>
    </row>
    <row r="40" spans="1:32" s="265" customFormat="1" x14ac:dyDescent="0.2">
      <c r="B40" s="402" t="s">
        <v>307</v>
      </c>
      <c r="C40" s="390"/>
      <c r="D40" s="390"/>
      <c r="E40" s="390"/>
      <c r="F40" s="390"/>
      <c r="G40" s="390"/>
      <c r="H40" s="390"/>
      <c r="I40" s="390"/>
      <c r="J40" s="390"/>
      <c r="K40" s="390"/>
      <c r="L40" s="391"/>
      <c r="M40" s="268"/>
      <c r="N40" s="269" t="s">
        <v>299</v>
      </c>
      <c r="O40" s="396"/>
      <c r="P40" s="397"/>
      <c r="Q40" s="397"/>
      <c r="R40" s="397"/>
      <c r="S40" s="397"/>
      <c r="T40" s="397"/>
      <c r="U40" s="397"/>
      <c r="V40" s="397"/>
      <c r="W40" s="397"/>
      <c r="X40" s="397"/>
      <c r="Y40" s="397"/>
      <c r="Z40" s="397"/>
      <c r="AA40" s="397"/>
      <c r="AB40" s="397"/>
      <c r="AC40" s="397"/>
      <c r="AD40" s="397"/>
      <c r="AE40" s="397"/>
      <c r="AF40" s="398"/>
    </row>
    <row r="41" spans="1:32" s="265" customFormat="1" x14ac:dyDescent="0.2">
      <c r="B41" s="403"/>
      <c r="C41" s="404"/>
      <c r="D41" s="404"/>
      <c r="E41" s="404"/>
      <c r="F41" s="404"/>
      <c r="G41" s="404"/>
      <c r="H41" s="404"/>
      <c r="I41" s="404"/>
      <c r="J41" s="404"/>
      <c r="K41" s="404"/>
      <c r="L41" s="405"/>
      <c r="M41" s="268"/>
      <c r="N41" s="269" t="s">
        <v>299</v>
      </c>
      <c r="O41" s="396"/>
      <c r="P41" s="397"/>
      <c r="Q41" s="397"/>
      <c r="R41" s="397"/>
      <c r="S41" s="397"/>
      <c r="T41" s="397"/>
      <c r="U41" s="397"/>
      <c r="V41" s="397"/>
      <c r="W41" s="397"/>
      <c r="X41" s="397"/>
      <c r="Y41" s="397"/>
      <c r="Z41" s="397"/>
      <c r="AA41" s="397"/>
      <c r="AB41" s="397"/>
      <c r="AC41" s="397"/>
      <c r="AD41" s="397"/>
      <c r="AE41" s="397"/>
      <c r="AF41" s="398"/>
    </row>
    <row r="42" spans="1:32" s="265" customFormat="1" x14ac:dyDescent="0.2">
      <c r="B42" s="406"/>
      <c r="C42" s="407"/>
      <c r="D42" s="407"/>
      <c r="E42" s="407"/>
      <c r="F42" s="407"/>
      <c r="G42" s="407"/>
      <c r="H42" s="407"/>
      <c r="I42" s="407"/>
      <c r="J42" s="407"/>
      <c r="K42" s="407"/>
      <c r="L42" s="408"/>
      <c r="M42" s="268"/>
      <c r="N42" s="269" t="s">
        <v>299</v>
      </c>
      <c r="O42" s="396"/>
      <c r="P42" s="397"/>
      <c r="Q42" s="397"/>
      <c r="R42" s="397"/>
      <c r="S42" s="397"/>
      <c r="T42" s="397"/>
      <c r="U42" s="397"/>
      <c r="V42" s="397"/>
      <c r="W42" s="397"/>
      <c r="X42" s="397"/>
      <c r="Y42" s="397"/>
      <c r="Z42" s="397"/>
      <c r="AA42" s="397"/>
      <c r="AB42" s="397"/>
      <c r="AC42" s="397"/>
      <c r="AD42" s="397"/>
      <c r="AE42" s="397"/>
      <c r="AF42" s="398"/>
    </row>
    <row r="44" spans="1:32" x14ac:dyDescent="0.2">
      <c r="B44" s="258" t="s">
        <v>308</v>
      </c>
    </row>
    <row r="45" spans="1:32" x14ac:dyDescent="0.2">
      <c r="B45" s="258" t="s">
        <v>309</v>
      </c>
    </row>
    <row r="47" spans="1:32" x14ac:dyDescent="0.2">
      <c r="A47" s="258" t="s">
        <v>310</v>
      </c>
      <c r="M47" s="280"/>
      <c r="N47" s="258" t="s">
        <v>225</v>
      </c>
      <c r="O47" s="388"/>
      <c r="P47" s="388"/>
      <c r="Q47" s="258" t="s">
        <v>226</v>
      </c>
      <c r="R47" s="388"/>
      <c r="S47" s="388"/>
      <c r="T47" s="258" t="s">
        <v>227</v>
      </c>
    </row>
    <row r="122" spans="3:7" x14ac:dyDescent="0.2">
      <c r="C122" s="281"/>
      <c r="D122" s="281"/>
      <c r="E122" s="281"/>
      <c r="F122" s="281"/>
      <c r="G122" s="281"/>
    </row>
    <row r="123" spans="3:7" x14ac:dyDescent="0.2">
      <c r="C123" s="282"/>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1"/>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view="pageBreakPreview" zoomScale="55" zoomScaleNormal="55" zoomScaleSheetLayoutView="55" workbookViewId="0">
      <selection activeCell="E16" sqref="E16:F16"/>
    </sheetView>
  </sheetViews>
  <sheetFormatPr defaultColWidth="5" defaultRowHeight="20.25" customHeight="1" x14ac:dyDescent="0.2"/>
  <cols>
    <col min="1" max="1" width="1.5546875" style="197" customWidth="1"/>
    <col min="2" max="56" width="6.21875" style="197" customWidth="1"/>
    <col min="57" max="16384" width="5" style="197"/>
  </cols>
  <sheetData>
    <row r="1" spans="1:57" s="159" customFormat="1" ht="20.25" customHeight="1" x14ac:dyDescent="0.2">
      <c r="A1" s="154"/>
      <c r="B1" s="154"/>
      <c r="C1" s="155" t="s">
        <v>170</v>
      </c>
      <c r="D1" s="155"/>
      <c r="E1" s="154"/>
      <c r="F1" s="154"/>
      <c r="G1" s="156" t="s">
        <v>171</v>
      </c>
      <c r="H1" s="154"/>
      <c r="I1" s="154"/>
      <c r="J1" s="155"/>
      <c r="K1" s="155"/>
      <c r="L1" s="155"/>
      <c r="M1" s="155"/>
      <c r="N1" s="154"/>
      <c r="O1" s="154"/>
      <c r="P1" s="154"/>
      <c r="Q1" s="154"/>
      <c r="R1" s="154"/>
      <c r="S1" s="154"/>
      <c r="T1" s="154"/>
      <c r="U1" s="154"/>
      <c r="V1" s="154"/>
      <c r="W1" s="154"/>
      <c r="X1" s="154"/>
      <c r="Y1" s="154"/>
      <c r="Z1" s="154"/>
      <c r="AA1" s="154"/>
      <c r="AB1" s="154"/>
      <c r="AC1" s="154"/>
      <c r="AD1" s="154"/>
      <c r="AE1" s="154"/>
      <c r="AF1" s="154"/>
      <c r="AG1" s="154"/>
      <c r="AH1" s="154"/>
      <c r="AI1" s="154"/>
      <c r="AJ1" s="154"/>
      <c r="AK1" s="157" t="s">
        <v>172</v>
      </c>
      <c r="AL1" s="157" t="s">
        <v>173</v>
      </c>
      <c r="AM1" s="595" t="s">
        <v>202</v>
      </c>
      <c r="AN1" s="595"/>
      <c r="AO1" s="595"/>
      <c r="AP1" s="595"/>
      <c r="AQ1" s="595"/>
      <c r="AR1" s="595"/>
      <c r="AS1" s="595"/>
      <c r="AT1" s="595"/>
      <c r="AU1" s="595"/>
      <c r="AV1" s="595"/>
      <c r="AW1" s="595"/>
      <c r="AX1" s="595"/>
      <c r="AY1" s="595"/>
      <c r="AZ1" s="595"/>
      <c r="BA1" s="595"/>
      <c r="BB1" s="158" t="s">
        <v>175</v>
      </c>
      <c r="BC1" s="154"/>
      <c r="BD1" s="154"/>
    </row>
    <row r="2" spans="1:57" s="162" customFormat="1" ht="20.25" customHeight="1" x14ac:dyDescent="0.2">
      <c r="A2" s="160"/>
      <c r="B2" s="160"/>
      <c r="C2" s="160"/>
      <c r="D2" s="156"/>
      <c r="E2" s="160"/>
      <c r="F2" s="160"/>
      <c r="G2" s="160"/>
      <c r="H2" s="156"/>
      <c r="I2" s="157"/>
      <c r="J2" s="157"/>
      <c r="K2" s="157"/>
      <c r="L2" s="157"/>
      <c r="M2" s="157"/>
      <c r="N2" s="160"/>
      <c r="O2" s="160"/>
      <c r="P2" s="160"/>
      <c r="Q2" s="160"/>
      <c r="R2" s="160"/>
      <c r="S2" s="160"/>
      <c r="T2" s="157" t="s">
        <v>176</v>
      </c>
      <c r="U2" s="596"/>
      <c r="V2" s="596"/>
      <c r="W2" s="157" t="s">
        <v>173</v>
      </c>
      <c r="X2" s="597" t="str">
        <f>IF(U2=0,"",YEAR(DATE(2018+U2,1,1)))</f>
        <v/>
      </c>
      <c r="Y2" s="597"/>
      <c r="Z2" s="160" t="s">
        <v>177</v>
      </c>
      <c r="AA2" s="160" t="s">
        <v>178</v>
      </c>
      <c r="AB2" s="596"/>
      <c r="AC2" s="596"/>
      <c r="AD2" s="160" t="s">
        <v>179</v>
      </c>
      <c r="AE2" s="160"/>
      <c r="AF2" s="160"/>
      <c r="AG2" s="160"/>
      <c r="AH2" s="160"/>
      <c r="AI2" s="160"/>
      <c r="AJ2" s="158"/>
      <c r="AK2" s="157" t="s">
        <v>103</v>
      </c>
      <c r="AL2" s="157" t="s">
        <v>173</v>
      </c>
      <c r="AM2" s="596"/>
      <c r="AN2" s="596"/>
      <c r="AO2" s="596"/>
      <c r="AP2" s="596"/>
      <c r="AQ2" s="596"/>
      <c r="AR2" s="596"/>
      <c r="AS2" s="596"/>
      <c r="AT2" s="596"/>
      <c r="AU2" s="596"/>
      <c r="AV2" s="596"/>
      <c r="AW2" s="596"/>
      <c r="AX2" s="596"/>
      <c r="AY2" s="596"/>
      <c r="AZ2" s="596"/>
      <c r="BA2" s="596"/>
      <c r="BB2" s="158" t="s">
        <v>175</v>
      </c>
      <c r="BC2" s="157"/>
      <c r="BD2" s="157"/>
      <c r="BE2" s="161"/>
    </row>
    <row r="3" spans="1:57" s="162" customFormat="1" ht="20.25" customHeight="1" x14ac:dyDescent="0.2">
      <c r="A3" s="160"/>
      <c r="B3" s="160"/>
      <c r="C3" s="160"/>
      <c r="D3" s="156"/>
      <c r="E3" s="160"/>
      <c r="F3" s="160"/>
      <c r="G3" s="160"/>
      <c r="H3" s="156"/>
      <c r="I3" s="157"/>
      <c r="J3" s="157"/>
      <c r="K3" s="157"/>
      <c r="L3" s="157"/>
      <c r="M3" s="157"/>
      <c r="N3" s="160"/>
      <c r="O3" s="160"/>
      <c r="P3" s="160"/>
      <c r="Q3" s="160"/>
      <c r="R3" s="160"/>
      <c r="S3" s="160"/>
      <c r="T3" s="163"/>
      <c r="U3" s="164"/>
      <c r="V3" s="164"/>
      <c r="W3" s="165"/>
      <c r="X3" s="164"/>
      <c r="Y3" s="164"/>
      <c r="Z3" s="166"/>
      <c r="AA3" s="166"/>
      <c r="AB3" s="164"/>
      <c r="AC3" s="164"/>
      <c r="AD3" s="167"/>
      <c r="AE3" s="160"/>
      <c r="AF3" s="160"/>
      <c r="AG3" s="160"/>
      <c r="AH3" s="160"/>
      <c r="AI3" s="160"/>
      <c r="AJ3" s="158"/>
      <c r="AK3" s="157"/>
      <c r="AL3" s="157"/>
      <c r="AM3" s="168"/>
      <c r="AN3" s="168"/>
      <c r="AO3" s="168"/>
      <c r="AP3" s="168"/>
      <c r="AQ3" s="168"/>
      <c r="AR3" s="168"/>
      <c r="AS3" s="168"/>
      <c r="AT3" s="168"/>
      <c r="AU3" s="168"/>
      <c r="AV3" s="168"/>
      <c r="AW3" s="168"/>
      <c r="AX3" s="168"/>
      <c r="AY3" s="169" t="s">
        <v>180</v>
      </c>
      <c r="AZ3" s="598"/>
      <c r="BA3" s="598"/>
      <c r="BB3" s="598"/>
      <c r="BC3" s="598"/>
      <c r="BD3" s="157"/>
      <c r="BE3" s="161"/>
    </row>
    <row r="4" spans="1:57" s="162" customFormat="1" ht="20.25" customHeight="1" x14ac:dyDescent="0.2">
      <c r="A4" s="160"/>
      <c r="B4" s="170"/>
      <c r="C4" s="170"/>
      <c r="D4" s="170"/>
      <c r="E4" s="170"/>
      <c r="F4" s="170"/>
      <c r="G4" s="170"/>
      <c r="H4" s="170"/>
      <c r="I4" s="170"/>
      <c r="J4" s="171"/>
      <c r="K4" s="172"/>
      <c r="L4" s="172"/>
      <c r="M4" s="172"/>
      <c r="N4" s="172"/>
      <c r="O4" s="172"/>
      <c r="P4" s="173"/>
      <c r="Q4" s="172"/>
      <c r="R4" s="172"/>
      <c r="S4" s="174"/>
      <c r="T4" s="160"/>
      <c r="U4" s="160"/>
      <c r="V4" s="160"/>
      <c r="W4" s="160"/>
      <c r="X4" s="160"/>
      <c r="Y4" s="160"/>
      <c r="Z4" s="166"/>
      <c r="AA4" s="166"/>
      <c r="AB4" s="164"/>
      <c r="AC4" s="164"/>
      <c r="AD4" s="167"/>
      <c r="AE4" s="160"/>
      <c r="AF4" s="160"/>
      <c r="AG4" s="160"/>
      <c r="AH4" s="160"/>
      <c r="AI4" s="160"/>
      <c r="AJ4" s="158"/>
      <c r="AK4" s="157"/>
      <c r="AL4" s="157"/>
      <c r="AM4" s="168"/>
      <c r="AN4" s="168"/>
      <c r="AO4" s="168"/>
      <c r="AP4" s="168"/>
      <c r="AQ4" s="168"/>
      <c r="AR4" s="168"/>
      <c r="AS4" s="168"/>
      <c r="AT4" s="168"/>
      <c r="AU4" s="168"/>
      <c r="AV4" s="168"/>
      <c r="AW4" s="168"/>
      <c r="AX4" s="168"/>
      <c r="AY4" s="169" t="s">
        <v>181</v>
      </c>
      <c r="AZ4" s="598"/>
      <c r="BA4" s="598"/>
      <c r="BB4" s="598"/>
      <c r="BC4" s="598"/>
      <c r="BD4" s="157"/>
      <c r="BE4" s="161"/>
    </row>
    <row r="5" spans="1:57" s="162" customFormat="1" ht="20.25" customHeight="1" x14ac:dyDescent="0.2">
      <c r="A5" s="160"/>
      <c r="B5" s="175"/>
      <c r="C5" s="175"/>
      <c r="D5" s="175"/>
      <c r="E5" s="175"/>
      <c r="F5" s="175"/>
      <c r="G5" s="175"/>
      <c r="H5" s="175"/>
      <c r="I5" s="175"/>
      <c r="J5" s="176"/>
      <c r="K5" s="177"/>
      <c r="L5" s="178"/>
      <c r="M5" s="178"/>
      <c r="N5" s="178"/>
      <c r="O5" s="178"/>
      <c r="P5" s="175"/>
      <c r="Q5" s="179"/>
      <c r="R5" s="179"/>
      <c r="S5" s="180"/>
      <c r="T5" s="160"/>
      <c r="U5" s="160"/>
      <c r="V5" s="160"/>
      <c r="W5" s="160"/>
      <c r="X5" s="160"/>
      <c r="Y5" s="160"/>
      <c r="Z5" s="166"/>
      <c r="AA5" s="166"/>
      <c r="AB5" s="164"/>
      <c r="AC5" s="164"/>
      <c r="AD5" s="181"/>
      <c r="AE5" s="181"/>
      <c r="AF5" s="181"/>
      <c r="AG5" s="181"/>
      <c r="AH5" s="160"/>
      <c r="AI5" s="160"/>
      <c r="AJ5" s="181" t="s">
        <v>182</v>
      </c>
      <c r="AK5" s="181"/>
      <c r="AL5" s="181"/>
      <c r="AM5" s="181"/>
      <c r="AN5" s="181"/>
      <c r="AO5" s="181"/>
      <c r="AP5" s="181"/>
      <c r="AQ5" s="181"/>
      <c r="AR5" s="170"/>
      <c r="AS5" s="170"/>
      <c r="AT5" s="182"/>
      <c r="AU5" s="181"/>
      <c r="AV5" s="612"/>
      <c r="AW5" s="613"/>
      <c r="AX5" s="182" t="s">
        <v>183</v>
      </c>
      <c r="AY5" s="181"/>
      <c r="AZ5" s="612"/>
      <c r="BA5" s="613"/>
      <c r="BB5" s="182" t="s">
        <v>184</v>
      </c>
      <c r="BC5" s="181"/>
      <c r="BD5" s="160"/>
      <c r="BE5" s="161"/>
    </row>
    <row r="6" spans="1:57" s="162" customFormat="1" ht="20.25" customHeight="1" x14ac:dyDescent="0.2">
      <c r="A6" s="160"/>
      <c r="B6" s="175"/>
      <c r="C6" s="175"/>
      <c r="D6" s="175"/>
      <c r="E6" s="175"/>
      <c r="F6" s="175"/>
      <c r="G6" s="175"/>
      <c r="H6" s="175"/>
      <c r="I6" s="175"/>
      <c r="J6" s="175"/>
      <c r="K6" s="183"/>
      <c r="L6" s="183"/>
      <c r="M6" s="183"/>
      <c r="N6" s="175"/>
      <c r="O6" s="184"/>
      <c r="P6" s="185"/>
      <c r="Q6" s="185"/>
      <c r="R6" s="186"/>
      <c r="S6" s="187"/>
      <c r="T6" s="160"/>
      <c r="U6" s="160"/>
      <c r="V6" s="160"/>
      <c r="W6" s="160"/>
      <c r="X6" s="160"/>
      <c r="Y6" s="160"/>
      <c r="Z6" s="166"/>
      <c r="AA6" s="166"/>
      <c r="AB6" s="164"/>
      <c r="AC6" s="164"/>
      <c r="AD6" s="188"/>
      <c r="AE6" s="154"/>
      <c r="AF6" s="154"/>
      <c r="AG6" s="154"/>
      <c r="AH6" s="160"/>
      <c r="AI6" s="160"/>
      <c r="AJ6" s="160"/>
      <c r="AK6" s="160"/>
      <c r="AL6" s="154"/>
      <c r="AM6" s="154"/>
      <c r="AN6" s="189"/>
      <c r="AO6" s="190"/>
      <c r="AP6" s="190"/>
      <c r="AQ6" s="191"/>
      <c r="AR6" s="191"/>
      <c r="AS6" s="191"/>
      <c r="AT6" s="191"/>
      <c r="AU6" s="191"/>
      <c r="AV6" s="191"/>
      <c r="AW6" s="181" t="s">
        <v>185</v>
      </c>
      <c r="AX6" s="181"/>
      <c r="AY6" s="181"/>
      <c r="AZ6" s="614" t="e">
        <f>DAY(EOMONTH(DATE(X2,AB2,1),0))</f>
        <v>#VALUE!</v>
      </c>
      <c r="BA6" s="615"/>
      <c r="BB6" s="182" t="s">
        <v>186</v>
      </c>
      <c r="BC6" s="160"/>
      <c r="BD6" s="160"/>
      <c r="BE6" s="161"/>
    </row>
    <row r="7" spans="1:57" ht="20.25" customHeight="1" thickBot="1" x14ac:dyDescent="0.25">
      <c r="A7" s="192"/>
      <c r="B7" s="192"/>
      <c r="C7" s="193"/>
      <c r="D7" s="193"/>
      <c r="E7" s="192"/>
      <c r="F7" s="192"/>
      <c r="G7" s="194"/>
      <c r="H7" s="192"/>
      <c r="I7" s="192"/>
      <c r="J7" s="192"/>
      <c r="K7" s="192"/>
      <c r="L7" s="192"/>
      <c r="M7" s="192"/>
      <c r="N7" s="192"/>
      <c r="O7" s="192"/>
      <c r="P7" s="192"/>
      <c r="Q7" s="192"/>
      <c r="R7" s="192"/>
      <c r="S7" s="193"/>
      <c r="T7" s="192"/>
      <c r="U7" s="192"/>
      <c r="V7" s="192"/>
      <c r="W7" s="192"/>
      <c r="X7" s="192"/>
      <c r="Y7" s="192"/>
      <c r="Z7" s="192"/>
      <c r="AA7" s="192"/>
      <c r="AB7" s="192"/>
      <c r="AC7" s="192"/>
      <c r="AD7" s="192"/>
      <c r="AE7" s="192"/>
      <c r="AF7" s="192"/>
      <c r="AG7" s="192"/>
      <c r="AH7" s="192"/>
      <c r="AI7" s="192"/>
      <c r="AJ7" s="193"/>
      <c r="AK7" s="192"/>
      <c r="AL7" s="192"/>
      <c r="AM7" s="192"/>
      <c r="AN7" s="192"/>
      <c r="AO7" s="192"/>
      <c r="AP7" s="192"/>
      <c r="AQ7" s="192"/>
      <c r="AR7" s="192"/>
      <c r="AS7" s="192"/>
      <c r="AT7" s="192"/>
      <c r="AU7" s="192"/>
      <c r="AV7" s="192"/>
      <c r="AW7" s="192"/>
      <c r="AX7" s="192"/>
      <c r="AY7" s="192"/>
      <c r="AZ7" s="192"/>
      <c r="BA7" s="192"/>
      <c r="BB7" s="192"/>
      <c r="BC7" s="195"/>
      <c r="BD7" s="195"/>
      <c r="BE7" s="196"/>
    </row>
    <row r="8" spans="1:57" ht="20.25" customHeight="1" thickBot="1" x14ac:dyDescent="0.25">
      <c r="A8" s="192"/>
      <c r="B8" s="578" t="s">
        <v>138</v>
      </c>
      <c r="C8" s="581" t="s">
        <v>187</v>
      </c>
      <c r="D8" s="582"/>
      <c r="E8" s="587" t="s">
        <v>188</v>
      </c>
      <c r="F8" s="582"/>
      <c r="G8" s="587" t="s">
        <v>189</v>
      </c>
      <c r="H8" s="581"/>
      <c r="I8" s="581"/>
      <c r="J8" s="581"/>
      <c r="K8" s="582"/>
      <c r="L8" s="587" t="s">
        <v>190</v>
      </c>
      <c r="M8" s="581"/>
      <c r="N8" s="581"/>
      <c r="O8" s="590"/>
      <c r="P8" s="593" t="s">
        <v>191</v>
      </c>
      <c r="Q8" s="594"/>
      <c r="R8" s="594"/>
      <c r="S8" s="594"/>
      <c r="T8" s="594"/>
      <c r="U8" s="594"/>
      <c r="V8" s="594"/>
      <c r="W8" s="594"/>
      <c r="X8" s="594"/>
      <c r="Y8" s="594"/>
      <c r="Z8" s="594"/>
      <c r="AA8" s="594"/>
      <c r="AB8" s="594"/>
      <c r="AC8" s="594"/>
      <c r="AD8" s="594"/>
      <c r="AE8" s="594"/>
      <c r="AF8" s="594"/>
      <c r="AG8" s="594"/>
      <c r="AH8" s="594"/>
      <c r="AI8" s="594"/>
      <c r="AJ8" s="594"/>
      <c r="AK8" s="594"/>
      <c r="AL8" s="594"/>
      <c r="AM8" s="594"/>
      <c r="AN8" s="594"/>
      <c r="AO8" s="594"/>
      <c r="AP8" s="594"/>
      <c r="AQ8" s="594"/>
      <c r="AR8" s="594"/>
      <c r="AS8" s="594"/>
      <c r="AT8" s="594"/>
      <c r="AU8" s="599" t="str">
        <f>IF(AZ3="４週","(9)1～4週目の勤務時間数合計","(9)1か月の勤務時間数合計")</f>
        <v>(9)1か月の勤務時間数合計</v>
      </c>
      <c r="AV8" s="600"/>
      <c r="AW8" s="599" t="s">
        <v>192</v>
      </c>
      <c r="AX8" s="600"/>
      <c r="AY8" s="607" t="s">
        <v>193</v>
      </c>
      <c r="AZ8" s="607"/>
      <c r="BA8" s="607"/>
      <c r="BB8" s="607"/>
      <c r="BC8" s="607"/>
      <c r="BD8" s="607"/>
    </row>
    <row r="9" spans="1:57" ht="20.25" customHeight="1" thickBot="1" x14ac:dyDescent="0.25">
      <c r="A9" s="192"/>
      <c r="B9" s="579"/>
      <c r="C9" s="583"/>
      <c r="D9" s="584"/>
      <c r="E9" s="588"/>
      <c r="F9" s="584"/>
      <c r="G9" s="588"/>
      <c r="H9" s="583"/>
      <c r="I9" s="583"/>
      <c r="J9" s="583"/>
      <c r="K9" s="584"/>
      <c r="L9" s="588"/>
      <c r="M9" s="583"/>
      <c r="N9" s="583"/>
      <c r="O9" s="591"/>
      <c r="P9" s="609" t="s">
        <v>194</v>
      </c>
      <c r="Q9" s="610"/>
      <c r="R9" s="610"/>
      <c r="S9" s="610"/>
      <c r="T9" s="610"/>
      <c r="U9" s="610"/>
      <c r="V9" s="611"/>
      <c r="W9" s="609" t="s">
        <v>195</v>
      </c>
      <c r="X9" s="610"/>
      <c r="Y9" s="610"/>
      <c r="Z9" s="610"/>
      <c r="AA9" s="610"/>
      <c r="AB9" s="610"/>
      <c r="AC9" s="611"/>
      <c r="AD9" s="609" t="s">
        <v>196</v>
      </c>
      <c r="AE9" s="610"/>
      <c r="AF9" s="610"/>
      <c r="AG9" s="610"/>
      <c r="AH9" s="610"/>
      <c r="AI9" s="610"/>
      <c r="AJ9" s="611"/>
      <c r="AK9" s="609" t="s">
        <v>197</v>
      </c>
      <c r="AL9" s="610"/>
      <c r="AM9" s="610"/>
      <c r="AN9" s="610"/>
      <c r="AO9" s="610"/>
      <c r="AP9" s="610"/>
      <c r="AQ9" s="611"/>
      <c r="AR9" s="609" t="s">
        <v>198</v>
      </c>
      <c r="AS9" s="610"/>
      <c r="AT9" s="611"/>
      <c r="AU9" s="601"/>
      <c r="AV9" s="602"/>
      <c r="AW9" s="601"/>
      <c r="AX9" s="602"/>
      <c r="AY9" s="607"/>
      <c r="AZ9" s="607"/>
      <c r="BA9" s="607"/>
      <c r="BB9" s="607"/>
      <c r="BC9" s="607"/>
      <c r="BD9" s="607"/>
    </row>
    <row r="10" spans="1:57" ht="20.25" customHeight="1" thickBot="1" x14ac:dyDescent="0.25">
      <c r="A10" s="192"/>
      <c r="B10" s="579"/>
      <c r="C10" s="583"/>
      <c r="D10" s="584"/>
      <c r="E10" s="588"/>
      <c r="F10" s="584"/>
      <c r="G10" s="588"/>
      <c r="H10" s="583"/>
      <c r="I10" s="583"/>
      <c r="J10" s="583"/>
      <c r="K10" s="584"/>
      <c r="L10" s="588"/>
      <c r="M10" s="583"/>
      <c r="N10" s="583"/>
      <c r="O10" s="591"/>
      <c r="P10" s="198" t="e">
        <f>DAY(DATE($X$2,$AB$2,1))</f>
        <v>#VALUE!</v>
      </c>
      <c r="Q10" s="199" t="e">
        <f>DAY(DATE($X$2,$AB$2,2))</f>
        <v>#VALUE!</v>
      </c>
      <c r="R10" s="199" t="e">
        <f>DAY(DATE($X$2,$AB$2,3))</f>
        <v>#VALUE!</v>
      </c>
      <c r="S10" s="199" t="e">
        <f>DAY(DATE($X$2,$AB$2,4))</f>
        <v>#VALUE!</v>
      </c>
      <c r="T10" s="199" t="e">
        <f>DAY(DATE($X$2,$AB$2,5))</f>
        <v>#VALUE!</v>
      </c>
      <c r="U10" s="199" t="e">
        <f>DAY(DATE($X$2,$AB$2,6))</f>
        <v>#VALUE!</v>
      </c>
      <c r="V10" s="200" t="e">
        <f>DAY(DATE($X$2,$AB$2,7))</f>
        <v>#VALUE!</v>
      </c>
      <c r="W10" s="198" t="e">
        <f>DAY(DATE($X$2,$AB$2,8))</f>
        <v>#VALUE!</v>
      </c>
      <c r="X10" s="199" t="e">
        <f>DAY(DATE($X$2,$AB$2,9))</f>
        <v>#VALUE!</v>
      </c>
      <c r="Y10" s="199" t="e">
        <f>DAY(DATE($X$2,$AB$2,10))</f>
        <v>#VALUE!</v>
      </c>
      <c r="Z10" s="199" t="e">
        <f>DAY(DATE($X$2,$AB$2,11))</f>
        <v>#VALUE!</v>
      </c>
      <c r="AA10" s="199" t="e">
        <f>DAY(DATE($X$2,$AB$2,12))</f>
        <v>#VALUE!</v>
      </c>
      <c r="AB10" s="199" t="e">
        <f>DAY(DATE($X$2,$AB$2,13))</f>
        <v>#VALUE!</v>
      </c>
      <c r="AC10" s="200" t="e">
        <f>DAY(DATE($X$2,$AB$2,14))</f>
        <v>#VALUE!</v>
      </c>
      <c r="AD10" s="198" t="e">
        <f>DAY(DATE($X$2,$AB$2,15))</f>
        <v>#VALUE!</v>
      </c>
      <c r="AE10" s="199" t="e">
        <f>DAY(DATE($X$2,$AB$2,16))</f>
        <v>#VALUE!</v>
      </c>
      <c r="AF10" s="199" t="e">
        <f>DAY(DATE($X$2,$AB$2,17))</f>
        <v>#VALUE!</v>
      </c>
      <c r="AG10" s="199" t="e">
        <f>DAY(DATE($X$2,$AB$2,18))</f>
        <v>#VALUE!</v>
      </c>
      <c r="AH10" s="199" t="e">
        <f>DAY(DATE($X$2,$AB$2,19))</f>
        <v>#VALUE!</v>
      </c>
      <c r="AI10" s="199" t="e">
        <f>DAY(DATE($X$2,$AB$2,20))</f>
        <v>#VALUE!</v>
      </c>
      <c r="AJ10" s="200" t="e">
        <f>DAY(DATE($X$2,$AB$2,21))</f>
        <v>#VALUE!</v>
      </c>
      <c r="AK10" s="198" t="e">
        <f>DAY(DATE($X$2,$AB$2,22))</f>
        <v>#VALUE!</v>
      </c>
      <c r="AL10" s="199" t="e">
        <f>DAY(DATE($X$2,$AB$2,23))</f>
        <v>#VALUE!</v>
      </c>
      <c r="AM10" s="199" t="e">
        <f>DAY(DATE($X$2,$AB$2,24))</f>
        <v>#VALUE!</v>
      </c>
      <c r="AN10" s="199" t="e">
        <f>DAY(DATE($X$2,$AB$2,25))</f>
        <v>#VALUE!</v>
      </c>
      <c r="AO10" s="199" t="e">
        <f>DAY(DATE($X$2,$AB$2,26))</f>
        <v>#VALUE!</v>
      </c>
      <c r="AP10" s="199" t="e">
        <f>DAY(DATE($X$2,$AB$2,27))</f>
        <v>#VALUE!</v>
      </c>
      <c r="AQ10" s="200" t="e">
        <f>DAY(DATE($X$2,$AB$2,28))</f>
        <v>#VALUE!</v>
      </c>
      <c r="AR10" s="198" t="str">
        <f>IF(AZ3="暦月",IF(DAY(DATE($X$2,$AB$2,29))=29,29,""),"")</f>
        <v/>
      </c>
      <c r="AS10" s="199" t="str">
        <f>IF(AZ3="暦月",IF(DAY(DATE($X$2,$AB$2,30))=30,30,""),"")</f>
        <v/>
      </c>
      <c r="AT10" s="226" t="str">
        <f>IF(AZ3="暦月",IF(DAY(DATE($X$2,$AB$2,31))=31,31,""),"")</f>
        <v/>
      </c>
      <c r="AU10" s="601"/>
      <c r="AV10" s="602"/>
      <c r="AW10" s="601"/>
      <c r="AX10" s="602"/>
      <c r="AY10" s="607"/>
      <c r="AZ10" s="607"/>
      <c r="BA10" s="607"/>
      <c r="BB10" s="607"/>
      <c r="BC10" s="607"/>
      <c r="BD10" s="607"/>
    </row>
    <row r="11" spans="1:57" ht="20.25" hidden="1" customHeight="1" thickBot="1" x14ac:dyDescent="0.25">
      <c r="A11" s="192"/>
      <c r="B11" s="579"/>
      <c r="C11" s="583"/>
      <c r="D11" s="584"/>
      <c r="E11" s="588"/>
      <c r="F11" s="584"/>
      <c r="G11" s="588"/>
      <c r="H11" s="583"/>
      <c r="I11" s="583"/>
      <c r="J11" s="583"/>
      <c r="K11" s="584"/>
      <c r="L11" s="588"/>
      <c r="M11" s="583"/>
      <c r="N11" s="583"/>
      <c r="O11" s="591"/>
      <c r="P11" s="198" t="e">
        <f>WEEKDAY(DATE($X$2,$AB$2,1))</f>
        <v>#VALUE!</v>
      </c>
      <c r="Q11" s="199" t="e">
        <f>WEEKDAY(DATE($X$2,$AB$2,2))</f>
        <v>#VALUE!</v>
      </c>
      <c r="R11" s="199" t="e">
        <f>WEEKDAY(DATE($X$2,$AB$2,3))</f>
        <v>#VALUE!</v>
      </c>
      <c r="S11" s="199" t="e">
        <f>WEEKDAY(DATE($X$2,$AB$2,4))</f>
        <v>#VALUE!</v>
      </c>
      <c r="T11" s="199" t="e">
        <f>WEEKDAY(DATE($X$2,$AB$2,5))</f>
        <v>#VALUE!</v>
      </c>
      <c r="U11" s="199" t="e">
        <f>WEEKDAY(DATE($X$2,$AB$2,6))</f>
        <v>#VALUE!</v>
      </c>
      <c r="V11" s="200" t="e">
        <f>WEEKDAY(DATE($X$2,$AB$2,7))</f>
        <v>#VALUE!</v>
      </c>
      <c r="W11" s="198" t="e">
        <f>WEEKDAY(DATE($X$2,$AB$2,8))</f>
        <v>#VALUE!</v>
      </c>
      <c r="X11" s="199" t="e">
        <f>WEEKDAY(DATE($X$2,$AB$2,9))</f>
        <v>#VALUE!</v>
      </c>
      <c r="Y11" s="199" t="e">
        <f>WEEKDAY(DATE($X$2,$AB$2,10))</f>
        <v>#VALUE!</v>
      </c>
      <c r="Z11" s="199" t="e">
        <f>WEEKDAY(DATE($X$2,$AB$2,11))</f>
        <v>#VALUE!</v>
      </c>
      <c r="AA11" s="199" t="e">
        <f>WEEKDAY(DATE($X$2,$AB$2,12))</f>
        <v>#VALUE!</v>
      </c>
      <c r="AB11" s="199" t="e">
        <f>WEEKDAY(DATE($X$2,$AB$2,13))</f>
        <v>#VALUE!</v>
      </c>
      <c r="AC11" s="200" t="e">
        <f>WEEKDAY(DATE($X$2,$AB$2,14))</f>
        <v>#VALUE!</v>
      </c>
      <c r="AD11" s="198" t="e">
        <f>WEEKDAY(DATE($X$2,$AB$2,15))</f>
        <v>#VALUE!</v>
      </c>
      <c r="AE11" s="199" t="e">
        <f>WEEKDAY(DATE($X$2,$AB$2,16))</f>
        <v>#VALUE!</v>
      </c>
      <c r="AF11" s="199" t="e">
        <f>WEEKDAY(DATE($X$2,$AB$2,17))</f>
        <v>#VALUE!</v>
      </c>
      <c r="AG11" s="199" t="e">
        <f>WEEKDAY(DATE($X$2,$AB$2,18))</f>
        <v>#VALUE!</v>
      </c>
      <c r="AH11" s="199" t="e">
        <f>WEEKDAY(DATE($X$2,$AB$2,19))</f>
        <v>#VALUE!</v>
      </c>
      <c r="AI11" s="199" t="e">
        <f>WEEKDAY(DATE($X$2,$AB$2,20))</f>
        <v>#VALUE!</v>
      </c>
      <c r="AJ11" s="200" t="e">
        <f>WEEKDAY(DATE($X$2,$AB$2,21))</f>
        <v>#VALUE!</v>
      </c>
      <c r="AK11" s="198" t="e">
        <f>WEEKDAY(DATE($X$2,$AB$2,22))</f>
        <v>#VALUE!</v>
      </c>
      <c r="AL11" s="199" t="e">
        <f>WEEKDAY(DATE($X$2,$AB$2,23))</f>
        <v>#VALUE!</v>
      </c>
      <c r="AM11" s="199" t="e">
        <f>WEEKDAY(DATE($X$2,$AB$2,24))</f>
        <v>#VALUE!</v>
      </c>
      <c r="AN11" s="199" t="e">
        <f>WEEKDAY(DATE($X$2,$AB$2,25))</f>
        <v>#VALUE!</v>
      </c>
      <c r="AO11" s="199" t="e">
        <f>WEEKDAY(DATE($X$2,$AB$2,26))</f>
        <v>#VALUE!</v>
      </c>
      <c r="AP11" s="199" t="e">
        <f>WEEKDAY(DATE($X$2,$AB$2,27))</f>
        <v>#VALUE!</v>
      </c>
      <c r="AQ11" s="200" t="e">
        <f>WEEKDAY(DATE($X$2,$AB$2,28))</f>
        <v>#VALUE!</v>
      </c>
      <c r="AR11" s="198">
        <f>IF(AR10=29,WEEKDAY(DATE($X$2,$AB$2,29)),0)</f>
        <v>0</v>
      </c>
      <c r="AS11" s="199">
        <f>IF(AS10=30,WEEKDAY(DATE($X$2,$AB$2,30)),0)</f>
        <v>0</v>
      </c>
      <c r="AT11" s="226">
        <f>IF(AT10=31,WEEKDAY(DATE($X$2,$AB$2,31)),0)</f>
        <v>0</v>
      </c>
      <c r="AU11" s="603"/>
      <c r="AV11" s="604"/>
      <c r="AW11" s="603"/>
      <c r="AX11" s="604"/>
      <c r="AY11" s="608"/>
      <c r="AZ11" s="608"/>
      <c r="BA11" s="608"/>
      <c r="BB11" s="608"/>
      <c r="BC11" s="608"/>
      <c r="BD11" s="608"/>
    </row>
    <row r="12" spans="1:57" ht="20.25" customHeight="1" thickBot="1" x14ac:dyDescent="0.25">
      <c r="A12" s="192"/>
      <c r="B12" s="580"/>
      <c r="C12" s="585"/>
      <c r="D12" s="586"/>
      <c r="E12" s="589"/>
      <c r="F12" s="586"/>
      <c r="G12" s="589"/>
      <c r="H12" s="585"/>
      <c r="I12" s="585"/>
      <c r="J12" s="585"/>
      <c r="K12" s="586"/>
      <c r="L12" s="589"/>
      <c r="M12" s="585"/>
      <c r="N12" s="585"/>
      <c r="O12" s="592"/>
      <c r="P12" s="201" t="e">
        <f>IF(P11=1,"日",IF(P11=2,"月",IF(P11=3,"火",IF(P11=4,"水",IF(P11=5,"木",IF(P11=6,"金","土"))))))</f>
        <v>#VALUE!</v>
      </c>
      <c r="Q12" s="202" t="e">
        <f t="shared" ref="Q12:AQ12" si="0">IF(Q11=1,"日",IF(Q11=2,"月",IF(Q11=3,"火",IF(Q11=4,"水",IF(Q11=5,"木",IF(Q11=6,"金","土"))))))</f>
        <v>#VALUE!</v>
      </c>
      <c r="R12" s="202" t="e">
        <f t="shared" si="0"/>
        <v>#VALUE!</v>
      </c>
      <c r="S12" s="202" t="e">
        <f t="shared" si="0"/>
        <v>#VALUE!</v>
      </c>
      <c r="T12" s="202" t="e">
        <f t="shared" si="0"/>
        <v>#VALUE!</v>
      </c>
      <c r="U12" s="202" t="e">
        <f t="shared" si="0"/>
        <v>#VALUE!</v>
      </c>
      <c r="V12" s="203" t="e">
        <f t="shared" si="0"/>
        <v>#VALUE!</v>
      </c>
      <c r="W12" s="201" t="e">
        <f t="shared" si="0"/>
        <v>#VALUE!</v>
      </c>
      <c r="X12" s="202" t="e">
        <f t="shared" si="0"/>
        <v>#VALUE!</v>
      </c>
      <c r="Y12" s="202" t="e">
        <f t="shared" si="0"/>
        <v>#VALUE!</v>
      </c>
      <c r="Z12" s="202" t="e">
        <f t="shared" si="0"/>
        <v>#VALUE!</v>
      </c>
      <c r="AA12" s="202" t="e">
        <f t="shared" si="0"/>
        <v>#VALUE!</v>
      </c>
      <c r="AB12" s="202" t="e">
        <f t="shared" si="0"/>
        <v>#VALUE!</v>
      </c>
      <c r="AC12" s="203" t="e">
        <f t="shared" si="0"/>
        <v>#VALUE!</v>
      </c>
      <c r="AD12" s="201" t="e">
        <f t="shared" si="0"/>
        <v>#VALUE!</v>
      </c>
      <c r="AE12" s="202" t="e">
        <f t="shared" si="0"/>
        <v>#VALUE!</v>
      </c>
      <c r="AF12" s="202" t="e">
        <f t="shared" si="0"/>
        <v>#VALUE!</v>
      </c>
      <c r="AG12" s="202" t="e">
        <f t="shared" si="0"/>
        <v>#VALUE!</v>
      </c>
      <c r="AH12" s="202" t="e">
        <f t="shared" si="0"/>
        <v>#VALUE!</v>
      </c>
      <c r="AI12" s="202" t="e">
        <f t="shared" si="0"/>
        <v>#VALUE!</v>
      </c>
      <c r="AJ12" s="203" t="e">
        <f t="shared" si="0"/>
        <v>#VALUE!</v>
      </c>
      <c r="AK12" s="201" t="e">
        <f t="shared" si="0"/>
        <v>#VALUE!</v>
      </c>
      <c r="AL12" s="202" t="e">
        <f t="shared" si="0"/>
        <v>#VALUE!</v>
      </c>
      <c r="AM12" s="202" t="e">
        <f t="shared" si="0"/>
        <v>#VALUE!</v>
      </c>
      <c r="AN12" s="202" t="e">
        <f t="shared" si="0"/>
        <v>#VALUE!</v>
      </c>
      <c r="AO12" s="202" t="e">
        <f t="shared" si="0"/>
        <v>#VALUE!</v>
      </c>
      <c r="AP12" s="202" t="e">
        <f t="shared" si="0"/>
        <v>#VALUE!</v>
      </c>
      <c r="AQ12" s="203" t="e">
        <f t="shared" si="0"/>
        <v>#VALUE!</v>
      </c>
      <c r="AR12" s="202" t="str">
        <f>IF(AR11=1,"日",IF(AR11=2,"月",IF(AR11=3,"火",IF(AR11=4,"水",IF(AR11=5,"木",IF(AR11=6,"金",IF(AR11=0,"","土")))))))</f>
        <v/>
      </c>
      <c r="AS12" s="202" t="str">
        <f>IF(AS11=1,"日",IF(AS11=2,"月",IF(AS11=3,"火",IF(AS11=4,"水",IF(AS11=5,"木",IF(AS11=6,"金",IF(AS11=0,"","土")))))))</f>
        <v/>
      </c>
      <c r="AT12" s="227" t="str">
        <f>IF(AT11=1,"日",IF(AT11=2,"月",IF(AT11=3,"火",IF(AT11=4,"水",IF(AT11=5,"木",IF(AT11=6,"金",IF(AT11=0,"","土")))))))</f>
        <v/>
      </c>
      <c r="AU12" s="605"/>
      <c r="AV12" s="606"/>
      <c r="AW12" s="605"/>
      <c r="AX12" s="606"/>
      <c r="AY12" s="608"/>
      <c r="AZ12" s="608"/>
      <c r="BA12" s="608"/>
      <c r="BB12" s="608"/>
      <c r="BC12" s="608"/>
      <c r="BD12" s="608"/>
    </row>
    <row r="13" spans="1:57" ht="39.9" customHeight="1" x14ac:dyDescent="0.2">
      <c r="A13" s="192"/>
      <c r="B13" s="228">
        <v>1</v>
      </c>
      <c r="C13" s="636"/>
      <c r="D13" s="637"/>
      <c r="E13" s="638"/>
      <c r="F13" s="639"/>
      <c r="G13" s="640"/>
      <c r="H13" s="641"/>
      <c r="I13" s="641"/>
      <c r="J13" s="641"/>
      <c r="K13" s="642"/>
      <c r="L13" s="643"/>
      <c r="M13" s="644"/>
      <c r="N13" s="644"/>
      <c r="O13" s="645"/>
      <c r="P13" s="205"/>
      <c r="Q13" s="206"/>
      <c r="R13" s="206"/>
      <c r="S13" s="206"/>
      <c r="T13" s="206"/>
      <c r="U13" s="206"/>
      <c r="V13" s="207"/>
      <c r="W13" s="205"/>
      <c r="X13" s="206"/>
      <c r="Y13" s="206"/>
      <c r="Z13" s="206"/>
      <c r="AA13" s="206"/>
      <c r="AB13" s="206"/>
      <c r="AC13" s="207"/>
      <c r="AD13" s="205"/>
      <c r="AE13" s="206"/>
      <c r="AF13" s="206"/>
      <c r="AG13" s="206"/>
      <c r="AH13" s="206"/>
      <c r="AI13" s="206"/>
      <c r="AJ13" s="207"/>
      <c r="AK13" s="205"/>
      <c r="AL13" s="206"/>
      <c r="AM13" s="206"/>
      <c r="AN13" s="206"/>
      <c r="AO13" s="206"/>
      <c r="AP13" s="206"/>
      <c r="AQ13" s="207"/>
      <c r="AR13" s="205"/>
      <c r="AS13" s="206"/>
      <c r="AT13" s="207"/>
      <c r="AU13" s="646" t="str">
        <f>IF($AZ$3="４週",SUM(P13:AQ13),IF($AZ$3="暦月",SUM(P13:AT13),""))</f>
        <v/>
      </c>
      <c r="AV13" s="647"/>
      <c r="AW13" s="648" t="str">
        <f t="shared" ref="AW13:AW30" si="1">IF($AZ$3="４週",AU13/4,IF($AZ$3="暦月",AU13/($AZ$6/7),""))</f>
        <v/>
      </c>
      <c r="AX13" s="649"/>
      <c r="AY13" s="616"/>
      <c r="AZ13" s="617"/>
      <c r="BA13" s="617"/>
      <c r="BB13" s="617"/>
      <c r="BC13" s="617"/>
      <c r="BD13" s="618"/>
    </row>
    <row r="14" spans="1:57" ht="39.9" customHeight="1" x14ac:dyDescent="0.2">
      <c r="A14" s="192"/>
      <c r="B14" s="208">
        <f t="shared" ref="B14:B30" si="2">B13+1</f>
        <v>2</v>
      </c>
      <c r="C14" s="619"/>
      <c r="D14" s="620"/>
      <c r="E14" s="621"/>
      <c r="F14" s="622"/>
      <c r="G14" s="623"/>
      <c r="H14" s="624"/>
      <c r="I14" s="624"/>
      <c r="J14" s="624"/>
      <c r="K14" s="625"/>
      <c r="L14" s="626"/>
      <c r="M14" s="627"/>
      <c r="N14" s="627"/>
      <c r="O14" s="628"/>
      <c r="P14" s="209"/>
      <c r="Q14" s="210"/>
      <c r="R14" s="210"/>
      <c r="S14" s="210"/>
      <c r="T14" s="210"/>
      <c r="U14" s="210"/>
      <c r="V14" s="211"/>
      <c r="W14" s="209"/>
      <c r="X14" s="210"/>
      <c r="Y14" s="210"/>
      <c r="Z14" s="210"/>
      <c r="AA14" s="210"/>
      <c r="AB14" s="210"/>
      <c r="AC14" s="211"/>
      <c r="AD14" s="209"/>
      <c r="AE14" s="210"/>
      <c r="AF14" s="210"/>
      <c r="AG14" s="210"/>
      <c r="AH14" s="210"/>
      <c r="AI14" s="210"/>
      <c r="AJ14" s="211"/>
      <c r="AK14" s="209"/>
      <c r="AL14" s="210"/>
      <c r="AM14" s="210"/>
      <c r="AN14" s="210"/>
      <c r="AO14" s="210"/>
      <c r="AP14" s="210"/>
      <c r="AQ14" s="211"/>
      <c r="AR14" s="209"/>
      <c r="AS14" s="210"/>
      <c r="AT14" s="211"/>
      <c r="AU14" s="629" t="str">
        <f>IF($AZ$3="４週",SUM(P14:AQ14),IF($AZ$3="暦月",SUM(P14:AT14),""))</f>
        <v/>
      </c>
      <c r="AV14" s="630"/>
      <c r="AW14" s="631" t="str">
        <f t="shared" si="1"/>
        <v/>
      </c>
      <c r="AX14" s="632"/>
      <c r="AY14" s="633"/>
      <c r="AZ14" s="634"/>
      <c r="BA14" s="634"/>
      <c r="BB14" s="634"/>
      <c r="BC14" s="634"/>
      <c r="BD14" s="635"/>
    </row>
    <row r="15" spans="1:57" ht="39.9" customHeight="1" x14ac:dyDescent="0.2">
      <c r="A15" s="192"/>
      <c r="B15" s="208">
        <f t="shared" si="2"/>
        <v>3</v>
      </c>
      <c r="C15" s="619"/>
      <c r="D15" s="620"/>
      <c r="E15" s="621"/>
      <c r="F15" s="622"/>
      <c r="G15" s="623"/>
      <c r="H15" s="624"/>
      <c r="I15" s="624"/>
      <c r="J15" s="624"/>
      <c r="K15" s="625"/>
      <c r="L15" s="626"/>
      <c r="M15" s="627"/>
      <c r="N15" s="627"/>
      <c r="O15" s="628"/>
      <c r="P15" s="209"/>
      <c r="Q15" s="210"/>
      <c r="R15" s="210"/>
      <c r="S15" s="210"/>
      <c r="T15" s="210"/>
      <c r="U15" s="210"/>
      <c r="V15" s="211"/>
      <c r="W15" s="209"/>
      <c r="X15" s="210"/>
      <c r="Y15" s="210"/>
      <c r="Z15" s="210"/>
      <c r="AA15" s="210"/>
      <c r="AB15" s="210"/>
      <c r="AC15" s="211"/>
      <c r="AD15" s="209"/>
      <c r="AE15" s="210"/>
      <c r="AF15" s="210"/>
      <c r="AG15" s="210"/>
      <c r="AH15" s="210"/>
      <c r="AI15" s="210"/>
      <c r="AJ15" s="211"/>
      <c r="AK15" s="209"/>
      <c r="AL15" s="210"/>
      <c r="AM15" s="210"/>
      <c r="AN15" s="210"/>
      <c r="AO15" s="210"/>
      <c r="AP15" s="210"/>
      <c r="AQ15" s="211"/>
      <c r="AR15" s="209"/>
      <c r="AS15" s="210"/>
      <c r="AT15" s="211"/>
      <c r="AU15" s="629" t="str">
        <f>IF($AZ$3="４週",SUM(P15:AQ15),IF($AZ$3="暦月",SUM(P15:AT15),""))</f>
        <v/>
      </c>
      <c r="AV15" s="630"/>
      <c r="AW15" s="631" t="str">
        <f t="shared" si="1"/>
        <v/>
      </c>
      <c r="AX15" s="632"/>
      <c r="AY15" s="633"/>
      <c r="AZ15" s="634"/>
      <c r="BA15" s="634"/>
      <c r="BB15" s="634"/>
      <c r="BC15" s="634"/>
      <c r="BD15" s="635"/>
    </row>
    <row r="16" spans="1:57" ht="39.9" customHeight="1" x14ac:dyDescent="0.2">
      <c r="A16" s="192"/>
      <c r="B16" s="208">
        <f t="shared" si="2"/>
        <v>4</v>
      </c>
      <c r="C16" s="619"/>
      <c r="D16" s="620"/>
      <c r="E16" s="621"/>
      <c r="F16" s="622"/>
      <c r="G16" s="623"/>
      <c r="H16" s="624"/>
      <c r="I16" s="624"/>
      <c r="J16" s="624"/>
      <c r="K16" s="625"/>
      <c r="L16" s="626"/>
      <c r="M16" s="627"/>
      <c r="N16" s="627"/>
      <c r="O16" s="628"/>
      <c r="P16" s="209"/>
      <c r="Q16" s="210"/>
      <c r="R16" s="210"/>
      <c r="S16" s="210"/>
      <c r="T16" s="210"/>
      <c r="U16" s="210"/>
      <c r="V16" s="211"/>
      <c r="W16" s="209"/>
      <c r="X16" s="210"/>
      <c r="Y16" s="210"/>
      <c r="Z16" s="210"/>
      <c r="AA16" s="210"/>
      <c r="AB16" s="210"/>
      <c r="AC16" s="211"/>
      <c r="AD16" s="209"/>
      <c r="AE16" s="210"/>
      <c r="AF16" s="210"/>
      <c r="AG16" s="210"/>
      <c r="AH16" s="210"/>
      <c r="AI16" s="210"/>
      <c r="AJ16" s="211"/>
      <c r="AK16" s="209"/>
      <c r="AL16" s="210"/>
      <c r="AM16" s="210"/>
      <c r="AN16" s="210"/>
      <c r="AO16" s="210"/>
      <c r="AP16" s="210"/>
      <c r="AQ16" s="211"/>
      <c r="AR16" s="209"/>
      <c r="AS16" s="210"/>
      <c r="AT16" s="211"/>
      <c r="AU16" s="629" t="str">
        <f>IF($AZ$3="４週",SUM(P16:AQ16),IF($AZ$3="暦月",SUM(P16:AT16),""))</f>
        <v/>
      </c>
      <c r="AV16" s="630"/>
      <c r="AW16" s="631" t="str">
        <f t="shared" si="1"/>
        <v/>
      </c>
      <c r="AX16" s="632"/>
      <c r="AY16" s="633"/>
      <c r="AZ16" s="634"/>
      <c r="BA16" s="634"/>
      <c r="BB16" s="634"/>
      <c r="BC16" s="634"/>
      <c r="BD16" s="635"/>
    </row>
    <row r="17" spans="1:57" ht="39.9" customHeight="1" x14ac:dyDescent="0.2">
      <c r="A17" s="192"/>
      <c r="B17" s="208">
        <f t="shared" si="2"/>
        <v>5</v>
      </c>
      <c r="C17" s="619"/>
      <c r="D17" s="620"/>
      <c r="E17" s="621"/>
      <c r="F17" s="622"/>
      <c r="G17" s="623"/>
      <c r="H17" s="624"/>
      <c r="I17" s="624"/>
      <c r="J17" s="624"/>
      <c r="K17" s="625"/>
      <c r="L17" s="626"/>
      <c r="M17" s="627"/>
      <c r="N17" s="627"/>
      <c r="O17" s="628"/>
      <c r="P17" s="209"/>
      <c r="Q17" s="210"/>
      <c r="R17" s="210"/>
      <c r="S17" s="210"/>
      <c r="T17" s="210"/>
      <c r="U17" s="210"/>
      <c r="V17" s="211"/>
      <c r="W17" s="209"/>
      <c r="X17" s="210"/>
      <c r="Y17" s="210"/>
      <c r="Z17" s="210"/>
      <c r="AA17" s="210"/>
      <c r="AB17" s="210"/>
      <c r="AC17" s="211"/>
      <c r="AD17" s="209"/>
      <c r="AE17" s="210"/>
      <c r="AF17" s="210"/>
      <c r="AG17" s="210"/>
      <c r="AH17" s="210"/>
      <c r="AI17" s="210"/>
      <c r="AJ17" s="211"/>
      <c r="AK17" s="209"/>
      <c r="AL17" s="210"/>
      <c r="AM17" s="210"/>
      <c r="AN17" s="210"/>
      <c r="AO17" s="210"/>
      <c r="AP17" s="210"/>
      <c r="AQ17" s="211"/>
      <c r="AR17" s="209"/>
      <c r="AS17" s="210"/>
      <c r="AT17" s="211"/>
      <c r="AU17" s="629" t="str">
        <f t="shared" ref="AU17:AU30" si="3">IF($AZ$3="４週",SUM(P17:AQ17),IF($AZ$3="暦月",SUM(P17:AT17),""))</f>
        <v/>
      </c>
      <c r="AV17" s="630"/>
      <c r="AW17" s="631" t="str">
        <f t="shared" si="1"/>
        <v/>
      </c>
      <c r="AX17" s="632"/>
      <c r="AY17" s="633"/>
      <c r="AZ17" s="634"/>
      <c r="BA17" s="634"/>
      <c r="BB17" s="634"/>
      <c r="BC17" s="634"/>
      <c r="BD17" s="635"/>
    </row>
    <row r="18" spans="1:57" ht="39.9" customHeight="1" x14ac:dyDescent="0.2">
      <c r="A18" s="192"/>
      <c r="B18" s="208">
        <f t="shared" si="2"/>
        <v>6</v>
      </c>
      <c r="C18" s="619"/>
      <c r="D18" s="620"/>
      <c r="E18" s="621"/>
      <c r="F18" s="622"/>
      <c r="G18" s="623"/>
      <c r="H18" s="624"/>
      <c r="I18" s="624"/>
      <c r="J18" s="624"/>
      <c r="K18" s="625"/>
      <c r="L18" s="626"/>
      <c r="M18" s="627"/>
      <c r="N18" s="627"/>
      <c r="O18" s="628"/>
      <c r="P18" s="209"/>
      <c r="Q18" s="210"/>
      <c r="R18" s="210"/>
      <c r="S18" s="210"/>
      <c r="T18" s="210"/>
      <c r="U18" s="210"/>
      <c r="V18" s="211"/>
      <c r="W18" s="209"/>
      <c r="X18" s="210"/>
      <c r="Y18" s="210"/>
      <c r="Z18" s="210"/>
      <c r="AA18" s="210"/>
      <c r="AB18" s="210"/>
      <c r="AC18" s="211"/>
      <c r="AD18" s="209"/>
      <c r="AE18" s="210"/>
      <c r="AF18" s="210"/>
      <c r="AG18" s="210"/>
      <c r="AH18" s="210"/>
      <c r="AI18" s="210"/>
      <c r="AJ18" s="211"/>
      <c r="AK18" s="209"/>
      <c r="AL18" s="210"/>
      <c r="AM18" s="210"/>
      <c r="AN18" s="210"/>
      <c r="AO18" s="210"/>
      <c r="AP18" s="210"/>
      <c r="AQ18" s="211"/>
      <c r="AR18" s="209"/>
      <c r="AS18" s="210"/>
      <c r="AT18" s="211"/>
      <c r="AU18" s="629" t="str">
        <f t="shared" si="3"/>
        <v/>
      </c>
      <c r="AV18" s="630"/>
      <c r="AW18" s="631" t="str">
        <f t="shared" si="1"/>
        <v/>
      </c>
      <c r="AX18" s="632"/>
      <c r="AY18" s="633"/>
      <c r="AZ18" s="634"/>
      <c r="BA18" s="634"/>
      <c r="BB18" s="634"/>
      <c r="BC18" s="634"/>
      <c r="BD18" s="635"/>
    </row>
    <row r="19" spans="1:57" ht="39.9" customHeight="1" x14ac:dyDescent="0.2">
      <c r="A19" s="192"/>
      <c r="B19" s="208">
        <f t="shared" si="2"/>
        <v>7</v>
      </c>
      <c r="C19" s="619"/>
      <c r="D19" s="620"/>
      <c r="E19" s="621"/>
      <c r="F19" s="622"/>
      <c r="G19" s="623"/>
      <c r="H19" s="624"/>
      <c r="I19" s="624"/>
      <c r="J19" s="624"/>
      <c r="K19" s="625"/>
      <c r="L19" s="626"/>
      <c r="M19" s="627"/>
      <c r="N19" s="627"/>
      <c r="O19" s="628"/>
      <c r="P19" s="209"/>
      <c r="Q19" s="210"/>
      <c r="R19" s="210"/>
      <c r="S19" s="210"/>
      <c r="T19" s="210"/>
      <c r="U19" s="210"/>
      <c r="V19" s="211"/>
      <c r="W19" s="209"/>
      <c r="X19" s="210"/>
      <c r="Y19" s="210"/>
      <c r="Z19" s="210"/>
      <c r="AA19" s="210"/>
      <c r="AB19" s="210"/>
      <c r="AC19" s="211"/>
      <c r="AD19" s="209"/>
      <c r="AE19" s="210"/>
      <c r="AF19" s="210"/>
      <c r="AG19" s="210"/>
      <c r="AH19" s="210"/>
      <c r="AI19" s="210"/>
      <c r="AJ19" s="211"/>
      <c r="AK19" s="209"/>
      <c r="AL19" s="210"/>
      <c r="AM19" s="210"/>
      <c r="AN19" s="210"/>
      <c r="AO19" s="210"/>
      <c r="AP19" s="210"/>
      <c r="AQ19" s="211"/>
      <c r="AR19" s="209"/>
      <c r="AS19" s="210"/>
      <c r="AT19" s="211"/>
      <c r="AU19" s="629" t="str">
        <f>IF($AZ$3="４週",SUM(P19:AQ19),IF($AZ$3="暦月",SUM(P19:AT19),""))</f>
        <v/>
      </c>
      <c r="AV19" s="630"/>
      <c r="AW19" s="631" t="str">
        <f t="shared" si="1"/>
        <v/>
      </c>
      <c r="AX19" s="632"/>
      <c r="AY19" s="633"/>
      <c r="AZ19" s="634"/>
      <c r="BA19" s="634"/>
      <c r="BB19" s="634"/>
      <c r="BC19" s="634"/>
      <c r="BD19" s="635"/>
    </row>
    <row r="20" spans="1:57" ht="39.9" customHeight="1" x14ac:dyDescent="0.2">
      <c r="A20" s="192"/>
      <c r="B20" s="208">
        <f t="shared" si="2"/>
        <v>8</v>
      </c>
      <c r="C20" s="619"/>
      <c r="D20" s="620"/>
      <c r="E20" s="621"/>
      <c r="F20" s="622"/>
      <c r="G20" s="623"/>
      <c r="H20" s="624"/>
      <c r="I20" s="624"/>
      <c r="J20" s="624"/>
      <c r="K20" s="625"/>
      <c r="L20" s="626"/>
      <c r="M20" s="627"/>
      <c r="N20" s="627"/>
      <c r="O20" s="628"/>
      <c r="P20" s="209"/>
      <c r="Q20" s="210"/>
      <c r="R20" s="210"/>
      <c r="S20" s="210"/>
      <c r="T20" s="210"/>
      <c r="U20" s="210"/>
      <c r="V20" s="211"/>
      <c r="W20" s="209"/>
      <c r="X20" s="210"/>
      <c r="Y20" s="210"/>
      <c r="Z20" s="210"/>
      <c r="AA20" s="210"/>
      <c r="AB20" s="210"/>
      <c r="AC20" s="211"/>
      <c r="AD20" s="209"/>
      <c r="AE20" s="210"/>
      <c r="AF20" s="210"/>
      <c r="AG20" s="210"/>
      <c r="AH20" s="210"/>
      <c r="AI20" s="210"/>
      <c r="AJ20" s="211"/>
      <c r="AK20" s="209"/>
      <c r="AL20" s="210"/>
      <c r="AM20" s="210"/>
      <c r="AN20" s="210"/>
      <c r="AO20" s="210"/>
      <c r="AP20" s="210"/>
      <c r="AQ20" s="211"/>
      <c r="AR20" s="209"/>
      <c r="AS20" s="210"/>
      <c r="AT20" s="211"/>
      <c r="AU20" s="629" t="str">
        <f t="shared" si="3"/>
        <v/>
      </c>
      <c r="AV20" s="630"/>
      <c r="AW20" s="631" t="str">
        <f t="shared" si="1"/>
        <v/>
      </c>
      <c r="AX20" s="632"/>
      <c r="AY20" s="633"/>
      <c r="AZ20" s="634"/>
      <c r="BA20" s="634"/>
      <c r="BB20" s="634"/>
      <c r="BC20" s="634"/>
      <c r="BD20" s="635"/>
    </row>
    <row r="21" spans="1:57" ht="39.9" customHeight="1" x14ac:dyDescent="0.2">
      <c r="A21" s="192"/>
      <c r="B21" s="208">
        <f t="shared" si="2"/>
        <v>9</v>
      </c>
      <c r="C21" s="619"/>
      <c r="D21" s="620"/>
      <c r="E21" s="621"/>
      <c r="F21" s="622"/>
      <c r="G21" s="623"/>
      <c r="H21" s="624"/>
      <c r="I21" s="624"/>
      <c r="J21" s="624"/>
      <c r="K21" s="625"/>
      <c r="L21" s="626"/>
      <c r="M21" s="627"/>
      <c r="N21" s="627"/>
      <c r="O21" s="628"/>
      <c r="P21" s="209"/>
      <c r="Q21" s="210"/>
      <c r="R21" s="210"/>
      <c r="S21" s="210"/>
      <c r="T21" s="210"/>
      <c r="U21" s="210"/>
      <c r="V21" s="211"/>
      <c r="W21" s="209"/>
      <c r="X21" s="210"/>
      <c r="Y21" s="210"/>
      <c r="Z21" s="210"/>
      <c r="AA21" s="210"/>
      <c r="AB21" s="210"/>
      <c r="AC21" s="211"/>
      <c r="AD21" s="209"/>
      <c r="AE21" s="210"/>
      <c r="AF21" s="210"/>
      <c r="AG21" s="210"/>
      <c r="AH21" s="210"/>
      <c r="AI21" s="210"/>
      <c r="AJ21" s="211"/>
      <c r="AK21" s="209"/>
      <c r="AL21" s="210"/>
      <c r="AM21" s="210"/>
      <c r="AN21" s="210"/>
      <c r="AO21" s="210"/>
      <c r="AP21" s="210"/>
      <c r="AQ21" s="211"/>
      <c r="AR21" s="209"/>
      <c r="AS21" s="210"/>
      <c r="AT21" s="211"/>
      <c r="AU21" s="629" t="str">
        <f t="shared" si="3"/>
        <v/>
      </c>
      <c r="AV21" s="630"/>
      <c r="AW21" s="631" t="str">
        <f t="shared" si="1"/>
        <v/>
      </c>
      <c r="AX21" s="632"/>
      <c r="AY21" s="633"/>
      <c r="AZ21" s="634"/>
      <c r="BA21" s="634"/>
      <c r="BB21" s="634"/>
      <c r="BC21" s="634"/>
      <c r="BD21" s="635"/>
    </row>
    <row r="22" spans="1:57" ht="39.9" customHeight="1" x14ac:dyDescent="0.2">
      <c r="A22" s="192"/>
      <c r="B22" s="208">
        <f t="shared" si="2"/>
        <v>10</v>
      </c>
      <c r="C22" s="619"/>
      <c r="D22" s="620"/>
      <c r="E22" s="621"/>
      <c r="F22" s="622"/>
      <c r="G22" s="623"/>
      <c r="H22" s="624"/>
      <c r="I22" s="624"/>
      <c r="J22" s="624"/>
      <c r="K22" s="625"/>
      <c r="L22" s="626"/>
      <c r="M22" s="627"/>
      <c r="N22" s="627"/>
      <c r="O22" s="628"/>
      <c r="P22" s="209"/>
      <c r="Q22" s="210"/>
      <c r="R22" s="210"/>
      <c r="S22" s="210"/>
      <c r="T22" s="210"/>
      <c r="U22" s="210"/>
      <c r="V22" s="211"/>
      <c r="W22" s="209"/>
      <c r="X22" s="210"/>
      <c r="Y22" s="210"/>
      <c r="Z22" s="210"/>
      <c r="AA22" s="210"/>
      <c r="AB22" s="210"/>
      <c r="AC22" s="211"/>
      <c r="AD22" s="209"/>
      <c r="AE22" s="210"/>
      <c r="AF22" s="210"/>
      <c r="AG22" s="210"/>
      <c r="AH22" s="210"/>
      <c r="AI22" s="210"/>
      <c r="AJ22" s="211"/>
      <c r="AK22" s="209"/>
      <c r="AL22" s="210"/>
      <c r="AM22" s="210"/>
      <c r="AN22" s="210"/>
      <c r="AO22" s="210"/>
      <c r="AP22" s="210"/>
      <c r="AQ22" s="211"/>
      <c r="AR22" s="209"/>
      <c r="AS22" s="210"/>
      <c r="AT22" s="211"/>
      <c r="AU22" s="629" t="str">
        <f t="shared" si="3"/>
        <v/>
      </c>
      <c r="AV22" s="630"/>
      <c r="AW22" s="631" t="str">
        <f t="shared" si="1"/>
        <v/>
      </c>
      <c r="AX22" s="632"/>
      <c r="AY22" s="633"/>
      <c r="AZ22" s="634"/>
      <c r="BA22" s="634"/>
      <c r="BB22" s="634"/>
      <c r="BC22" s="634"/>
      <c r="BD22" s="635"/>
    </row>
    <row r="23" spans="1:57" ht="39.9" customHeight="1" x14ac:dyDescent="0.2">
      <c r="A23" s="192"/>
      <c r="B23" s="208">
        <f t="shared" si="2"/>
        <v>11</v>
      </c>
      <c r="C23" s="619"/>
      <c r="D23" s="620"/>
      <c r="E23" s="621"/>
      <c r="F23" s="622"/>
      <c r="G23" s="623"/>
      <c r="H23" s="624"/>
      <c r="I23" s="624"/>
      <c r="J23" s="624"/>
      <c r="K23" s="625"/>
      <c r="L23" s="626"/>
      <c r="M23" s="627"/>
      <c r="N23" s="627"/>
      <c r="O23" s="628"/>
      <c r="P23" s="209"/>
      <c r="Q23" s="210"/>
      <c r="R23" s="210"/>
      <c r="S23" s="210"/>
      <c r="T23" s="210"/>
      <c r="U23" s="210"/>
      <c r="V23" s="211"/>
      <c r="W23" s="209"/>
      <c r="X23" s="210"/>
      <c r="Y23" s="210"/>
      <c r="Z23" s="210"/>
      <c r="AA23" s="210"/>
      <c r="AB23" s="210"/>
      <c r="AC23" s="211"/>
      <c r="AD23" s="209"/>
      <c r="AE23" s="210"/>
      <c r="AF23" s="210"/>
      <c r="AG23" s="210"/>
      <c r="AH23" s="210"/>
      <c r="AI23" s="210"/>
      <c r="AJ23" s="211"/>
      <c r="AK23" s="209"/>
      <c r="AL23" s="210"/>
      <c r="AM23" s="210"/>
      <c r="AN23" s="210"/>
      <c r="AO23" s="210"/>
      <c r="AP23" s="210"/>
      <c r="AQ23" s="211"/>
      <c r="AR23" s="209"/>
      <c r="AS23" s="210"/>
      <c r="AT23" s="211"/>
      <c r="AU23" s="629" t="str">
        <f t="shared" si="3"/>
        <v/>
      </c>
      <c r="AV23" s="630"/>
      <c r="AW23" s="631" t="str">
        <f t="shared" si="1"/>
        <v/>
      </c>
      <c r="AX23" s="632"/>
      <c r="AY23" s="633"/>
      <c r="AZ23" s="634"/>
      <c r="BA23" s="634"/>
      <c r="BB23" s="634"/>
      <c r="BC23" s="634"/>
      <c r="BD23" s="635"/>
    </row>
    <row r="24" spans="1:57" ht="39.9" customHeight="1" x14ac:dyDescent="0.2">
      <c r="A24" s="192"/>
      <c r="B24" s="208">
        <f t="shared" si="2"/>
        <v>12</v>
      </c>
      <c r="C24" s="619"/>
      <c r="D24" s="620"/>
      <c r="E24" s="621"/>
      <c r="F24" s="622"/>
      <c r="G24" s="623"/>
      <c r="H24" s="624"/>
      <c r="I24" s="624"/>
      <c r="J24" s="624"/>
      <c r="K24" s="625"/>
      <c r="L24" s="626"/>
      <c r="M24" s="627"/>
      <c r="N24" s="627"/>
      <c r="O24" s="628"/>
      <c r="P24" s="209"/>
      <c r="Q24" s="210"/>
      <c r="R24" s="210"/>
      <c r="S24" s="210"/>
      <c r="T24" s="210"/>
      <c r="U24" s="210"/>
      <c r="V24" s="211"/>
      <c r="W24" s="209"/>
      <c r="X24" s="210"/>
      <c r="Y24" s="210"/>
      <c r="Z24" s="210"/>
      <c r="AA24" s="210"/>
      <c r="AB24" s="210"/>
      <c r="AC24" s="211"/>
      <c r="AD24" s="209"/>
      <c r="AE24" s="210"/>
      <c r="AF24" s="210"/>
      <c r="AG24" s="210"/>
      <c r="AH24" s="210"/>
      <c r="AI24" s="210"/>
      <c r="AJ24" s="211"/>
      <c r="AK24" s="209"/>
      <c r="AL24" s="210"/>
      <c r="AM24" s="210"/>
      <c r="AN24" s="210"/>
      <c r="AO24" s="210"/>
      <c r="AP24" s="210"/>
      <c r="AQ24" s="211"/>
      <c r="AR24" s="209"/>
      <c r="AS24" s="210"/>
      <c r="AT24" s="211"/>
      <c r="AU24" s="629" t="str">
        <f t="shared" si="3"/>
        <v/>
      </c>
      <c r="AV24" s="630"/>
      <c r="AW24" s="631" t="str">
        <f t="shared" si="1"/>
        <v/>
      </c>
      <c r="AX24" s="632"/>
      <c r="AY24" s="633"/>
      <c r="AZ24" s="634"/>
      <c r="BA24" s="634"/>
      <c r="BB24" s="634"/>
      <c r="BC24" s="634"/>
      <c r="BD24" s="635"/>
    </row>
    <row r="25" spans="1:57" ht="39.9" customHeight="1" x14ac:dyDescent="0.2">
      <c r="A25" s="192"/>
      <c r="B25" s="208">
        <f t="shared" si="2"/>
        <v>13</v>
      </c>
      <c r="C25" s="619"/>
      <c r="D25" s="620"/>
      <c r="E25" s="621"/>
      <c r="F25" s="622"/>
      <c r="G25" s="623"/>
      <c r="H25" s="624"/>
      <c r="I25" s="624"/>
      <c r="J25" s="624"/>
      <c r="K25" s="625"/>
      <c r="L25" s="626"/>
      <c r="M25" s="627"/>
      <c r="N25" s="627"/>
      <c r="O25" s="628"/>
      <c r="P25" s="209"/>
      <c r="Q25" s="210"/>
      <c r="R25" s="210"/>
      <c r="S25" s="210"/>
      <c r="T25" s="210"/>
      <c r="U25" s="210"/>
      <c r="V25" s="211"/>
      <c r="W25" s="209"/>
      <c r="X25" s="210"/>
      <c r="Y25" s="210"/>
      <c r="Z25" s="210"/>
      <c r="AA25" s="210"/>
      <c r="AB25" s="210"/>
      <c r="AC25" s="211"/>
      <c r="AD25" s="209"/>
      <c r="AE25" s="210"/>
      <c r="AF25" s="210"/>
      <c r="AG25" s="210"/>
      <c r="AH25" s="210"/>
      <c r="AI25" s="210"/>
      <c r="AJ25" s="211"/>
      <c r="AK25" s="209"/>
      <c r="AL25" s="210"/>
      <c r="AM25" s="210"/>
      <c r="AN25" s="210"/>
      <c r="AO25" s="210"/>
      <c r="AP25" s="210"/>
      <c r="AQ25" s="211"/>
      <c r="AR25" s="209"/>
      <c r="AS25" s="210"/>
      <c r="AT25" s="211"/>
      <c r="AU25" s="629" t="str">
        <f t="shared" si="3"/>
        <v/>
      </c>
      <c r="AV25" s="630"/>
      <c r="AW25" s="631" t="str">
        <f t="shared" si="1"/>
        <v/>
      </c>
      <c r="AX25" s="632"/>
      <c r="AY25" s="633"/>
      <c r="AZ25" s="634"/>
      <c r="BA25" s="634"/>
      <c r="BB25" s="634"/>
      <c r="BC25" s="634"/>
      <c r="BD25" s="635"/>
    </row>
    <row r="26" spans="1:57" ht="39.9" customHeight="1" x14ac:dyDescent="0.2">
      <c r="A26" s="192"/>
      <c r="B26" s="208">
        <f t="shared" si="2"/>
        <v>14</v>
      </c>
      <c r="C26" s="619"/>
      <c r="D26" s="620"/>
      <c r="E26" s="621"/>
      <c r="F26" s="622"/>
      <c r="G26" s="623"/>
      <c r="H26" s="624"/>
      <c r="I26" s="624"/>
      <c r="J26" s="624"/>
      <c r="K26" s="625"/>
      <c r="L26" s="626"/>
      <c r="M26" s="627"/>
      <c r="N26" s="627"/>
      <c r="O26" s="628"/>
      <c r="P26" s="209"/>
      <c r="Q26" s="210"/>
      <c r="R26" s="210"/>
      <c r="S26" s="210"/>
      <c r="T26" s="210"/>
      <c r="U26" s="210"/>
      <c r="V26" s="211"/>
      <c r="W26" s="209"/>
      <c r="X26" s="210"/>
      <c r="Y26" s="210"/>
      <c r="Z26" s="210"/>
      <c r="AA26" s="210"/>
      <c r="AB26" s="210"/>
      <c r="AC26" s="211"/>
      <c r="AD26" s="209"/>
      <c r="AE26" s="210"/>
      <c r="AF26" s="210"/>
      <c r="AG26" s="210"/>
      <c r="AH26" s="210"/>
      <c r="AI26" s="210"/>
      <c r="AJ26" s="211"/>
      <c r="AK26" s="209"/>
      <c r="AL26" s="210"/>
      <c r="AM26" s="210"/>
      <c r="AN26" s="210"/>
      <c r="AO26" s="210"/>
      <c r="AP26" s="210"/>
      <c r="AQ26" s="211"/>
      <c r="AR26" s="209"/>
      <c r="AS26" s="210"/>
      <c r="AT26" s="211"/>
      <c r="AU26" s="629" t="str">
        <f t="shared" si="3"/>
        <v/>
      </c>
      <c r="AV26" s="630"/>
      <c r="AW26" s="631" t="str">
        <f t="shared" si="1"/>
        <v/>
      </c>
      <c r="AX26" s="632"/>
      <c r="AY26" s="633"/>
      <c r="AZ26" s="634"/>
      <c r="BA26" s="634"/>
      <c r="BB26" s="634"/>
      <c r="BC26" s="634"/>
      <c r="BD26" s="635"/>
    </row>
    <row r="27" spans="1:57" ht="39.9" customHeight="1" x14ac:dyDescent="0.2">
      <c r="A27" s="192"/>
      <c r="B27" s="208">
        <f t="shared" si="2"/>
        <v>15</v>
      </c>
      <c r="C27" s="619"/>
      <c r="D27" s="620"/>
      <c r="E27" s="621"/>
      <c r="F27" s="622"/>
      <c r="G27" s="623"/>
      <c r="H27" s="624"/>
      <c r="I27" s="624"/>
      <c r="J27" s="624"/>
      <c r="K27" s="625"/>
      <c r="L27" s="626"/>
      <c r="M27" s="627"/>
      <c r="N27" s="627"/>
      <c r="O27" s="628"/>
      <c r="P27" s="209"/>
      <c r="Q27" s="210"/>
      <c r="R27" s="210"/>
      <c r="S27" s="210"/>
      <c r="T27" s="210"/>
      <c r="U27" s="210"/>
      <c r="V27" s="211"/>
      <c r="W27" s="209"/>
      <c r="X27" s="210"/>
      <c r="Y27" s="210"/>
      <c r="Z27" s="210"/>
      <c r="AA27" s="210"/>
      <c r="AB27" s="210"/>
      <c r="AC27" s="211"/>
      <c r="AD27" s="209"/>
      <c r="AE27" s="210"/>
      <c r="AF27" s="210"/>
      <c r="AG27" s="210"/>
      <c r="AH27" s="210"/>
      <c r="AI27" s="210"/>
      <c r="AJ27" s="211"/>
      <c r="AK27" s="209"/>
      <c r="AL27" s="210"/>
      <c r="AM27" s="210"/>
      <c r="AN27" s="210"/>
      <c r="AO27" s="210"/>
      <c r="AP27" s="210"/>
      <c r="AQ27" s="211"/>
      <c r="AR27" s="209"/>
      <c r="AS27" s="210"/>
      <c r="AT27" s="211"/>
      <c r="AU27" s="629" t="str">
        <f t="shared" si="3"/>
        <v/>
      </c>
      <c r="AV27" s="630"/>
      <c r="AW27" s="631" t="str">
        <f t="shared" si="1"/>
        <v/>
      </c>
      <c r="AX27" s="632"/>
      <c r="AY27" s="633"/>
      <c r="AZ27" s="634"/>
      <c r="BA27" s="634"/>
      <c r="BB27" s="634"/>
      <c r="BC27" s="634"/>
      <c r="BD27" s="635"/>
    </row>
    <row r="28" spans="1:57" ht="39.9" customHeight="1" x14ac:dyDescent="0.2">
      <c r="A28" s="192"/>
      <c r="B28" s="208">
        <f t="shared" si="2"/>
        <v>16</v>
      </c>
      <c r="C28" s="619"/>
      <c r="D28" s="620"/>
      <c r="E28" s="621"/>
      <c r="F28" s="622"/>
      <c r="G28" s="623"/>
      <c r="H28" s="624"/>
      <c r="I28" s="624"/>
      <c r="J28" s="624"/>
      <c r="K28" s="625"/>
      <c r="L28" s="626"/>
      <c r="M28" s="627"/>
      <c r="N28" s="627"/>
      <c r="O28" s="628"/>
      <c r="P28" s="209"/>
      <c r="Q28" s="210"/>
      <c r="R28" s="210"/>
      <c r="S28" s="210"/>
      <c r="T28" s="210"/>
      <c r="U28" s="210"/>
      <c r="V28" s="211"/>
      <c r="W28" s="209"/>
      <c r="X28" s="210"/>
      <c r="Y28" s="210"/>
      <c r="Z28" s="210"/>
      <c r="AA28" s="210"/>
      <c r="AB28" s="210"/>
      <c r="AC28" s="211"/>
      <c r="AD28" s="209"/>
      <c r="AE28" s="210"/>
      <c r="AF28" s="210"/>
      <c r="AG28" s="210"/>
      <c r="AH28" s="210"/>
      <c r="AI28" s="210"/>
      <c r="AJ28" s="211"/>
      <c r="AK28" s="209"/>
      <c r="AL28" s="210"/>
      <c r="AM28" s="210"/>
      <c r="AN28" s="210"/>
      <c r="AO28" s="210"/>
      <c r="AP28" s="210"/>
      <c r="AQ28" s="211"/>
      <c r="AR28" s="209"/>
      <c r="AS28" s="210"/>
      <c r="AT28" s="211"/>
      <c r="AU28" s="629" t="str">
        <f t="shared" si="3"/>
        <v/>
      </c>
      <c r="AV28" s="630"/>
      <c r="AW28" s="631" t="str">
        <f t="shared" si="1"/>
        <v/>
      </c>
      <c r="AX28" s="632"/>
      <c r="AY28" s="633"/>
      <c r="AZ28" s="634"/>
      <c r="BA28" s="634"/>
      <c r="BB28" s="634"/>
      <c r="BC28" s="634"/>
      <c r="BD28" s="635"/>
    </row>
    <row r="29" spans="1:57" ht="39.9" customHeight="1" x14ac:dyDescent="0.2">
      <c r="A29" s="192"/>
      <c r="B29" s="208">
        <f t="shared" si="2"/>
        <v>17</v>
      </c>
      <c r="C29" s="619"/>
      <c r="D29" s="620"/>
      <c r="E29" s="621"/>
      <c r="F29" s="622"/>
      <c r="G29" s="623"/>
      <c r="H29" s="624"/>
      <c r="I29" s="624"/>
      <c r="J29" s="624"/>
      <c r="K29" s="625"/>
      <c r="L29" s="626"/>
      <c r="M29" s="627"/>
      <c r="N29" s="627"/>
      <c r="O29" s="628"/>
      <c r="P29" s="209"/>
      <c r="Q29" s="210"/>
      <c r="R29" s="210"/>
      <c r="S29" s="210"/>
      <c r="T29" s="210"/>
      <c r="U29" s="210"/>
      <c r="V29" s="211"/>
      <c r="W29" s="209"/>
      <c r="X29" s="210"/>
      <c r="Y29" s="210"/>
      <c r="Z29" s="210"/>
      <c r="AA29" s="210"/>
      <c r="AB29" s="210"/>
      <c r="AC29" s="211"/>
      <c r="AD29" s="209"/>
      <c r="AE29" s="210"/>
      <c r="AF29" s="210"/>
      <c r="AG29" s="210"/>
      <c r="AH29" s="210"/>
      <c r="AI29" s="210"/>
      <c r="AJ29" s="211"/>
      <c r="AK29" s="209"/>
      <c r="AL29" s="210"/>
      <c r="AM29" s="210"/>
      <c r="AN29" s="210"/>
      <c r="AO29" s="210"/>
      <c r="AP29" s="210"/>
      <c r="AQ29" s="211"/>
      <c r="AR29" s="209"/>
      <c r="AS29" s="210"/>
      <c r="AT29" s="211"/>
      <c r="AU29" s="629" t="str">
        <f t="shared" si="3"/>
        <v/>
      </c>
      <c r="AV29" s="630"/>
      <c r="AW29" s="631" t="str">
        <f t="shared" si="1"/>
        <v/>
      </c>
      <c r="AX29" s="632"/>
      <c r="AY29" s="633"/>
      <c r="AZ29" s="634"/>
      <c r="BA29" s="634"/>
      <c r="BB29" s="634"/>
      <c r="BC29" s="634"/>
      <c r="BD29" s="635"/>
    </row>
    <row r="30" spans="1:57" ht="39.9" customHeight="1" thickBot="1" x14ac:dyDescent="0.25">
      <c r="A30" s="192"/>
      <c r="B30" s="215">
        <f t="shared" si="2"/>
        <v>18</v>
      </c>
      <c r="C30" s="650"/>
      <c r="D30" s="651"/>
      <c r="E30" s="652"/>
      <c r="F30" s="653"/>
      <c r="G30" s="654"/>
      <c r="H30" s="655"/>
      <c r="I30" s="655"/>
      <c r="J30" s="655"/>
      <c r="K30" s="656"/>
      <c r="L30" s="657"/>
      <c r="M30" s="658"/>
      <c r="N30" s="658"/>
      <c r="O30" s="659"/>
      <c r="P30" s="216"/>
      <c r="Q30" s="217"/>
      <c r="R30" s="217"/>
      <c r="S30" s="217"/>
      <c r="T30" s="217"/>
      <c r="U30" s="217"/>
      <c r="V30" s="218"/>
      <c r="W30" s="216"/>
      <c r="X30" s="217"/>
      <c r="Y30" s="217"/>
      <c r="Z30" s="217"/>
      <c r="AA30" s="217"/>
      <c r="AB30" s="217"/>
      <c r="AC30" s="218"/>
      <c r="AD30" s="216"/>
      <c r="AE30" s="217"/>
      <c r="AF30" s="217"/>
      <c r="AG30" s="217"/>
      <c r="AH30" s="217"/>
      <c r="AI30" s="217"/>
      <c r="AJ30" s="218"/>
      <c r="AK30" s="216"/>
      <c r="AL30" s="217"/>
      <c r="AM30" s="217"/>
      <c r="AN30" s="217"/>
      <c r="AO30" s="217"/>
      <c r="AP30" s="217"/>
      <c r="AQ30" s="218"/>
      <c r="AR30" s="216"/>
      <c r="AS30" s="217"/>
      <c r="AT30" s="218"/>
      <c r="AU30" s="660" t="str">
        <f t="shared" si="3"/>
        <v/>
      </c>
      <c r="AV30" s="661"/>
      <c r="AW30" s="662" t="str">
        <f t="shared" si="1"/>
        <v/>
      </c>
      <c r="AX30" s="663"/>
      <c r="AY30" s="664"/>
      <c r="AZ30" s="665"/>
      <c r="BA30" s="665"/>
      <c r="BB30" s="665"/>
      <c r="BC30" s="665"/>
      <c r="BD30" s="666"/>
    </row>
    <row r="31" spans="1:57" ht="20.25" customHeight="1" x14ac:dyDescent="0.2">
      <c r="A31" s="192"/>
      <c r="B31" s="192"/>
      <c r="C31" s="229"/>
      <c r="D31" s="230"/>
      <c r="E31" s="231"/>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232"/>
      <c r="AD31" s="194"/>
      <c r="AE31" s="194"/>
      <c r="AF31" s="194"/>
      <c r="AG31" s="194"/>
      <c r="AH31" s="194"/>
      <c r="AI31" s="194"/>
      <c r="AJ31" s="194"/>
      <c r="AK31" s="194"/>
      <c r="AL31" s="194"/>
      <c r="AM31" s="194"/>
      <c r="AN31" s="194"/>
      <c r="AO31" s="194"/>
      <c r="AP31" s="194"/>
      <c r="AQ31" s="194"/>
      <c r="AR31" s="194"/>
      <c r="AS31" s="194"/>
      <c r="AT31" s="194"/>
      <c r="AU31" s="194"/>
      <c r="AV31" s="192"/>
      <c r="AW31" s="192"/>
      <c r="AX31" s="192"/>
      <c r="AY31" s="192"/>
      <c r="AZ31" s="192"/>
      <c r="BA31" s="192"/>
      <c r="BB31" s="192"/>
      <c r="BC31" s="192"/>
      <c r="BD31" s="192"/>
    </row>
    <row r="32" spans="1:57" ht="20.25" customHeight="1" x14ac:dyDescent="0.2">
      <c r="C32" s="222"/>
      <c r="D32" s="222"/>
      <c r="E32" s="223"/>
      <c r="F32" s="223"/>
      <c r="G32" s="223"/>
      <c r="H32" s="223"/>
      <c r="I32" s="223"/>
      <c r="J32" s="223"/>
      <c r="K32" s="223"/>
      <c r="L32" s="223"/>
      <c r="M32" s="223"/>
      <c r="N32" s="223"/>
      <c r="O32" s="223"/>
      <c r="P32" s="223"/>
      <c r="Q32" s="223"/>
      <c r="R32" s="223"/>
      <c r="S32" s="223"/>
      <c r="T32" s="222"/>
      <c r="U32" s="223"/>
      <c r="V32" s="223"/>
      <c r="W32" s="223"/>
      <c r="X32" s="223"/>
      <c r="Y32" s="223"/>
      <c r="Z32" s="223"/>
      <c r="AA32" s="223"/>
      <c r="AB32" s="223"/>
      <c r="AC32" s="223"/>
      <c r="AD32" s="223"/>
      <c r="AE32" s="223"/>
      <c r="AF32" s="223"/>
      <c r="AJ32" s="224"/>
      <c r="AK32" s="225"/>
      <c r="AL32" s="225"/>
      <c r="AM32" s="223"/>
      <c r="AN32" s="223"/>
      <c r="AO32" s="223"/>
      <c r="AP32" s="223"/>
      <c r="AQ32" s="223"/>
      <c r="AR32" s="223"/>
      <c r="AS32" s="223"/>
      <c r="AT32" s="223"/>
      <c r="AU32" s="223"/>
      <c r="AV32" s="223"/>
      <c r="AW32" s="223"/>
      <c r="AX32" s="223"/>
      <c r="AY32" s="223"/>
      <c r="AZ32" s="223"/>
      <c r="BA32" s="223"/>
      <c r="BB32" s="223"/>
      <c r="BC32" s="223"/>
      <c r="BD32" s="223"/>
      <c r="BE32" s="225"/>
    </row>
    <row r="33" spans="1:58" ht="20.25" customHeight="1" x14ac:dyDescent="0.2">
      <c r="A33" s="223"/>
      <c r="B33" s="223"/>
      <c r="C33" s="222"/>
      <c r="D33" s="222"/>
      <c r="E33" s="223"/>
      <c r="F33" s="223"/>
      <c r="G33" s="223"/>
      <c r="H33" s="223"/>
      <c r="I33" s="223"/>
      <c r="J33" s="223"/>
      <c r="K33" s="223"/>
      <c r="L33" s="223"/>
      <c r="M33" s="223"/>
      <c r="N33" s="223"/>
      <c r="O33" s="223"/>
      <c r="P33" s="223"/>
      <c r="Q33" s="223"/>
      <c r="R33" s="223"/>
      <c r="S33" s="223"/>
      <c r="T33" s="223"/>
      <c r="U33" s="222"/>
      <c r="V33" s="223"/>
      <c r="W33" s="223"/>
      <c r="X33" s="223"/>
      <c r="Y33" s="223"/>
      <c r="Z33" s="223"/>
      <c r="AA33" s="223"/>
      <c r="AB33" s="223"/>
      <c r="AC33" s="223"/>
      <c r="AD33" s="223"/>
      <c r="AE33" s="223"/>
      <c r="AF33" s="223"/>
      <c r="AG33" s="223"/>
      <c r="AK33" s="224"/>
      <c r="AL33" s="225"/>
      <c r="AM33" s="225"/>
      <c r="AN33" s="223"/>
      <c r="AO33" s="223"/>
      <c r="AP33" s="223"/>
      <c r="AQ33" s="223"/>
      <c r="AR33" s="223"/>
      <c r="AS33" s="223"/>
      <c r="AT33" s="223"/>
      <c r="AU33" s="223"/>
      <c r="AV33" s="223"/>
      <c r="AW33" s="223"/>
      <c r="AX33" s="223"/>
      <c r="AY33" s="223"/>
      <c r="AZ33" s="223"/>
      <c r="BA33" s="223"/>
      <c r="BB33" s="223"/>
      <c r="BC33" s="223"/>
      <c r="BD33" s="223"/>
      <c r="BE33" s="223"/>
      <c r="BF33" s="225"/>
    </row>
    <row r="34" spans="1:58" ht="20.25" customHeight="1" x14ac:dyDescent="0.2">
      <c r="A34" s="223"/>
      <c r="B34" s="223"/>
      <c r="C34" s="223"/>
      <c r="D34" s="222"/>
      <c r="E34" s="223"/>
      <c r="F34" s="223"/>
      <c r="G34" s="223"/>
      <c r="H34" s="223"/>
      <c r="I34" s="223"/>
      <c r="J34" s="223"/>
      <c r="K34" s="223"/>
      <c r="L34" s="223"/>
      <c r="M34" s="223"/>
      <c r="N34" s="223"/>
      <c r="O34" s="223"/>
      <c r="P34" s="223"/>
      <c r="Q34" s="223"/>
      <c r="R34" s="223"/>
      <c r="S34" s="223"/>
      <c r="T34" s="223"/>
      <c r="U34" s="222"/>
      <c r="V34" s="223"/>
      <c r="W34" s="223"/>
      <c r="X34" s="223"/>
      <c r="Y34" s="223"/>
      <c r="Z34" s="223"/>
      <c r="AA34" s="223"/>
      <c r="AB34" s="223"/>
      <c r="AC34" s="223"/>
      <c r="AD34" s="223"/>
      <c r="AE34" s="223"/>
      <c r="AF34" s="223"/>
      <c r="AG34" s="223"/>
      <c r="AK34" s="224"/>
      <c r="AL34" s="225"/>
      <c r="AM34" s="225"/>
      <c r="AN34" s="223"/>
      <c r="AO34" s="223"/>
      <c r="AP34" s="223"/>
      <c r="AQ34" s="223"/>
      <c r="AR34" s="223"/>
      <c r="AS34" s="223"/>
      <c r="AT34" s="223"/>
      <c r="AU34" s="223"/>
      <c r="AV34" s="223"/>
      <c r="AW34" s="223"/>
      <c r="AX34" s="223"/>
      <c r="AY34" s="223"/>
      <c r="AZ34" s="223"/>
      <c r="BA34" s="223"/>
      <c r="BB34" s="223"/>
      <c r="BC34" s="223"/>
      <c r="BD34" s="223"/>
      <c r="BE34" s="223"/>
      <c r="BF34" s="225"/>
    </row>
    <row r="35" spans="1:58" ht="20.25" customHeight="1" x14ac:dyDescent="0.2">
      <c r="A35" s="223"/>
      <c r="B35" s="223"/>
      <c r="C35" s="222"/>
      <c r="D35" s="222"/>
      <c r="E35" s="223"/>
      <c r="F35" s="223"/>
      <c r="G35" s="223"/>
      <c r="H35" s="223"/>
      <c r="I35" s="223"/>
      <c r="J35" s="223"/>
      <c r="K35" s="223"/>
      <c r="L35" s="223"/>
      <c r="M35" s="223"/>
      <c r="N35" s="223"/>
      <c r="O35" s="223"/>
      <c r="P35" s="223"/>
      <c r="Q35" s="223"/>
      <c r="R35" s="223"/>
      <c r="S35" s="223"/>
      <c r="T35" s="223"/>
      <c r="U35" s="222"/>
      <c r="V35" s="223"/>
      <c r="W35" s="223"/>
      <c r="X35" s="223"/>
      <c r="Y35" s="223"/>
      <c r="Z35" s="223"/>
      <c r="AA35" s="223"/>
      <c r="AB35" s="223"/>
      <c r="AC35" s="223"/>
      <c r="AD35" s="223"/>
      <c r="AE35" s="223"/>
      <c r="AF35" s="223"/>
      <c r="AG35" s="223"/>
      <c r="AK35" s="224"/>
      <c r="AL35" s="225"/>
      <c r="AM35" s="225"/>
      <c r="AN35" s="223"/>
      <c r="AO35" s="223"/>
      <c r="AP35" s="223"/>
      <c r="AQ35" s="223"/>
      <c r="AR35" s="223"/>
      <c r="AS35" s="223"/>
      <c r="AT35" s="223"/>
      <c r="AU35" s="223"/>
      <c r="AV35" s="223"/>
      <c r="AW35" s="223"/>
      <c r="AX35" s="223"/>
      <c r="AY35" s="223"/>
      <c r="AZ35" s="223"/>
      <c r="BA35" s="223"/>
      <c r="BB35" s="223"/>
      <c r="BC35" s="223"/>
      <c r="BD35" s="223"/>
      <c r="BE35" s="223"/>
      <c r="BF35" s="225"/>
    </row>
    <row r="36" spans="1:58" ht="20.25" customHeight="1" x14ac:dyDescent="0.2">
      <c r="C36" s="224"/>
      <c r="D36" s="224"/>
      <c r="E36" s="224"/>
      <c r="F36" s="224"/>
      <c r="G36" s="224"/>
      <c r="H36" s="224"/>
      <c r="I36" s="224"/>
      <c r="J36" s="224"/>
      <c r="K36" s="224"/>
      <c r="L36" s="224"/>
      <c r="M36" s="224"/>
      <c r="N36" s="224"/>
      <c r="O36" s="224"/>
      <c r="P36" s="224"/>
      <c r="Q36" s="224"/>
      <c r="R36" s="224"/>
      <c r="S36" s="224"/>
      <c r="T36" s="224"/>
      <c r="U36" s="225"/>
      <c r="V36" s="225"/>
      <c r="W36" s="224"/>
      <c r="X36" s="224"/>
      <c r="Y36" s="224"/>
      <c r="Z36" s="224"/>
      <c r="AA36" s="224"/>
      <c r="AB36" s="224"/>
      <c r="AC36" s="224"/>
      <c r="AD36" s="224"/>
      <c r="AE36" s="224"/>
      <c r="AF36" s="224"/>
      <c r="AG36" s="224"/>
      <c r="AH36" s="224"/>
      <c r="AI36" s="224"/>
      <c r="AJ36" s="224"/>
      <c r="AK36" s="224"/>
      <c r="AL36" s="225"/>
      <c r="AM36" s="225"/>
      <c r="AN36" s="223"/>
      <c r="AO36" s="223"/>
      <c r="AP36" s="223"/>
      <c r="AQ36" s="223"/>
      <c r="AR36" s="223"/>
      <c r="AS36" s="223"/>
      <c r="AT36" s="223"/>
      <c r="AU36" s="223"/>
      <c r="AV36" s="223"/>
      <c r="AW36" s="223"/>
      <c r="AX36" s="223"/>
      <c r="AY36" s="223"/>
      <c r="AZ36" s="223"/>
      <c r="BA36" s="223"/>
      <c r="BB36" s="223"/>
      <c r="BC36" s="223"/>
      <c r="BD36" s="223"/>
      <c r="BE36" s="223"/>
      <c r="BF36" s="225"/>
    </row>
    <row r="37" spans="1:58" ht="20.25" customHeight="1" x14ac:dyDescent="0.2">
      <c r="C37" s="224"/>
      <c r="D37" s="224"/>
      <c r="E37" s="224"/>
      <c r="F37" s="224"/>
      <c r="G37" s="224"/>
      <c r="H37" s="224"/>
      <c r="I37" s="224"/>
      <c r="J37" s="224"/>
      <c r="K37" s="224"/>
      <c r="L37" s="224"/>
      <c r="M37" s="224"/>
      <c r="N37" s="224"/>
      <c r="O37" s="224"/>
      <c r="P37" s="224"/>
      <c r="Q37" s="224"/>
      <c r="R37" s="224"/>
      <c r="S37" s="224"/>
      <c r="T37" s="224"/>
      <c r="U37" s="225"/>
      <c r="V37" s="225"/>
      <c r="W37" s="224"/>
      <c r="X37" s="224"/>
      <c r="Y37" s="224"/>
      <c r="Z37" s="224"/>
      <c r="AA37" s="224"/>
      <c r="AB37" s="224"/>
      <c r="AC37" s="224"/>
      <c r="AD37" s="224"/>
      <c r="AE37" s="224"/>
      <c r="AF37" s="224"/>
      <c r="AG37" s="224"/>
      <c r="AH37" s="224"/>
      <c r="AI37" s="224"/>
      <c r="AJ37" s="224"/>
      <c r="AK37" s="224"/>
      <c r="AL37" s="225"/>
      <c r="AM37" s="225"/>
      <c r="AN37" s="223"/>
      <c r="AO37" s="223"/>
      <c r="AP37" s="223"/>
      <c r="AQ37" s="223"/>
      <c r="AR37" s="223"/>
      <c r="AS37" s="223"/>
      <c r="AT37" s="223"/>
      <c r="AU37" s="223"/>
      <c r="AV37" s="223"/>
      <c r="AW37" s="223"/>
      <c r="AX37" s="223"/>
      <c r="AY37" s="223"/>
      <c r="AZ37" s="223"/>
      <c r="BA37" s="223"/>
      <c r="BB37" s="223"/>
      <c r="BC37" s="223"/>
      <c r="BD37" s="223"/>
      <c r="BE37" s="223"/>
      <c r="BF37" s="225"/>
    </row>
  </sheetData>
  <sheetProtection sheet="1"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8"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topLeftCell="C1" workbookViewId="0">
      <selection activeCell="E20" sqref="E20"/>
    </sheetView>
  </sheetViews>
  <sheetFormatPr defaultColWidth="10" defaultRowHeight="19.2" x14ac:dyDescent="0.2"/>
  <cols>
    <col min="1" max="1" width="2.21875" style="233" customWidth="1"/>
    <col min="2" max="2" width="7.88671875" style="233" bestFit="1" customWidth="1"/>
    <col min="3" max="11" width="45.109375" style="233" customWidth="1"/>
    <col min="12" max="16384" width="10" style="233"/>
  </cols>
  <sheetData>
    <row r="1" spans="2:11" x14ac:dyDescent="0.2">
      <c r="B1" s="233" t="s">
        <v>199</v>
      </c>
    </row>
    <row r="3" spans="2:11" x14ac:dyDescent="0.2">
      <c r="B3" s="234" t="s">
        <v>138</v>
      </c>
      <c r="C3" s="234" t="s">
        <v>200</v>
      </c>
    </row>
    <row r="4" spans="2:11" x14ac:dyDescent="0.2">
      <c r="B4" s="234">
        <v>1</v>
      </c>
      <c r="C4" s="235" t="s">
        <v>174</v>
      </c>
    </row>
    <row r="5" spans="2:11" x14ac:dyDescent="0.2">
      <c r="B5" s="234">
        <v>2</v>
      </c>
      <c r="C5" s="235" t="s">
        <v>201</v>
      </c>
    </row>
    <row r="6" spans="2:11" x14ac:dyDescent="0.2">
      <c r="B6" s="234">
        <v>3</v>
      </c>
      <c r="C6" s="235" t="s">
        <v>202</v>
      </c>
    </row>
    <row r="7" spans="2:11" x14ac:dyDescent="0.2">
      <c r="B7" s="234">
        <v>4</v>
      </c>
      <c r="C7" s="235"/>
    </row>
    <row r="8" spans="2:11" x14ac:dyDescent="0.2">
      <c r="B8" s="234">
        <v>5</v>
      </c>
      <c r="C8" s="235"/>
    </row>
    <row r="10" spans="2:11" x14ac:dyDescent="0.2">
      <c r="B10" s="233" t="s">
        <v>203</v>
      </c>
    </row>
    <row r="11" spans="2:11" ht="19.8" thickBot="1" x14ac:dyDescent="0.25"/>
    <row r="12" spans="2:11" ht="19.8" thickBot="1" x14ac:dyDescent="0.25">
      <c r="B12" s="236" t="s">
        <v>139</v>
      </c>
      <c r="C12" s="237" t="s">
        <v>140</v>
      </c>
      <c r="D12" s="238" t="s">
        <v>141</v>
      </c>
      <c r="E12" s="239" t="s">
        <v>142</v>
      </c>
      <c r="F12" s="238" t="s">
        <v>204</v>
      </c>
      <c r="G12" s="240" t="s">
        <v>204</v>
      </c>
      <c r="H12" s="240" t="s">
        <v>204</v>
      </c>
      <c r="I12" s="240" t="s">
        <v>204</v>
      </c>
      <c r="J12" s="240" t="s">
        <v>204</v>
      </c>
      <c r="K12" s="241" t="s">
        <v>204</v>
      </c>
    </row>
    <row r="13" spans="2:11" x14ac:dyDescent="0.2">
      <c r="B13" s="667" t="s">
        <v>205</v>
      </c>
      <c r="C13" s="242" t="s">
        <v>204</v>
      </c>
      <c r="D13" s="243" t="s">
        <v>206</v>
      </c>
      <c r="E13" s="244" t="s">
        <v>207</v>
      </c>
      <c r="F13" s="244"/>
      <c r="G13" s="245"/>
      <c r="H13" s="245"/>
      <c r="I13" s="245"/>
      <c r="J13" s="245"/>
      <c r="K13" s="246"/>
    </row>
    <row r="14" spans="2:11" x14ac:dyDescent="0.2">
      <c r="B14" s="667"/>
      <c r="C14" s="247" t="s">
        <v>204</v>
      </c>
      <c r="D14" s="248" t="s">
        <v>208</v>
      </c>
      <c r="E14" s="249" t="s">
        <v>209</v>
      </c>
      <c r="F14" s="249"/>
      <c r="G14" s="250"/>
      <c r="H14" s="250"/>
      <c r="I14" s="250"/>
      <c r="J14" s="250"/>
      <c r="K14" s="251"/>
    </row>
    <row r="15" spans="2:11" x14ac:dyDescent="0.2">
      <c r="B15" s="667"/>
      <c r="C15" s="247" t="s">
        <v>204</v>
      </c>
      <c r="D15" s="252" t="s">
        <v>204</v>
      </c>
      <c r="E15" s="249" t="s">
        <v>209</v>
      </c>
      <c r="F15" s="253"/>
      <c r="G15" s="250"/>
      <c r="H15" s="250"/>
      <c r="I15" s="250"/>
      <c r="J15" s="250"/>
      <c r="K15" s="251"/>
    </row>
    <row r="16" spans="2:11" x14ac:dyDescent="0.2">
      <c r="B16" s="667"/>
      <c r="C16" s="247" t="s">
        <v>204</v>
      </c>
      <c r="D16" s="252" t="s">
        <v>204</v>
      </c>
      <c r="E16" s="249" t="s">
        <v>209</v>
      </c>
      <c r="F16" s="253"/>
      <c r="G16" s="250"/>
      <c r="H16" s="250"/>
      <c r="I16" s="250"/>
      <c r="J16" s="250"/>
      <c r="K16" s="251"/>
    </row>
    <row r="17" spans="2:11" x14ac:dyDescent="0.2">
      <c r="B17" s="667"/>
      <c r="C17" s="247" t="s">
        <v>204</v>
      </c>
      <c r="D17" s="252" t="s">
        <v>204</v>
      </c>
      <c r="E17" s="249" t="s">
        <v>209</v>
      </c>
      <c r="F17" s="253"/>
      <c r="G17" s="250"/>
      <c r="H17" s="250"/>
      <c r="I17" s="250"/>
      <c r="J17" s="250"/>
      <c r="K17" s="251"/>
    </row>
    <row r="18" spans="2:11" x14ac:dyDescent="0.2">
      <c r="B18" s="667"/>
      <c r="C18" s="247" t="s">
        <v>204</v>
      </c>
      <c r="D18" s="252" t="s">
        <v>204</v>
      </c>
      <c r="E18" s="249" t="s">
        <v>209</v>
      </c>
      <c r="F18" s="253"/>
      <c r="G18" s="250"/>
      <c r="H18" s="250"/>
      <c r="I18" s="250"/>
      <c r="J18" s="250"/>
      <c r="K18" s="251"/>
    </row>
    <row r="19" spans="2:11" x14ac:dyDescent="0.2">
      <c r="B19" s="667"/>
      <c r="C19" s="247" t="s">
        <v>204</v>
      </c>
      <c r="D19" s="252" t="s">
        <v>204</v>
      </c>
      <c r="E19" s="249" t="s">
        <v>209</v>
      </c>
      <c r="F19" s="253"/>
      <c r="G19" s="250"/>
      <c r="H19" s="250"/>
      <c r="I19" s="250"/>
      <c r="J19" s="250"/>
      <c r="K19" s="251"/>
    </row>
    <row r="20" spans="2:11" x14ac:dyDescent="0.2">
      <c r="B20" s="667"/>
      <c r="C20" s="247" t="s">
        <v>204</v>
      </c>
      <c r="D20" s="252" t="s">
        <v>204</v>
      </c>
      <c r="E20" s="249" t="s">
        <v>209</v>
      </c>
      <c r="F20" s="253"/>
      <c r="G20" s="250"/>
      <c r="H20" s="250"/>
      <c r="I20" s="250"/>
      <c r="J20" s="250"/>
      <c r="K20" s="251"/>
    </row>
    <row r="21" spans="2:11" x14ac:dyDescent="0.2">
      <c r="B21" s="667"/>
      <c r="C21" s="247" t="s">
        <v>204</v>
      </c>
      <c r="D21" s="252" t="s">
        <v>204</v>
      </c>
      <c r="E21" s="249" t="s">
        <v>209</v>
      </c>
      <c r="F21" s="253"/>
      <c r="G21" s="250"/>
      <c r="H21" s="250"/>
      <c r="I21" s="250"/>
      <c r="J21" s="250"/>
      <c r="K21" s="251"/>
    </row>
    <row r="22" spans="2:11" x14ac:dyDescent="0.2">
      <c r="B22" s="667"/>
      <c r="C22" s="247" t="s">
        <v>204</v>
      </c>
      <c r="D22" s="253" t="s">
        <v>204</v>
      </c>
      <c r="E22" s="253" t="s">
        <v>204</v>
      </c>
      <c r="F22" s="253"/>
      <c r="G22" s="250"/>
      <c r="H22" s="250"/>
      <c r="I22" s="250"/>
      <c r="J22" s="250"/>
      <c r="K22" s="251"/>
    </row>
    <row r="23" spans="2:11" x14ac:dyDescent="0.2">
      <c r="B23" s="667"/>
      <c r="C23" s="247" t="s">
        <v>204</v>
      </c>
      <c r="D23" s="253" t="s">
        <v>204</v>
      </c>
      <c r="E23" s="253" t="s">
        <v>204</v>
      </c>
      <c r="F23" s="253"/>
      <c r="G23" s="250"/>
      <c r="H23" s="250"/>
      <c r="I23" s="250"/>
      <c r="J23" s="250"/>
      <c r="K23" s="251"/>
    </row>
    <row r="24" spans="2:11" x14ac:dyDescent="0.2">
      <c r="B24" s="667"/>
      <c r="C24" s="247" t="s">
        <v>204</v>
      </c>
      <c r="D24" s="253" t="s">
        <v>204</v>
      </c>
      <c r="E24" s="253" t="s">
        <v>204</v>
      </c>
      <c r="F24" s="253"/>
      <c r="G24" s="250"/>
      <c r="H24" s="250"/>
      <c r="I24" s="250"/>
      <c r="J24" s="250"/>
      <c r="K24" s="251"/>
    </row>
    <row r="25" spans="2:11" ht="19.8" thickBot="1" x14ac:dyDescent="0.25">
      <c r="B25" s="668"/>
      <c r="C25" s="254" t="s">
        <v>204</v>
      </c>
      <c r="D25" s="255" t="s">
        <v>204</v>
      </c>
      <c r="E25" s="256" t="s">
        <v>204</v>
      </c>
      <c r="F25" s="256"/>
      <c r="G25" s="255"/>
      <c r="H25" s="255"/>
      <c r="I25" s="255"/>
      <c r="J25" s="255"/>
      <c r="K25" s="257"/>
    </row>
    <row r="28" spans="2:11" x14ac:dyDescent="0.2">
      <c r="C28" s="233" t="s">
        <v>210</v>
      </c>
    </row>
    <row r="29" spans="2:11" x14ac:dyDescent="0.2">
      <c r="C29" s="233" t="s">
        <v>211</v>
      </c>
    </row>
    <row r="30" spans="2:11" x14ac:dyDescent="0.2">
      <c r="C30" s="233" t="s">
        <v>212</v>
      </c>
    </row>
    <row r="31" spans="2:11" x14ac:dyDescent="0.2">
      <c r="C31" s="233" t="s">
        <v>213</v>
      </c>
    </row>
    <row r="32" spans="2:11" x14ac:dyDescent="0.2">
      <c r="C32" s="233" t="s">
        <v>214</v>
      </c>
    </row>
    <row r="33" spans="3:3" x14ac:dyDescent="0.2">
      <c r="C33" s="233" t="s">
        <v>215</v>
      </c>
    </row>
    <row r="34" spans="3:3" x14ac:dyDescent="0.2">
      <c r="C34" s="233" t="s">
        <v>216</v>
      </c>
    </row>
    <row r="35" spans="3:3" x14ac:dyDescent="0.2">
      <c r="C35" s="233" t="s">
        <v>217</v>
      </c>
    </row>
    <row r="37" spans="3:3" x14ac:dyDescent="0.2">
      <c r="C37" s="233" t="s">
        <v>218</v>
      </c>
    </row>
    <row r="38" spans="3:3" x14ac:dyDescent="0.2">
      <c r="C38" s="233" t="s">
        <v>219</v>
      </c>
    </row>
    <row r="39" spans="3:3" x14ac:dyDescent="0.2">
      <c r="C39" s="233" t="s">
        <v>220</v>
      </c>
    </row>
    <row r="40" spans="3:3" x14ac:dyDescent="0.2">
      <c r="C40" s="233" t="s">
        <v>221</v>
      </c>
    </row>
    <row r="41" spans="3:3" x14ac:dyDescent="0.2">
      <c r="C41" s="233" t="s">
        <v>222</v>
      </c>
    </row>
    <row r="42" spans="3:3" x14ac:dyDescent="0.2">
      <c r="C42" s="233" t="s">
        <v>223</v>
      </c>
    </row>
  </sheetData>
  <sheetProtection sheet="1" objects="1" scenarios="1"/>
  <mergeCells count="1">
    <mergeCell ref="B13:B25"/>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election activeCell="F8" sqref="F8:AE8"/>
    </sheetView>
  </sheetViews>
  <sheetFormatPr defaultColWidth="4" defaultRowHeight="13.2" x14ac:dyDescent="0.2"/>
  <cols>
    <col min="1" max="1" width="2.88671875" style="283" customWidth="1"/>
    <col min="2" max="2" width="2.33203125" style="283" customWidth="1"/>
    <col min="3" max="3" width="3.44140625" style="283" customWidth="1"/>
    <col min="4" max="13" width="3.6640625" style="283" customWidth="1"/>
    <col min="14" max="14" width="4.88671875" style="283" customWidth="1"/>
    <col min="15" max="15" width="3.6640625" style="283" customWidth="1"/>
    <col min="16" max="16" width="1.44140625" style="283" customWidth="1"/>
    <col min="17" max="18" width="3.6640625" style="283" customWidth="1"/>
    <col min="19" max="19" width="2.77734375" style="283" customWidth="1"/>
    <col min="20" max="31" width="3.6640625" style="283" customWidth="1"/>
    <col min="32" max="16384" width="4" style="283"/>
  </cols>
  <sheetData>
    <row r="2" spans="2:31" x14ac:dyDescent="0.2">
      <c r="B2" s="283" t="s">
        <v>311</v>
      </c>
    </row>
    <row r="3" spans="2:31" x14ac:dyDescent="0.2">
      <c r="U3" s="284"/>
      <c r="X3" s="285" t="s">
        <v>224</v>
      </c>
      <c r="Y3" s="429"/>
      <c r="Z3" s="429"/>
      <c r="AA3" s="285" t="s">
        <v>225</v>
      </c>
      <c r="AB3" s="286"/>
      <c r="AC3" s="285" t="s">
        <v>226</v>
      </c>
      <c r="AD3" s="286"/>
      <c r="AE3" s="285" t="s">
        <v>227</v>
      </c>
    </row>
    <row r="4" spans="2:31" x14ac:dyDescent="0.2">
      <c r="T4" s="287"/>
      <c r="U4" s="287"/>
      <c r="V4" s="287"/>
    </row>
    <row r="5" spans="2:31" x14ac:dyDescent="0.2">
      <c r="B5" s="429" t="s">
        <v>228</v>
      </c>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row>
    <row r="6" spans="2:31" x14ac:dyDescent="0.2">
      <c r="B6" s="429" t="s">
        <v>312</v>
      </c>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286"/>
    </row>
    <row r="7" spans="2:31" ht="23.25" customHeight="1" x14ac:dyDescent="0.2"/>
    <row r="8" spans="2:31" ht="23.25" customHeight="1" x14ac:dyDescent="0.2">
      <c r="B8" s="288" t="s">
        <v>101</v>
      </c>
      <c r="C8" s="288"/>
      <c r="D8" s="288"/>
      <c r="E8" s="288"/>
      <c r="F8" s="430"/>
      <c r="G8" s="431"/>
      <c r="H8" s="431"/>
      <c r="I8" s="431"/>
      <c r="J8" s="431"/>
      <c r="K8" s="431"/>
      <c r="L8" s="431"/>
      <c r="M8" s="431"/>
      <c r="N8" s="431"/>
      <c r="O8" s="431"/>
      <c r="P8" s="431"/>
      <c r="Q8" s="431"/>
      <c r="R8" s="431"/>
      <c r="S8" s="431"/>
      <c r="T8" s="431"/>
      <c r="U8" s="431"/>
      <c r="V8" s="431"/>
      <c r="W8" s="431"/>
      <c r="X8" s="431"/>
      <c r="Y8" s="431"/>
      <c r="Z8" s="431"/>
      <c r="AA8" s="431"/>
      <c r="AB8" s="431"/>
      <c r="AC8" s="431"/>
      <c r="AD8" s="431"/>
      <c r="AE8" s="438"/>
    </row>
    <row r="9" spans="2:31" ht="24.9" customHeight="1" x14ac:dyDescent="0.2">
      <c r="B9" s="288" t="s">
        <v>229</v>
      </c>
      <c r="C9" s="288"/>
      <c r="D9" s="288"/>
      <c r="E9" s="288"/>
      <c r="F9" s="289" t="s">
        <v>230</v>
      </c>
      <c r="G9" s="290" t="s">
        <v>231</v>
      </c>
      <c r="H9" s="290"/>
      <c r="I9" s="290"/>
      <c r="J9" s="290"/>
      <c r="K9" s="291" t="s">
        <v>230</v>
      </c>
      <c r="L9" s="290" t="s">
        <v>232</v>
      </c>
      <c r="M9" s="290"/>
      <c r="N9" s="290"/>
      <c r="O9" s="290"/>
      <c r="P9" s="290"/>
      <c r="Q9" s="291" t="s">
        <v>230</v>
      </c>
      <c r="R9" s="290" t="s">
        <v>233</v>
      </c>
      <c r="S9" s="290"/>
      <c r="T9" s="290"/>
      <c r="U9" s="290"/>
      <c r="V9" s="290"/>
      <c r="W9" s="290"/>
      <c r="X9" s="290"/>
      <c r="Y9" s="290"/>
      <c r="Z9" s="290"/>
      <c r="AA9" s="290"/>
      <c r="AB9" s="290"/>
      <c r="AC9" s="290"/>
      <c r="AD9" s="292"/>
      <c r="AE9" s="293"/>
    </row>
    <row r="10" spans="2:31" ht="24.9" customHeight="1" x14ac:dyDescent="0.2">
      <c r="B10" s="439" t="s">
        <v>313</v>
      </c>
      <c r="C10" s="440"/>
      <c r="D10" s="440"/>
      <c r="E10" s="441"/>
      <c r="F10" s="379" t="s">
        <v>230</v>
      </c>
      <c r="G10" s="380" t="s">
        <v>314</v>
      </c>
      <c r="H10" s="380"/>
      <c r="I10" s="380"/>
      <c r="J10" s="380"/>
      <c r="K10" s="380"/>
      <c r="L10" s="380"/>
      <c r="M10" s="380"/>
      <c r="N10" s="380"/>
      <c r="O10" s="380"/>
      <c r="P10" s="374"/>
      <c r="Q10" s="365"/>
      <c r="R10" s="295" t="s">
        <v>230</v>
      </c>
      <c r="S10" s="284" t="s">
        <v>315</v>
      </c>
      <c r="T10" s="284"/>
      <c r="U10" s="284"/>
      <c r="V10" s="284"/>
      <c r="W10" s="296"/>
      <c r="X10" s="296"/>
      <c r="Y10" s="296"/>
      <c r="Z10" s="296"/>
      <c r="AA10" s="296"/>
      <c r="AB10" s="296"/>
      <c r="AC10" s="296"/>
      <c r="AD10" s="294"/>
      <c r="AE10" s="297"/>
    </row>
    <row r="11" spans="2:31" ht="24.9" customHeight="1" x14ac:dyDescent="0.2">
      <c r="B11" s="442"/>
      <c r="C11" s="429"/>
      <c r="D11" s="429"/>
      <c r="E11" s="443"/>
      <c r="F11" s="379" t="s">
        <v>230</v>
      </c>
      <c r="G11" s="380" t="s">
        <v>316</v>
      </c>
      <c r="H11" s="380"/>
      <c r="I11" s="380"/>
      <c r="J11" s="380"/>
      <c r="K11" s="380"/>
      <c r="L11" s="380"/>
      <c r="M11" s="380"/>
      <c r="N11" s="380"/>
      <c r="O11" s="380"/>
      <c r="P11" s="374"/>
      <c r="Q11" s="374"/>
      <c r="R11" s="379" t="s">
        <v>230</v>
      </c>
      <c r="S11" s="380" t="s">
        <v>317</v>
      </c>
      <c r="T11" s="380"/>
      <c r="U11" s="380"/>
      <c r="V11" s="380"/>
      <c r="W11" s="380"/>
      <c r="X11" s="380"/>
      <c r="Y11" s="380"/>
      <c r="Z11" s="380"/>
      <c r="AA11" s="380"/>
      <c r="AB11" s="380"/>
      <c r="AC11" s="380"/>
      <c r="AD11" s="374"/>
      <c r="AE11" s="381"/>
    </row>
    <row r="12" spans="2:31" ht="24.9" customHeight="1" x14ac:dyDescent="0.2">
      <c r="B12" s="288" t="s">
        <v>234</v>
      </c>
      <c r="C12" s="288"/>
      <c r="D12" s="288"/>
      <c r="E12" s="288"/>
      <c r="F12" s="289" t="s">
        <v>230</v>
      </c>
      <c r="G12" s="290" t="s">
        <v>235</v>
      </c>
      <c r="H12" s="299"/>
      <c r="I12" s="299"/>
      <c r="J12" s="299"/>
      <c r="K12" s="299"/>
      <c r="L12" s="299"/>
      <c r="M12" s="299"/>
      <c r="N12" s="299"/>
      <c r="O12" s="299"/>
      <c r="P12" s="299"/>
      <c r="Q12" s="292"/>
      <c r="R12" s="291" t="s">
        <v>230</v>
      </c>
      <c r="S12" s="290" t="s">
        <v>236</v>
      </c>
      <c r="T12" s="299"/>
      <c r="U12" s="299"/>
      <c r="V12" s="299"/>
      <c r="W12" s="299"/>
      <c r="X12" s="299"/>
      <c r="Y12" s="299"/>
      <c r="Z12" s="299"/>
      <c r="AA12" s="299"/>
      <c r="AB12" s="299"/>
      <c r="AC12" s="299"/>
      <c r="AD12" s="292"/>
      <c r="AE12" s="293"/>
    </row>
    <row r="13" spans="2:31" ht="24.9" customHeight="1" x14ac:dyDescent="0.2"/>
    <row r="14" spans="2:31" ht="24.9" customHeight="1" x14ac:dyDescent="0.2">
      <c r="B14" s="300"/>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3"/>
      <c r="AA14" s="289"/>
      <c r="AB14" s="291" t="s">
        <v>237</v>
      </c>
      <c r="AC14" s="291" t="s">
        <v>238</v>
      </c>
      <c r="AD14" s="291" t="s">
        <v>239</v>
      </c>
      <c r="AE14" s="293"/>
    </row>
    <row r="15" spans="2:31" ht="24.9" customHeight="1" x14ac:dyDescent="0.2">
      <c r="B15" s="301" t="s">
        <v>240</v>
      </c>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302"/>
      <c r="AA15" s="303"/>
      <c r="AB15" s="295"/>
      <c r="AC15" s="295"/>
      <c r="AD15" s="294"/>
      <c r="AE15" s="297"/>
    </row>
    <row r="16" spans="2:31" ht="30.75" customHeight="1" x14ac:dyDescent="0.2">
      <c r="B16" s="304"/>
      <c r="C16" s="305" t="s">
        <v>241</v>
      </c>
      <c r="D16" s="283" t="s">
        <v>318</v>
      </c>
      <c r="Z16" s="306"/>
      <c r="AA16" s="307"/>
      <c r="AB16" s="286" t="s">
        <v>230</v>
      </c>
      <c r="AC16" s="286" t="s">
        <v>238</v>
      </c>
      <c r="AD16" s="286" t="s">
        <v>230</v>
      </c>
      <c r="AE16" s="298"/>
    </row>
    <row r="17" spans="2:31" x14ac:dyDescent="0.2">
      <c r="B17" s="304"/>
      <c r="D17" s="283" t="s">
        <v>242</v>
      </c>
      <c r="Z17" s="308"/>
      <c r="AA17" s="309"/>
      <c r="AB17" s="286"/>
      <c r="AC17" s="286"/>
      <c r="AE17" s="298"/>
    </row>
    <row r="18" spans="2:31" x14ac:dyDescent="0.2">
      <c r="B18" s="304"/>
      <c r="Z18" s="308"/>
      <c r="AA18" s="309"/>
      <c r="AB18" s="286"/>
      <c r="AC18" s="286"/>
      <c r="AE18" s="298"/>
    </row>
    <row r="19" spans="2:31" x14ac:dyDescent="0.2">
      <c r="B19" s="304"/>
      <c r="D19" s="310" t="s">
        <v>319</v>
      </c>
      <c r="E19" s="290"/>
      <c r="F19" s="290"/>
      <c r="G19" s="290"/>
      <c r="H19" s="290"/>
      <c r="I19" s="290"/>
      <c r="J19" s="290"/>
      <c r="K19" s="290"/>
      <c r="L19" s="290"/>
      <c r="M19" s="290"/>
      <c r="N19" s="290"/>
      <c r="O19" s="292"/>
      <c r="P19" s="292"/>
      <c r="Q19" s="292"/>
      <c r="R19" s="292"/>
      <c r="S19" s="290"/>
      <c r="T19" s="290"/>
      <c r="U19" s="430"/>
      <c r="V19" s="431"/>
      <c r="W19" s="431"/>
      <c r="X19" s="292" t="s">
        <v>243</v>
      </c>
      <c r="Y19" s="304"/>
      <c r="Z19" s="308"/>
      <c r="AA19" s="309"/>
      <c r="AB19" s="286"/>
      <c r="AC19" s="286"/>
      <c r="AE19" s="298"/>
    </row>
    <row r="20" spans="2:31" x14ac:dyDescent="0.2">
      <c r="B20" s="304"/>
      <c r="D20" s="310" t="s">
        <v>320</v>
      </c>
      <c r="E20" s="290"/>
      <c r="F20" s="290"/>
      <c r="G20" s="290"/>
      <c r="H20" s="290"/>
      <c r="I20" s="290"/>
      <c r="J20" s="290"/>
      <c r="K20" s="290"/>
      <c r="L20" s="290"/>
      <c r="M20" s="290"/>
      <c r="N20" s="290"/>
      <c r="O20" s="292"/>
      <c r="P20" s="292"/>
      <c r="Q20" s="292"/>
      <c r="R20" s="292"/>
      <c r="S20" s="290"/>
      <c r="T20" s="290"/>
      <c r="U20" s="430"/>
      <c r="V20" s="431"/>
      <c r="W20" s="431"/>
      <c r="X20" s="292" t="s">
        <v>243</v>
      </c>
      <c r="Y20" s="304"/>
      <c r="Z20" s="298"/>
      <c r="AA20" s="309"/>
      <c r="AB20" s="286"/>
      <c r="AC20" s="286"/>
      <c r="AE20" s="298"/>
    </row>
    <row r="21" spans="2:31" x14ac:dyDescent="0.2">
      <c r="B21" s="304"/>
      <c r="D21" s="310" t="s">
        <v>245</v>
      </c>
      <c r="E21" s="290"/>
      <c r="F21" s="290"/>
      <c r="G21" s="290"/>
      <c r="H21" s="290"/>
      <c r="I21" s="290"/>
      <c r="J21" s="290"/>
      <c r="K21" s="290"/>
      <c r="L21" s="290"/>
      <c r="M21" s="290"/>
      <c r="N21" s="290"/>
      <c r="O21" s="292"/>
      <c r="P21" s="292"/>
      <c r="Q21" s="292"/>
      <c r="R21" s="292"/>
      <c r="S21" s="290"/>
      <c r="T21" s="311" t="str">
        <f>(IFERROR(ROUNDDOWN(T20/T19*100,0),""))</f>
        <v/>
      </c>
      <c r="U21" s="432" t="str">
        <f>(IFERROR(ROUNDDOWN(U20/U19*100,0),""))</f>
        <v/>
      </c>
      <c r="V21" s="433"/>
      <c r="W21" s="433"/>
      <c r="X21" s="292" t="s">
        <v>246</v>
      </c>
      <c r="Y21" s="304"/>
      <c r="Z21" s="312"/>
      <c r="AA21" s="309"/>
      <c r="AB21" s="286"/>
      <c r="AC21" s="286"/>
      <c r="AE21" s="298"/>
    </row>
    <row r="22" spans="2:31" ht="13.5" customHeight="1" x14ac:dyDescent="0.2">
      <c r="B22" s="304"/>
      <c r="D22" s="283" t="s">
        <v>321</v>
      </c>
      <c r="Z22" s="312"/>
      <c r="AA22" s="309"/>
      <c r="AB22" s="286"/>
      <c r="AC22" s="286"/>
      <c r="AE22" s="298"/>
    </row>
    <row r="23" spans="2:31" x14ac:dyDescent="0.2">
      <c r="B23" s="304"/>
      <c r="Z23" s="312"/>
      <c r="AA23" s="309"/>
      <c r="AB23" s="286"/>
      <c r="AC23" s="286"/>
      <c r="AE23" s="298"/>
    </row>
    <row r="24" spans="2:31" x14ac:dyDescent="0.2">
      <c r="B24" s="304"/>
      <c r="Z24" s="312"/>
      <c r="AA24" s="309"/>
      <c r="AB24" s="286"/>
      <c r="AC24" s="286"/>
      <c r="AE24" s="298"/>
    </row>
    <row r="25" spans="2:31" x14ac:dyDescent="0.2">
      <c r="B25" s="304"/>
      <c r="C25" s="305" t="s">
        <v>247</v>
      </c>
      <c r="D25" s="283" t="s">
        <v>322</v>
      </c>
      <c r="Z25" s="306"/>
      <c r="AA25" s="309"/>
      <c r="AB25" s="286" t="s">
        <v>230</v>
      </c>
      <c r="AC25" s="286" t="s">
        <v>238</v>
      </c>
      <c r="AD25" s="286" t="s">
        <v>230</v>
      </c>
      <c r="AE25" s="298"/>
    </row>
    <row r="26" spans="2:31" x14ac:dyDescent="0.2">
      <c r="B26" s="304"/>
      <c r="C26" s="305"/>
      <c r="D26" s="283" t="s">
        <v>248</v>
      </c>
      <c r="Z26" s="306"/>
      <c r="AA26" s="309"/>
      <c r="AB26" s="286"/>
      <c r="AC26" s="286"/>
      <c r="AD26" s="286"/>
      <c r="AE26" s="298"/>
    </row>
    <row r="27" spans="2:31" x14ac:dyDescent="0.2">
      <c r="B27" s="304"/>
      <c r="C27" s="305"/>
      <c r="D27" s="283" t="s">
        <v>249</v>
      </c>
      <c r="Z27" s="306"/>
      <c r="AA27" s="307"/>
      <c r="AB27" s="286"/>
      <c r="AC27" s="313"/>
      <c r="AE27" s="298"/>
    </row>
    <row r="28" spans="2:31" x14ac:dyDescent="0.2">
      <c r="B28" s="304"/>
      <c r="Z28" s="312"/>
      <c r="AA28" s="309"/>
      <c r="AB28" s="286"/>
      <c r="AC28" s="286"/>
      <c r="AE28" s="298"/>
    </row>
    <row r="29" spans="2:31" x14ac:dyDescent="0.2">
      <c r="B29" s="304"/>
      <c r="C29" s="305"/>
      <c r="D29" s="310" t="s">
        <v>250</v>
      </c>
      <c r="E29" s="290"/>
      <c r="F29" s="290"/>
      <c r="G29" s="290"/>
      <c r="H29" s="290"/>
      <c r="I29" s="290"/>
      <c r="J29" s="290"/>
      <c r="K29" s="290"/>
      <c r="L29" s="290"/>
      <c r="M29" s="290"/>
      <c r="N29" s="290"/>
      <c r="O29" s="292"/>
      <c r="P29" s="292"/>
      <c r="Q29" s="292"/>
      <c r="R29" s="292"/>
      <c r="S29" s="292"/>
      <c r="T29" s="293"/>
      <c r="U29" s="430"/>
      <c r="V29" s="431"/>
      <c r="W29" s="431"/>
      <c r="X29" s="293" t="s">
        <v>243</v>
      </c>
      <c r="Y29" s="304"/>
      <c r="Z29" s="312"/>
      <c r="AA29" s="309"/>
      <c r="AB29" s="286"/>
      <c r="AC29" s="286"/>
      <c r="AE29" s="298"/>
    </row>
    <row r="30" spans="2:31" x14ac:dyDescent="0.2">
      <c r="B30" s="304"/>
      <c r="C30" s="305"/>
      <c r="D30" s="284"/>
      <c r="E30" s="284"/>
      <c r="F30" s="284"/>
      <c r="G30" s="284"/>
      <c r="H30" s="284"/>
      <c r="I30" s="284"/>
      <c r="J30" s="284"/>
      <c r="K30" s="284"/>
      <c r="L30" s="284"/>
      <c r="M30" s="284"/>
      <c r="N30" s="284"/>
      <c r="U30" s="286"/>
      <c r="V30" s="286"/>
      <c r="W30" s="286"/>
      <c r="Z30" s="312"/>
      <c r="AA30" s="309"/>
      <c r="AB30" s="286"/>
      <c r="AC30" s="286"/>
      <c r="AE30" s="298"/>
    </row>
    <row r="31" spans="2:31" x14ac:dyDescent="0.2">
      <c r="B31" s="304"/>
      <c r="C31" s="305"/>
      <c r="D31" s="314" t="s">
        <v>251</v>
      </c>
      <c r="Z31" s="312"/>
      <c r="AA31" s="309"/>
      <c r="AB31" s="286"/>
      <c r="AC31" s="286"/>
      <c r="AE31" s="298"/>
    </row>
    <row r="32" spans="2:31" ht="13.5" customHeight="1" x14ac:dyDescent="0.2">
      <c r="B32" s="304"/>
      <c r="C32" s="305"/>
      <c r="D32" s="435" t="s">
        <v>323</v>
      </c>
      <c r="E32" s="435"/>
      <c r="F32" s="435"/>
      <c r="G32" s="435"/>
      <c r="H32" s="435"/>
      <c r="I32" s="435"/>
      <c r="J32" s="435"/>
      <c r="K32" s="435"/>
      <c r="L32" s="435"/>
      <c r="M32" s="435"/>
      <c r="N32" s="435"/>
      <c r="O32" s="435" t="s">
        <v>252</v>
      </c>
      <c r="P32" s="435"/>
      <c r="Q32" s="435"/>
      <c r="R32" s="435"/>
      <c r="S32" s="435"/>
      <c r="Z32" s="312"/>
      <c r="AA32" s="309"/>
      <c r="AB32" s="286"/>
      <c r="AC32" s="286"/>
      <c r="AE32" s="298"/>
    </row>
    <row r="33" spans="2:36" x14ac:dyDescent="0.2">
      <c r="B33" s="304"/>
      <c r="C33" s="305"/>
      <c r="D33" s="435" t="s">
        <v>253</v>
      </c>
      <c r="E33" s="435"/>
      <c r="F33" s="435"/>
      <c r="G33" s="435"/>
      <c r="H33" s="435"/>
      <c r="I33" s="435"/>
      <c r="J33" s="435"/>
      <c r="K33" s="435"/>
      <c r="L33" s="435"/>
      <c r="M33" s="435"/>
      <c r="N33" s="435"/>
      <c r="O33" s="435" t="s">
        <v>254</v>
      </c>
      <c r="P33" s="435"/>
      <c r="Q33" s="435"/>
      <c r="R33" s="435"/>
      <c r="S33" s="435"/>
      <c r="Z33" s="312"/>
      <c r="AA33" s="309"/>
      <c r="AB33" s="286"/>
      <c r="AC33" s="286"/>
      <c r="AE33" s="298"/>
    </row>
    <row r="34" spans="2:36" ht="13.5" customHeight="1" x14ac:dyDescent="0.2">
      <c r="B34" s="304"/>
      <c r="C34" s="305"/>
      <c r="D34" s="435" t="s">
        <v>255</v>
      </c>
      <c r="E34" s="435"/>
      <c r="F34" s="435"/>
      <c r="G34" s="435"/>
      <c r="H34" s="435"/>
      <c r="I34" s="435"/>
      <c r="J34" s="435"/>
      <c r="K34" s="435"/>
      <c r="L34" s="435"/>
      <c r="M34" s="435"/>
      <c r="N34" s="435"/>
      <c r="O34" s="435" t="s">
        <v>256</v>
      </c>
      <c r="P34" s="435"/>
      <c r="Q34" s="435"/>
      <c r="R34" s="435"/>
      <c r="S34" s="435"/>
      <c r="Z34" s="312"/>
      <c r="AA34" s="309"/>
      <c r="AB34" s="286"/>
      <c r="AC34" s="286"/>
      <c r="AE34" s="298"/>
    </row>
    <row r="35" spans="2:36" x14ac:dyDescent="0.2">
      <c r="B35" s="304"/>
      <c r="C35" s="305"/>
      <c r="D35" s="435" t="s">
        <v>257</v>
      </c>
      <c r="E35" s="435"/>
      <c r="F35" s="435"/>
      <c r="G35" s="435"/>
      <c r="H35" s="435"/>
      <c r="I35" s="435"/>
      <c r="J35" s="435"/>
      <c r="K35" s="435"/>
      <c r="L35" s="435"/>
      <c r="M35" s="435"/>
      <c r="N35" s="435"/>
      <c r="O35" s="435" t="s">
        <v>258</v>
      </c>
      <c r="P35" s="435"/>
      <c r="Q35" s="435"/>
      <c r="R35" s="435"/>
      <c r="S35" s="435"/>
      <c r="Z35" s="312"/>
      <c r="AA35" s="309"/>
      <c r="AB35" s="286"/>
      <c r="AC35" s="286"/>
      <c r="AE35" s="298"/>
    </row>
    <row r="36" spans="2:36" x14ac:dyDescent="0.2">
      <c r="B36" s="304"/>
      <c r="C36" s="305"/>
      <c r="D36" s="435" t="s">
        <v>259</v>
      </c>
      <c r="E36" s="435"/>
      <c r="F36" s="435"/>
      <c r="G36" s="435"/>
      <c r="H36" s="435"/>
      <c r="I36" s="435"/>
      <c r="J36" s="435"/>
      <c r="K36" s="435"/>
      <c r="L36" s="435"/>
      <c r="M36" s="435"/>
      <c r="N36" s="435"/>
      <c r="O36" s="435" t="s">
        <v>260</v>
      </c>
      <c r="P36" s="435"/>
      <c r="Q36" s="435"/>
      <c r="R36" s="435"/>
      <c r="S36" s="435"/>
      <c r="Z36" s="312"/>
      <c r="AA36" s="309"/>
      <c r="AB36" s="286"/>
      <c r="AC36" s="286"/>
      <c r="AE36" s="298"/>
    </row>
    <row r="37" spans="2:36" x14ac:dyDescent="0.2">
      <c r="B37" s="304"/>
      <c r="C37" s="305"/>
      <c r="D37" s="435" t="s">
        <v>261</v>
      </c>
      <c r="E37" s="435"/>
      <c r="F37" s="435"/>
      <c r="G37" s="435"/>
      <c r="H37" s="435"/>
      <c r="I37" s="435"/>
      <c r="J37" s="435"/>
      <c r="K37" s="435"/>
      <c r="L37" s="435"/>
      <c r="M37" s="435"/>
      <c r="N37" s="435"/>
      <c r="O37" s="435" t="s">
        <v>262</v>
      </c>
      <c r="P37" s="435"/>
      <c r="Q37" s="435"/>
      <c r="R37" s="435"/>
      <c r="S37" s="435"/>
      <c r="Z37" s="312"/>
      <c r="AA37" s="309"/>
      <c r="AB37" s="286"/>
      <c r="AC37" s="286"/>
      <c r="AE37" s="298"/>
    </row>
    <row r="38" spans="2:36" x14ac:dyDescent="0.2">
      <c r="B38" s="304"/>
      <c r="C38" s="305"/>
      <c r="D38" s="435" t="s">
        <v>263</v>
      </c>
      <c r="E38" s="435"/>
      <c r="F38" s="435"/>
      <c r="G38" s="435"/>
      <c r="H38" s="435"/>
      <c r="I38" s="435"/>
      <c r="J38" s="435"/>
      <c r="K38" s="435"/>
      <c r="L38" s="435"/>
      <c r="M38" s="435"/>
      <c r="N38" s="435"/>
      <c r="O38" s="435" t="s">
        <v>264</v>
      </c>
      <c r="P38" s="435"/>
      <c r="Q38" s="435"/>
      <c r="R38" s="435"/>
      <c r="S38" s="436"/>
      <c r="T38" s="304"/>
      <c r="Z38" s="312"/>
      <c r="AA38" s="309"/>
      <c r="AB38" s="286"/>
      <c r="AC38" s="286"/>
      <c r="AE38" s="298"/>
    </row>
    <row r="39" spans="2:36" x14ac:dyDescent="0.2">
      <c r="B39" s="304"/>
      <c r="C39" s="305"/>
      <c r="D39" s="435" t="s">
        <v>265</v>
      </c>
      <c r="E39" s="435"/>
      <c r="F39" s="435"/>
      <c r="G39" s="435"/>
      <c r="H39" s="435"/>
      <c r="I39" s="435"/>
      <c r="J39" s="435"/>
      <c r="K39" s="435"/>
      <c r="L39" s="435"/>
      <c r="M39" s="435"/>
      <c r="N39" s="435"/>
      <c r="O39" s="437" t="s">
        <v>265</v>
      </c>
      <c r="P39" s="437"/>
      <c r="Q39" s="437"/>
      <c r="R39" s="437"/>
      <c r="S39" s="437"/>
      <c r="Z39" s="308"/>
      <c r="AA39" s="309"/>
      <c r="AB39" s="286"/>
      <c r="AC39" s="286"/>
      <c r="AE39" s="298"/>
    </row>
    <row r="40" spans="2:36" x14ac:dyDescent="0.2">
      <c r="B40" s="304"/>
      <c r="C40" s="305"/>
      <c r="J40" s="429"/>
      <c r="K40" s="429"/>
      <c r="L40" s="429"/>
      <c r="M40" s="429"/>
      <c r="N40" s="429"/>
      <c r="O40" s="429"/>
      <c r="P40" s="429"/>
      <c r="Q40" s="429"/>
      <c r="R40" s="429"/>
      <c r="S40" s="429"/>
      <c r="T40" s="429"/>
      <c r="U40" s="429"/>
      <c r="V40" s="429"/>
      <c r="Z40" s="308"/>
      <c r="AA40" s="309"/>
      <c r="AB40" s="286"/>
      <c r="AC40" s="286"/>
      <c r="AE40" s="298"/>
    </row>
    <row r="41" spans="2:36" x14ac:dyDescent="0.2">
      <c r="B41" s="304"/>
      <c r="C41" s="305" t="s">
        <v>266</v>
      </c>
      <c r="D41" s="283" t="s">
        <v>267</v>
      </c>
      <c r="Z41" s="306"/>
      <c r="AA41" s="307"/>
      <c r="AB41" s="286" t="s">
        <v>230</v>
      </c>
      <c r="AC41" s="286" t="s">
        <v>238</v>
      </c>
      <c r="AD41" s="286" t="s">
        <v>230</v>
      </c>
      <c r="AE41" s="298"/>
    </row>
    <row r="42" spans="2:36" x14ac:dyDescent="0.2">
      <c r="B42" s="304"/>
      <c r="D42" s="283" t="s">
        <v>268</v>
      </c>
      <c r="Z42" s="312"/>
      <c r="AA42" s="309"/>
      <c r="AB42" s="286"/>
      <c r="AC42" s="286"/>
      <c r="AE42" s="298"/>
    </row>
    <row r="43" spans="2:36" x14ac:dyDescent="0.2">
      <c r="B43" s="304"/>
      <c r="Z43" s="308"/>
      <c r="AA43" s="309"/>
      <c r="AB43" s="286"/>
      <c r="AC43" s="286"/>
      <c r="AE43" s="298"/>
    </row>
    <row r="44" spans="2:36" x14ac:dyDescent="0.2">
      <c r="B44" s="304" t="s">
        <v>269</v>
      </c>
      <c r="Z44" s="312"/>
      <c r="AA44" s="309"/>
      <c r="AB44" s="286"/>
      <c r="AC44" s="286"/>
      <c r="AE44" s="298"/>
    </row>
    <row r="45" spans="2:36" ht="14.25" customHeight="1" x14ac:dyDescent="0.2">
      <c r="B45" s="304"/>
      <c r="C45" s="305" t="s">
        <v>241</v>
      </c>
      <c r="D45" s="283" t="s">
        <v>324</v>
      </c>
      <c r="Z45" s="306"/>
      <c r="AA45" s="307"/>
      <c r="AB45" s="286" t="s">
        <v>230</v>
      </c>
      <c r="AC45" s="286" t="s">
        <v>238</v>
      </c>
      <c r="AD45" s="286" t="s">
        <v>230</v>
      </c>
      <c r="AE45" s="298"/>
    </row>
    <row r="46" spans="2:36" x14ac:dyDescent="0.2">
      <c r="B46" s="304"/>
      <c r="D46" s="283" t="s">
        <v>325</v>
      </c>
      <c r="Z46" s="312"/>
      <c r="AA46" s="309"/>
      <c r="AB46" s="286"/>
      <c r="AC46" s="286"/>
      <c r="AE46" s="298"/>
    </row>
    <row r="47" spans="2:36" x14ac:dyDescent="0.2">
      <c r="B47" s="304"/>
      <c r="W47" s="315"/>
      <c r="Z47" s="298"/>
      <c r="AA47" s="309"/>
      <c r="AB47" s="286"/>
      <c r="AC47" s="286"/>
      <c r="AE47" s="298"/>
      <c r="AJ47" s="316"/>
    </row>
    <row r="48" spans="2:36" x14ac:dyDescent="0.2">
      <c r="B48" s="304"/>
      <c r="C48" s="305" t="s">
        <v>247</v>
      </c>
      <c r="D48" s="283" t="s">
        <v>326</v>
      </c>
      <c r="Z48" s="298"/>
      <c r="AA48" s="309"/>
      <c r="AB48" s="286"/>
      <c r="AC48" s="286"/>
      <c r="AE48" s="298"/>
      <c r="AJ48" s="316"/>
    </row>
    <row r="49" spans="2:36" ht="17.25" customHeight="1" x14ac:dyDescent="0.2">
      <c r="B49" s="304"/>
      <c r="D49" s="283" t="s">
        <v>327</v>
      </c>
      <c r="Z49" s="298"/>
      <c r="AA49" s="309"/>
      <c r="AB49" s="286"/>
      <c r="AC49" s="286"/>
      <c r="AE49" s="298"/>
      <c r="AJ49" s="316"/>
    </row>
    <row r="50" spans="2:36" ht="18.75" customHeight="1" x14ac:dyDescent="0.2">
      <c r="B50" s="304"/>
      <c r="Z50" s="298"/>
      <c r="AA50" s="309"/>
      <c r="AB50" s="286"/>
      <c r="AC50" s="286"/>
      <c r="AE50" s="298"/>
      <c r="AJ50" s="316"/>
    </row>
    <row r="51" spans="2:36" ht="13.5" customHeight="1" x14ac:dyDescent="0.2">
      <c r="B51" s="304"/>
      <c r="D51" s="310" t="s">
        <v>319</v>
      </c>
      <c r="E51" s="290"/>
      <c r="F51" s="290"/>
      <c r="G51" s="290"/>
      <c r="H51" s="290"/>
      <c r="I51" s="290"/>
      <c r="J51" s="290"/>
      <c r="K51" s="290"/>
      <c r="L51" s="290"/>
      <c r="M51" s="290"/>
      <c r="N51" s="290"/>
      <c r="O51" s="292"/>
      <c r="P51" s="292"/>
      <c r="Q51" s="292"/>
      <c r="R51" s="292"/>
      <c r="S51" s="290"/>
      <c r="T51" s="290"/>
      <c r="U51" s="430"/>
      <c r="V51" s="431"/>
      <c r="W51" s="431"/>
      <c r="X51" s="292" t="s">
        <v>243</v>
      </c>
      <c r="Y51" s="304"/>
      <c r="Z51" s="298"/>
      <c r="AA51" s="309"/>
      <c r="AB51" s="286"/>
      <c r="AC51" s="286"/>
      <c r="AE51" s="298"/>
      <c r="AJ51" s="316"/>
    </row>
    <row r="52" spans="2:36" x14ac:dyDescent="0.2">
      <c r="B52" s="304"/>
      <c r="D52" s="310" t="s">
        <v>244</v>
      </c>
      <c r="E52" s="290"/>
      <c r="F52" s="290"/>
      <c r="G52" s="290"/>
      <c r="H52" s="290"/>
      <c r="I52" s="290"/>
      <c r="J52" s="290"/>
      <c r="K52" s="290"/>
      <c r="L52" s="290"/>
      <c r="M52" s="290"/>
      <c r="N52" s="290"/>
      <c r="O52" s="292"/>
      <c r="P52" s="292"/>
      <c r="Q52" s="292"/>
      <c r="R52" s="292"/>
      <c r="S52" s="290"/>
      <c r="T52" s="290"/>
      <c r="U52" s="430"/>
      <c r="V52" s="431"/>
      <c r="W52" s="431"/>
      <c r="X52" s="292" t="s">
        <v>243</v>
      </c>
      <c r="Y52" s="304"/>
      <c r="Z52" s="298"/>
      <c r="AA52" s="309"/>
      <c r="AB52" s="286"/>
      <c r="AC52" s="286"/>
      <c r="AE52" s="298"/>
      <c r="AJ52" s="316"/>
    </row>
    <row r="53" spans="2:36" x14ac:dyDescent="0.2">
      <c r="B53" s="304"/>
      <c r="D53" s="310" t="s">
        <v>245</v>
      </c>
      <c r="E53" s="290"/>
      <c r="F53" s="290"/>
      <c r="G53" s="290"/>
      <c r="H53" s="290"/>
      <c r="I53" s="290"/>
      <c r="J53" s="290"/>
      <c r="K53" s="290"/>
      <c r="L53" s="290"/>
      <c r="M53" s="290"/>
      <c r="N53" s="290"/>
      <c r="O53" s="292"/>
      <c r="P53" s="292"/>
      <c r="Q53" s="292"/>
      <c r="R53" s="292"/>
      <c r="S53" s="290"/>
      <c r="T53" s="311" t="str">
        <f>(IFERROR(ROUNDDOWN(T52/T51*100,0),""))</f>
        <v/>
      </c>
      <c r="U53" s="432" t="str">
        <f>(IFERROR(ROUNDDOWN(U52/U51*100,0),""))</f>
        <v/>
      </c>
      <c r="V53" s="433"/>
      <c r="W53" s="433"/>
      <c r="X53" s="292" t="s">
        <v>246</v>
      </c>
      <c r="Y53" s="304"/>
      <c r="Z53" s="298"/>
      <c r="AA53" s="309"/>
      <c r="AB53" s="286"/>
      <c r="AC53" s="286"/>
      <c r="AE53" s="298"/>
      <c r="AJ53" s="316"/>
    </row>
    <row r="54" spans="2:36" x14ac:dyDescent="0.2">
      <c r="B54" s="304"/>
      <c r="D54" s="283" t="s">
        <v>321</v>
      </c>
      <c r="Z54" s="298"/>
      <c r="AA54" s="309"/>
      <c r="AB54" s="286"/>
      <c r="AC54" s="286"/>
      <c r="AE54" s="298"/>
      <c r="AJ54" s="316"/>
    </row>
    <row r="55" spans="2:36" x14ac:dyDescent="0.2">
      <c r="B55" s="304"/>
      <c r="W55" s="315"/>
      <c r="Z55" s="298"/>
      <c r="AA55" s="309"/>
      <c r="AB55" s="286"/>
      <c r="AC55" s="286"/>
      <c r="AE55" s="298"/>
      <c r="AJ55" s="316"/>
    </row>
    <row r="56" spans="2:36" x14ac:dyDescent="0.2">
      <c r="B56" s="304"/>
      <c r="C56" s="305" t="s">
        <v>266</v>
      </c>
      <c r="D56" s="283" t="s">
        <v>270</v>
      </c>
      <c r="Z56" s="306"/>
      <c r="AA56" s="307"/>
      <c r="AB56" s="286" t="s">
        <v>230</v>
      </c>
      <c r="AC56" s="286" t="s">
        <v>238</v>
      </c>
      <c r="AD56" s="286" t="s">
        <v>230</v>
      </c>
      <c r="AE56" s="298"/>
    </row>
    <row r="57" spans="2:36" x14ac:dyDescent="0.2">
      <c r="B57" s="304"/>
      <c r="D57" s="283" t="s">
        <v>328</v>
      </c>
      <c r="E57" s="284"/>
      <c r="F57" s="284"/>
      <c r="G57" s="284"/>
      <c r="H57" s="284"/>
      <c r="I57" s="284"/>
      <c r="J57" s="284"/>
      <c r="K57" s="284"/>
      <c r="L57" s="284"/>
      <c r="M57" s="284"/>
      <c r="N57" s="284"/>
      <c r="O57" s="316"/>
      <c r="P57" s="316"/>
      <c r="Q57" s="316"/>
      <c r="Z57" s="312"/>
      <c r="AA57" s="309"/>
      <c r="AB57" s="286"/>
      <c r="AC57" s="286"/>
      <c r="AE57" s="298"/>
    </row>
    <row r="58" spans="2:36" x14ac:dyDescent="0.2">
      <c r="B58" s="304"/>
      <c r="D58" s="286"/>
      <c r="E58" s="434"/>
      <c r="F58" s="434"/>
      <c r="G58" s="434"/>
      <c r="H58" s="434"/>
      <c r="I58" s="434"/>
      <c r="J58" s="434"/>
      <c r="K58" s="434"/>
      <c r="L58" s="434"/>
      <c r="M58" s="434"/>
      <c r="N58" s="434"/>
      <c r="Q58" s="286"/>
      <c r="S58" s="315"/>
      <c r="T58" s="315"/>
      <c r="U58" s="315"/>
      <c r="V58" s="315"/>
      <c r="Z58" s="308"/>
      <c r="AA58" s="309"/>
      <c r="AB58" s="286"/>
      <c r="AC58" s="286"/>
      <c r="AE58" s="298"/>
    </row>
    <row r="59" spans="2:36" x14ac:dyDescent="0.2">
      <c r="B59" s="304"/>
      <c r="C59" s="305" t="s">
        <v>329</v>
      </c>
      <c r="D59" s="283" t="s">
        <v>330</v>
      </c>
      <c r="Z59" s="306"/>
      <c r="AA59" s="307"/>
      <c r="AB59" s="286" t="s">
        <v>230</v>
      </c>
      <c r="AC59" s="286" t="s">
        <v>238</v>
      </c>
      <c r="AD59" s="286" t="s">
        <v>230</v>
      </c>
      <c r="AE59" s="298"/>
    </row>
    <row r="60" spans="2:36" x14ac:dyDescent="0.2">
      <c r="B60" s="317"/>
      <c r="C60" s="318"/>
      <c r="D60" s="319" t="s">
        <v>271</v>
      </c>
      <c r="E60" s="319"/>
      <c r="F60" s="319"/>
      <c r="G60" s="319"/>
      <c r="H60" s="319"/>
      <c r="I60" s="319"/>
      <c r="J60" s="319"/>
      <c r="K60" s="319"/>
      <c r="L60" s="319"/>
      <c r="M60" s="319"/>
      <c r="N60" s="319"/>
      <c r="O60" s="319"/>
      <c r="P60" s="319"/>
      <c r="Q60" s="319"/>
      <c r="R60" s="319"/>
      <c r="S60" s="319"/>
      <c r="T60" s="319"/>
      <c r="U60" s="319"/>
      <c r="V60" s="319"/>
      <c r="W60" s="319"/>
      <c r="X60" s="319"/>
      <c r="Y60" s="319"/>
      <c r="Z60" s="320"/>
      <c r="AA60" s="321"/>
      <c r="AB60" s="322"/>
      <c r="AC60" s="322"/>
      <c r="AD60" s="319"/>
      <c r="AE60" s="320"/>
    </row>
    <row r="61" spans="2:36" x14ac:dyDescent="0.2">
      <c r="B61" s="283" t="s">
        <v>272</v>
      </c>
    </row>
    <row r="62" spans="2:36" x14ac:dyDescent="0.2">
      <c r="C62" s="283" t="s">
        <v>273</v>
      </c>
    </row>
    <row r="63" spans="2:36" x14ac:dyDescent="0.2">
      <c r="B63" s="283" t="s">
        <v>274</v>
      </c>
    </row>
    <row r="64" spans="2:36" x14ac:dyDescent="0.2">
      <c r="C64" s="283" t="s">
        <v>275</v>
      </c>
    </row>
    <row r="65" spans="2:11" x14ac:dyDescent="0.2">
      <c r="C65" s="283" t="s">
        <v>276</v>
      </c>
    </row>
    <row r="66" spans="2:11" x14ac:dyDescent="0.2">
      <c r="C66" s="283" t="s">
        <v>277</v>
      </c>
      <c r="K66" s="283" t="s">
        <v>278</v>
      </c>
    </row>
    <row r="67" spans="2:11" x14ac:dyDescent="0.2">
      <c r="K67" s="283" t="s">
        <v>279</v>
      </c>
    </row>
    <row r="68" spans="2:11" x14ac:dyDescent="0.2">
      <c r="K68" s="283" t="s">
        <v>280</v>
      </c>
    </row>
    <row r="69" spans="2:11" x14ac:dyDescent="0.2">
      <c r="K69" s="283" t="s">
        <v>281</v>
      </c>
    </row>
    <row r="70" spans="2:11" x14ac:dyDescent="0.2">
      <c r="K70" s="283" t="s">
        <v>282</v>
      </c>
    </row>
    <row r="71" spans="2:11" x14ac:dyDescent="0.2">
      <c r="B71" s="283" t="s">
        <v>283</v>
      </c>
    </row>
    <row r="72" spans="2:11" x14ac:dyDescent="0.2">
      <c r="C72" s="283" t="s">
        <v>284</v>
      </c>
    </row>
    <row r="73" spans="2:11" x14ac:dyDescent="0.2">
      <c r="C73" s="283" t="s">
        <v>285</v>
      </c>
    </row>
    <row r="74" spans="2:11" x14ac:dyDescent="0.2">
      <c r="C74" s="283" t="s">
        <v>286</v>
      </c>
    </row>
    <row r="122" spans="1:7" x14ac:dyDescent="0.2">
      <c r="A122" s="319"/>
      <c r="C122" s="319"/>
      <c r="D122" s="319"/>
      <c r="E122" s="319"/>
      <c r="F122" s="319"/>
      <c r="G122" s="319"/>
    </row>
    <row r="123" spans="1:7" x14ac:dyDescent="0.2">
      <c r="C123" s="294"/>
    </row>
    <row r="151" spans="1:1" x14ac:dyDescent="0.2">
      <c r="A151" s="319"/>
    </row>
    <row r="187" spans="1:1" x14ac:dyDescent="0.2">
      <c r="A187" s="317"/>
    </row>
    <row r="238" spans="1:1" x14ac:dyDescent="0.2">
      <c r="A238" s="317"/>
    </row>
    <row r="287" spans="1:1" x14ac:dyDescent="0.2">
      <c r="A287" s="317"/>
    </row>
    <row r="314" spans="1:1" x14ac:dyDescent="0.2">
      <c r="A314" s="319"/>
    </row>
    <row r="364" spans="1:1" x14ac:dyDescent="0.2">
      <c r="A364" s="317"/>
    </row>
    <row r="388" spans="1:1" x14ac:dyDescent="0.2">
      <c r="A388" s="319"/>
    </row>
    <row r="416" spans="1:1" x14ac:dyDescent="0.2">
      <c r="A416" s="319"/>
    </row>
    <row r="444" spans="1:1" x14ac:dyDescent="0.2">
      <c r="A444" s="319"/>
    </row>
    <row r="468" spans="1:1" x14ac:dyDescent="0.2">
      <c r="A468" s="319"/>
    </row>
    <row r="497" spans="1:1" x14ac:dyDescent="0.2">
      <c r="A497" s="319"/>
    </row>
    <row r="526" spans="1:1" x14ac:dyDescent="0.2">
      <c r="A526" s="319"/>
    </row>
    <row r="575" spans="1:1" x14ac:dyDescent="0.2">
      <c r="A575" s="317"/>
    </row>
    <row r="606" spans="1:1" x14ac:dyDescent="0.2">
      <c r="A606" s="317"/>
    </row>
    <row r="650" spans="1:1" x14ac:dyDescent="0.2">
      <c r="A650" s="317"/>
    </row>
    <row r="686" spans="1:1" x14ac:dyDescent="0.2">
      <c r="A686" s="319"/>
    </row>
    <row r="725" spans="1:1" x14ac:dyDescent="0.2">
      <c r="A725" s="317"/>
    </row>
    <row r="754" spans="1:1" x14ac:dyDescent="0.2">
      <c r="A754" s="317"/>
    </row>
    <row r="793" spans="1:1" x14ac:dyDescent="0.2">
      <c r="A793" s="317"/>
    </row>
    <row r="832" spans="1:1" x14ac:dyDescent="0.2">
      <c r="A832" s="317"/>
    </row>
    <row r="860" spans="1:1" x14ac:dyDescent="0.2">
      <c r="A860" s="317"/>
    </row>
    <row r="900" spans="1:1" x14ac:dyDescent="0.2">
      <c r="A900" s="317"/>
    </row>
    <row r="940" spans="1:1" x14ac:dyDescent="0.2">
      <c r="A940" s="317"/>
    </row>
    <row r="969" spans="1:1" x14ac:dyDescent="0.2">
      <c r="A969" s="317"/>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1"/>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zoomScaleSheetLayoutView="130" workbookViewId="0">
      <selection activeCell="G7" sqref="G7:Y7"/>
    </sheetView>
  </sheetViews>
  <sheetFormatPr defaultColWidth="4" defaultRowHeight="13.2" x14ac:dyDescent="0.2"/>
  <cols>
    <col min="1" max="1" width="1.44140625" style="283" customWidth="1"/>
    <col min="2" max="2" width="2.33203125" style="283" customWidth="1"/>
    <col min="3" max="3" width="1.109375" style="283" customWidth="1"/>
    <col min="4" max="20" width="4" style="283"/>
    <col min="21" max="21" width="2.33203125" style="283" customWidth="1"/>
    <col min="22" max="22" width="4" style="283"/>
    <col min="23" max="23" width="2.21875" style="283" customWidth="1"/>
    <col min="24" max="24" width="4" style="283"/>
    <col min="25" max="25" width="2.33203125" style="283" customWidth="1"/>
    <col min="26" max="26" width="1.44140625" style="283" customWidth="1"/>
    <col min="27" max="16384" width="4" style="283"/>
  </cols>
  <sheetData>
    <row r="2" spans="2:28" x14ac:dyDescent="0.2">
      <c r="B2" s="283" t="s">
        <v>378</v>
      </c>
      <c r="C2" s="360"/>
      <c r="D2" s="360"/>
      <c r="E2" s="360"/>
      <c r="F2" s="360"/>
      <c r="G2" s="360"/>
      <c r="H2" s="360"/>
      <c r="I2" s="360"/>
      <c r="J2" s="360"/>
      <c r="K2" s="360"/>
      <c r="L2" s="360"/>
      <c r="M2" s="360"/>
      <c r="N2" s="360"/>
      <c r="O2" s="360"/>
      <c r="P2" s="360"/>
      <c r="Q2" s="360"/>
      <c r="R2" s="360"/>
      <c r="S2" s="360"/>
      <c r="T2" s="360"/>
      <c r="U2" s="360"/>
      <c r="V2" s="360"/>
      <c r="W2" s="360"/>
      <c r="X2" s="360"/>
      <c r="Y2" s="360"/>
    </row>
    <row r="4" spans="2:28" x14ac:dyDescent="0.2">
      <c r="B4" s="429" t="s">
        <v>379</v>
      </c>
      <c r="C4" s="429"/>
      <c r="D4" s="429"/>
      <c r="E4" s="429"/>
      <c r="F4" s="429"/>
      <c r="G4" s="429"/>
      <c r="H4" s="429"/>
      <c r="I4" s="429"/>
      <c r="J4" s="429"/>
      <c r="K4" s="429"/>
      <c r="L4" s="429"/>
      <c r="M4" s="429"/>
      <c r="N4" s="429"/>
      <c r="O4" s="429"/>
      <c r="P4" s="429"/>
      <c r="Q4" s="429"/>
      <c r="R4" s="429"/>
      <c r="S4" s="429"/>
      <c r="T4" s="429"/>
      <c r="U4" s="429"/>
      <c r="V4" s="429"/>
      <c r="W4" s="429"/>
      <c r="X4" s="429"/>
      <c r="Y4" s="429"/>
    </row>
    <row r="5" spans="2:28" x14ac:dyDescent="0.2">
      <c r="B5" s="429" t="s">
        <v>380</v>
      </c>
      <c r="C5" s="429"/>
      <c r="D5" s="429"/>
      <c r="E5" s="429"/>
      <c r="F5" s="429"/>
      <c r="G5" s="429"/>
      <c r="H5" s="429"/>
      <c r="I5" s="429"/>
      <c r="J5" s="429"/>
      <c r="K5" s="429"/>
      <c r="L5" s="429"/>
      <c r="M5" s="429"/>
      <c r="N5" s="429"/>
      <c r="O5" s="429"/>
      <c r="P5" s="429"/>
      <c r="Q5" s="429"/>
      <c r="R5" s="429"/>
      <c r="S5" s="429"/>
      <c r="T5" s="429"/>
      <c r="U5" s="429"/>
      <c r="V5" s="429"/>
      <c r="W5" s="429"/>
      <c r="X5" s="429"/>
      <c r="Y5" s="429"/>
    </row>
    <row r="6" spans="2:28" ht="12.75" customHeight="1" x14ac:dyDescent="0.2"/>
    <row r="7" spans="2:28" ht="23.25" customHeight="1" x14ac:dyDescent="0.2">
      <c r="B7" s="469" t="s">
        <v>381</v>
      </c>
      <c r="C7" s="469"/>
      <c r="D7" s="469"/>
      <c r="E7" s="469"/>
      <c r="F7" s="469"/>
      <c r="G7" s="470"/>
      <c r="H7" s="471"/>
      <c r="I7" s="471"/>
      <c r="J7" s="471"/>
      <c r="K7" s="471"/>
      <c r="L7" s="471"/>
      <c r="M7" s="471"/>
      <c r="N7" s="471"/>
      <c r="O7" s="471"/>
      <c r="P7" s="471"/>
      <c r="Q7" s="471"/>
      <c r="R7" s="471"/>
      <c r="S7" s="471"/>
      <c r="T7" s="471"/>
      <c r="U7" s="471"/>
      <c r="V7" s="471"/>
      <c r="W7" s="471"/>
      <c r="X7" s="471"/>
      <c r="Y7" s="472"/>
    </row>
    <row r="8" spans="2:28" ht="26.25" customHeight="1" x14ac:dyDescent="0.2">
      <c r="B8" s="469" t="s">
        <v>229</v>
      </c>
      <c r="C8" s="469"/>
      <c r="D8" s="469"/>
      <c r="E8" s="469"/>
      <c r="F8" s="469"/>
      <c r="G8" s="291" t="s">
        <v>230</v>
      </c>
      <c r="H8" s="290" t="s">
        <v>336</v>
      </c>
      <c r="I8" s="290"/>
      <c r="J8" s="290"/>
      <c r="K8" s="290"/>
      <c r="L8" s="291" t="s">
        <v>230</v>
      </c>
      <c r="M8" s="290" t="s">
        <v>337</v>
      </c>
      <c r="N8" s="290"/>
      <c r="O8" s="290"/>
      <c r="P8" s="290"/>
      <c r="Q8" s="291" t="s">
        <v>230</v>
      </c>
      <c r="R8" s="290" t="s">
        <v>338</v>
      </c>
      <c r="S8" s="290"/>
      <c r="T8" s="290"/>
      <c r="U8" s="290"/>
      <c r="V8" s="290"/>
      <c r="W8" s="292"/>
      <c r="X8" s="292"/>
      <c r="Y8" s="293"/>
    </row>
    <row r="9" spans="2:28" ht="19.5" customHeight="1" x14ac:dyDescent="0.2">
      <c r="B9" s="439" t="s">
        <v>382</v>
      </c>
      <c r="C9" s="440"/>
      <c r="D9" s="440"/>
      <c r="E9" s="440"/>
      <c r="F9" s="441"/>
      <c r="G9" s="303" t="s">
        <v>230</v>
      </c>
      <c r="H9" s="294" t="s">
        <v>383</v>
      </c>
      <c r="I9" s="361"/>
      <c r="J9" s="361"/>
      <c r="K9" s="361"/>
      <c r="L9" s="361"/>
      <c r="M9" s="361"/>
      <c r="N9" s="361"/>
      <c r="O9" s="361"/>
      <c r="P9" s="361"/>
      <c r="Q9" s="361"/>
      <c r="R9" s="361"/>
      <c r="S9" s="361"/>
      <c r="T9" s="361"/>
      <c r="U9" s="361"/>
      <c r="V9" s="361"/>
      <c r="W9" s="361"/>
      <c r="X9" s="361"/>
      <c r="Y9" s="362"/>
    </row>
    <row r="10" spans="2:28" ht="18.75" customHeight="1" x14ac:dyDescent="0.2">
      <c r="B10" s="442"/>
      <c r="C10" s="429"/>
      <c r="D10" s="429"/>
      <c r="E10" s="429"/>
      <c r="F10" s="443"/>
      <c r="G10" s="373" t="s">
        <v>230</v>
      </c>
      <c r="H10" s="374" t="s">
        <v>384</v>
      </c>
      <c r="I10" s="375"/>
      <c r="J10" s="375"/>
      <c r="K10" s="375"/>
      <c r="L10" s="375"/>
      <c r="M10" s="375"/>
      <c r="N10" s="375"/>
      <c r="O10" s="375"/>
      <c r="P10" s="375"/>
      <c r="Q10" s="375"/>
      <c r="R10" s="375"/>
      <c r="S10" s="375"/>
      <c r="T10" s="375"/>
      <c r="U10" s="375"/>
      <c r="V10" s="375"/>
      <c r="W10" s="375"/>
      <c r="X10" s="375"/>
      <c r="Y10" s="376"/>
    </row>
    <row r="11" spans="2:28" ht="17.25" customHeight="1" x14ac:dyDescent="0.2">
      <c r="B11" s="466"/>
      <c r="C11" s="467"/>
      <c r="D11" s="467"/>
      <c r="E11" s="467"/>
      <c r="F11" s="468"/>
      <c r="G11" s="368" t="s">
        <v>230</v>
      </c>
      <c r="H11" s="369" t="s">
        <v>385</v>
      </c>
      <c r="I11" s="377"/>
      <c r="J11" s="377"/>
      <c r="K11" s="377"/>
      <c r="L11" s="377"/>
      <c r="M11" s="377"/>
      <c r="N11" s="377"/>
      <c r="O11" s="377"/>
      <c r="P11" s="377"/>
      <c r="Q11" s="377"/>
      <c r="R11" s="377"/>
      <c r="S11" s="377"/>
      <c r="T11" s="377"/>
      <c r="U11" s="377"/>
      <c r="V11" s="377"/>
      <c r="W11" s="377"/>
      <c r="X11" s="377"/>
      <c r="Y11" s="378"/>
      <c r="Z11" s="360"/>
      <c r="AA11" s="360"/>
      <c r="AB11" s="360"/>
    </row>
    <row r="12" spans="2:28" ht="20.25" customHeight="1" x14ac:dyDescent="0.2"/>
    <row r="13" spans="2:28" ht="3.75" customHeight="1" x14ac:dyDescent="0.2">
      <c r="B13" s="301"/>
      <c r="C13" s="294"/>
      <c r="D13" s="294"/>
      <c r="E13" s="294"/>
      <c r="F13" s="294"/>
      <c r="G13" s="294"/>
      <c r="H13" s="294"/>
      <c r="I13" s="294"/>
      <c r="J13" s="294"/>
      <c r="K13" s="294"/>
      <c r="L13" s="294"/>
      <c r="M13" s="294"/>
      <c r="N13" s="294"/>
      <c r="O13" s="294"/>
      <c r="P13" s="294"/>
      <c r="Q13" s="294"/>
      <c r="R13" s="294"/>
      <c r="S13" s="294"/>
      <c r="T13" s="297"/>
      <c r="U13" s="294"/>
      <c r="V13" s="294"/>
      <c r="W13" s="294"/>
      <c r="X13" s="294"/>
      <c r="Y13" s="297"/>
    </row>
    <row r="14" spans="2:28" ht="15" customHeight="1" x14ac:dyDescent="0.2">
      <c r="B14" s="304" t="s">
        <v>386</v>
      </c>
      <c r="T14" s="298"/>
      <c r="V14" s="338" t="s">
        <v>237</v>
      </c>
      <c r="W14" s="338" t="s">
        <v>238</v>
      </c>
      <c r="X14" s="338" t="s">
        <v>239</v>
      </c>
      <c r="Y14" s="298"/>
    </row>
    <row r="15" spans="2:28" ht="9" customHeight="1" x14ac:dyDescent="0.2">
      <c r="B15" s="304"/>
      <c r="T15" s="298"/>
      <c r="Y15" s="298"/>
    </row>
    <row r="16" spans="2:28" ht="72.75" customHeight="1" x14ac:dyDescent="0.2">
      <c r="B16" s="304"/>
      <c r="C16" s="455" t="s">
        <v>387</v>
      </c>
      <c r="D16" s="456"/>
      <c r="E16" s="457"/>
      <c r="F16" s="340" t="s">
        <v>87</v>
      </c>
      <c r="G16" s="464" t="s">
        <v>388</v>
      </c>
      <c r="H16" s="465"/>
      <c r="I16" s="465"/>
      <c r="J16" s="465"/>
      <c r="K16" s="465"/>
      <c r="L16" s="465"/>
      <c r="M16" s="465"/>
      <c r="N16" s="465"/>
      <c r="O16" s="465"/>
      <c r="P16" s="465"/>
      <c r="Q16" s="465"/>
      <c r="R16" s="465"/>
      <c r="S16" s="465"/>
      <c r="T16" s="308"/>
      <c r="V16" s="286" t="s">
        <v>230</v>
      </c>
      <c r="W16" s="286" t="s">
        <v>238</v>
      </c>
      <c r="X16" s="286" t="s">
        <v>230</v>
      </c>
      <c r="Y16" s="308"/>
    </row>
    <row r="17" spans="2:28" ht="45" customHeight="1" x14ac:dyDescent="0.2">
      <c r="B17" s="304"/>
      <c r="C17" s="458"/>
      <c r="D17" s="459"/>
      <c r="E17" s="460"/>
      <c r="F17" s="340" t="s">
        <v>0</v>
      </c>
      <c r="G17" s="464" t="s">
        <v>389</v>
      </c>
      <c r="H17" s="464"/>
      <c r="I17" s="464"/>
      <c r="J17" s="464"/>
      <c r="K17" s="464"/>
      <c r="L17" s="464"/>
      <c r="M17" s="464"/>
      <c r="N17" s="464"/>
      <c r="O17" s="464"/>
      <c r="P17" s="464"/>
      <c r="Q17" s="464"/>
      <c r="R17" s="464"/>
      <c r="S17" s="464"/>
      <c r="T17" s="363"/>
      <c r="V17" s="286" t="s">
        <v>230</v>
      </c>
      <c r="W17" s="286" t="s">
        <v>238</v>
      </c>
      <c r="X17" s="286" t="s">
        <v>230</v>
      </c>
      <c r="Y17" s="308"/>
    </row>
    <row r="18" spans="2:28" ht="24.75" customHeight="1" x14ac:dyDescent="0.2">
      <c r="B18" s="304"/>
      <c r="C18" s="458"/>
      <c r="D18" s="459"/>
      <c r="E18" s="460"/>
      <c r="F18" s="340" t="s">
        <v>88</v>
      </c>
      <c r="G18" s="464" t="s">
        <v>390</v>
      </c>
      <c r="H18" s="464"/>
      <c r="I18" s="464"/>
      <c r="J18" s="464"/>
      <c r="K18" s="464"/>
      <c r="L18" s="464"/>
      <c r="M18" s="464"/>
      <c r="N18" s="464"/>
      <c r="O18" s="464"/>
      <c r="P18" s="464"/>
      <c r="Q18" s="464"/>
      <c r="R18" s="464"/>
      <c r="S18" s="464"/>
      <c r="T18" s="363"/>
      <c r="V18" s="286" t="s">
        <v>230</v>
      </c>
      <c r="W18" s="286" t="s">
        <v>238</v>
      </c>
      <c r="X18" s="286" t="s">
        <v>230</v>
      </c>
      <c r="Y18" s="308"/>
    </row>
    <row r="19" spans="2:28" ht="41.25" customHeight="1" x14ac:dyDescent="0.2">
      <c r="B19" s="304"/>
      <c r="C19" s="461"/>
      <c r="D19" s="462"/>
      <c r="E19" s="463"/>
      <c r="F19" s="340" t="s">
        <v>99</v>
      </c>
      <c r="G19" s="464" t="s">
        <v>391</v>
      </c>
      <c r="H19" s="464"/>
      <c r="I19" s="464"/>
      <c r="J19" s="464"/>
      <c r="K19" s="464"/>
      <c r="L19" s="464"/>
      <c r="M19" s="464"/>
      <c r="N19" s="464"/>
      <c r="O19" s="464"/>
      <c r="P19" s="464"/>
      <c r="Q19" s="464"/>
      <c r="R19" s="464"/>
      <c r="S19" s="464"/>
      <c r="T19" s="363"/>
      <c r="V19" s="286" t="s">
        <v>230</v>
      </c>
      <c r="W19" s="286" t="s">
        <v>238</v>
      </c>
      <c r="X19" s="286" t="s">
        <v>230</v>
      </c>
      <c r="Y19" s="308"/>
    </row>
    <row r="20" spans="2:28" ht="18.75" customHeight="1" x14ac:dyDescent="0.2">
      <c r="B20" s="304"/>
      <c r="T20" s="298"/>
      <c r="Y20" s="298"/>
    </row>
    <row r="21" spans="2:28" ht="34.5" customHeight="1" x14ac:dyDescent="0.2">
      <c r="B21" s="382"/>
      <c r="C21" s="445" t="s">
        <v>392</v>
      </c>
      <c r="D21" s="446"/>
      <c r="E21" s="447"/>
      <c r="F21" s="383" t="s">
        <v>87</v>
      </c>
      <c r="G21" s="444" t="s">
        <v>393</v>
      </c>
      <c r="H21" s="444"/>
      <c r="I21" s="444"/>
      <c r="J21" s="444"/>
      <c r="K21" s="444"/>
      <c r="L21" s="444"/>
      <c r="M21" s="444"/>
      <c r="N21" s="444"/>
      <c r="O21" s="444"/>
      <c r="P21" s="444"/>
      <c r="Q21" s="444"/>
      <c r="R21" s="444"/>
      <c r="S21" s="444"/>
      <c r="T21" s="384"/>
      <c r="U21" s="374"/>
      <c r="V21" s="379" t="s">
        <v>230</v>
      </c>
      <c r="W21" s="379" t="s">
        <v>238</v>
      </c>
      <c r="X21" s="379" t="s">
        <v>230</v>
      </c>
      <c r="Y21" s="384"/>
    </row>
    <row r="22" spans="2:28" ht="78" customHeight="1" x14ac:dyDescent="0.2">
      <c r="B22" s="382"/>
      <c r="C22" s="448"/>
      <c r="D22" s="449"/>
      <c r="E22" s="450"/>
      <c r="F22" s="383" t="s">
        <v>0</v>
      </c>
      <c r="G22" s="444" t="s">
        <v>394</v>
      </c>
      <c r="H22" s="444"/>
      <c r="I22" s="444"/>
      <c r="J22" s="444"/>
      <c r="K22" s="444"/>
      <c r="L22" s="444"/>
      <c r="M22" s="444"/>
      <c r="N22" s="444"/>
      <c r="O22" s="444"/>
      <c r="P22" s="444"/>
      <c r="Q22" s="444"/>
      <c r="R22" s="444"/>
      <c r="S22" s="444"/>
      <c r="T22" s="384"/>
      <c r="U22" s="374"/>
      <c r="V22" s="379" t="s">
        <v>230</v>
      </c>
      <c r="W22" s="379" t="s">
        <v>238</v>
      </c>
      <c r="X22" s="379" t="s">
        <v>230</v>
      </c>
      <c r="Y22" s="384"/>
    </row>
    <row r="23" spans="2:28" ht="45.75" customHeight="1" x14ac:dyDescent="0.2">
      <c r="B23" s="382"/>
      <c r="C23" s="448"/>
      <c r="D23" s="449"/>
      <c r="E23" s="450"/>
      <c r="F23" s="383" t="s">
        <v>88</v>
      </c>
      <c r="G23" s="444" t="s">
        <v>395</v>
      </c>
      <c r="H23" s="444"/>
      <c r="I23" s="444"/>
      <c r="J23" s="444"/>
      <c r="K23" s="444"/>
      <c r="L23" s="444"/>
      <c r="M23" s="444"/>
      <c r="N23" s="444"/>
      <c r="O23" s="444"/>
      <c r="P23" s="444"/>
      <c r="Q23" s="444"/>
      <c r="R23" s="444"/>
      <c r="S23" s="444"/>
      <c r="T23" s="385"/>
      <c r="U23" s="374"/>
      <c r="V23" s="379" t="s">
        <v>230</v>
      </c>
      <c r="W23" s="379" t="s">
        <v>238</v>
      </c>
      <c r="X23" s="379" t="s">
        <v>230</v>
      </c>
      <c r="Y23" s="384"/>
    </row>
    <row r="24" spans="2:28" ht="42.75" customHeight="1" x14ac:dyDescent="0.2">
      <c r="B24" s="382"/>
      <c r="C24" s="448"/>
      <c r="D24" s="449"/>
      <c r="E24" s="450"/>
      <c r="F24" s="383" t="s">
        <v>99</v>
      </c>
      <c r="G24" s="444" t="s">
        <v>396</v>
      </c>
      <c r="H24" s="444"/>
      <c r="I24" s="444"/>
      <c r="J24" s="444"/>
      <c r="K24" s="444"/>
      <c r="L24" s="444"/>
      <c r="M24" s="444"/>
      <c r="N24" s="444"/>
      <c r="O24" s="444"/>
      <c r="P24" s="444"/>
      <c r="Q24" s="444"/>
      <c r="R24" s="444"/>
      <c r="S24" s="444"/>
      <c r="T24" s="385"/>
      <c r="U24" s="374"/>
      <c r="V24" s="379" t="s">
        <v>230</v>
      </c>
      <c r="W24" s="379" t="s">
        <v>238</v>
      </c>
      <c r="X24" s="379" t="s">
        <v>230</v>
      </c>
      <c r="Y24" s="384"/>
    </row>
    <row r="25" spans="2:28" ht="42" customHeight="1" x14ac:dyDescent="0.2">
      <c r="B25" s="382"/>
      <c r="C25" s="448"/>
      <c r="D25" s="449"/>
      <c r="E25" s="450"/>
      <c r="F25" s="383" t="s">
        <v>100</v>
      </c>
      <c r="G25" s="444" t="s">
        <v>397</v>
      </c>
      <c r="H25" s="444"/>
      <c r="I25" s="444"/>
      <c r="J25" s="444"/>
      <c r="K25" s="444"/>
      <c r="L25" s="444"/>
      <c r="M25" s="444"/>
      <c r="N25" s="444"/>
      <c r="O25" s="444"/>
      <c r="P25" s="444"/>
      <c r="Q25" s="444"/>
      <c r="R25" s="444"/>
      <c r="S25" s="444"/>
      <c r="T25" s="385"/>
      <c r="U25" s="374"/>
      <c r="V25" s="379" t="s">
        <v>230</v>
      </c>
      <c r="W25" s="379" t="s">
        <v>238</v>
      </c>
      <c r="X25" s="379" t="s">
        <v>230</v>
      </c>
      <c r="Y25" s="384"/>
      <c r="Z25" s="360"/>
      <c r="AA25" s="360"/>
      <c r="AB25" s="360"/>
    </row>
    <row r="26" spans="2:28" ht="51" customHeight="1" x14ac:dyDescent="0.2">
      <c r="B26" s="382"/>
      <c r="C26" s="451"/>
      <c r="D26" s="452"/>
      <c r="E26" s="453"/>
      <c r="F26" s="383" t="s">
        <v>398</v>
      </c>
      <c r="G26" s="444" t="s">
        <v>391</v>
      </c>
      <c r="H26" s="444"/>
      <c r="I26" s="444"/>
      <c r="J26" s="444"/>
      <c r="K26" s="444"/>
      <c r="L26" s="444"/>
      <c r="M26" s="444"/>
      <c r="N26" s="444"/>
      <c r="O26" s="444"/>
      <c r="P26" s="444"/>
      <c r="Q26" s="444"/>
      <c r="R26" s="444"/>
      <c r="S26" s="444"/>
      <c r="T26" s="385"/>
      <c r="U26" s="374"/>
      <c r="V26" s="379" t="s">
        <v>230</v>
      </c>
      <c r="W26" s="379" t="s">
        <v>238</v>
      </c>
      <c r="X26" s="379" t="s">
        <v>230</v>
      </c>
      <c r="Y26" s="384"/>
      <c r="Z26" s="360"/>
      <c r="AA26" s="360"/>
      <c r="AB26" s="360"/>
    </row>
    <row r="27" spans="2:28" ht="16.5" customHeight="1" x14ac:dyDescent="0.2">
      <c r="B27" s="382"/>
      <c r="C27" s="374"/>
      <c r="D27" s="374"/>
      <c r="E27" s="374"/>
      <c r="F27" s="374"/>
      <c r="G27" s="374"/>
      <c r="H27" s="374"/>
      <c r="I27" s="374"/>
      <c r="J27" s="374"/>
      <c r="K27" s="374"/>
      <c r="L27" s="374"/>
      <c r="M27" s="374"/>
      <c r="N27" s="374"/>
      <c r="O27" s="374"/>
      <c r="P27" s="374"/>
      <c r="Q27" s="374"/>
      <c r="R27" s="374"/>
      <c r="S27" s="374"/>
      <c r="T27" s="381"/>
      <c r="U27" s="374"/>
      <c r="V27" s="374"/>
      <c r="W27" s="374"/>
      <c r="X27" s="374"/>
      <c r="Y27" s="381"/>
    </row>
    <row r="28" spans="2:28" ht="27" customHeight="1" x14ac:dyDescent="0.2">
      <c r="B28" s="382"/>
      <c r="C28" s="445" t="s">
        <v>399</v>
      </c>
      <c r="D28" s="446"/>
      <c r="E28" s="447"/>
      <c r="F28" s="383" t="s">
        <v>87</v>
      </c>
      <c r="G28" s="454" t="s">
        <v>400</v>
      </c>
      <c r="H28" s="454"/>
      <c r="I28" s="454"/>
      <c r="J28" s="454"/>
      <c r="K28" s="454"/>
      <c r="L28" s="454"/>
      <c r="M28" s="454"/>
      <c r="N28" s="454"/>
      <c r="O28" s="454"/>
      <c r="P28" s="454"/>
      <c r="Q28" s="454"/>
      <c r="R28" s="454"/>
      <c r="S28" s="454"/>
      <c r="T28" s="384"/>
      <c r="U28" s="374"/>
      <c r="V28" s="379" t="s">
        <v>230</v>
      </c>
      <c r="W28" s="379" t="s">
        <v>238</v>
      </c>
      <c r="X28" s="379" t="s">
        <v>230</v>
      </c>
      <c r="Y28" s="384"/>
    </row>
    <row r="29" spans="2:28" ht="24.75" customHeight="1" x14ac:dyDescent="0.2">
      <c r="B29" s="382"/>
      <c r="C29" s="448"/>
      <c r="D29" s="449"/>
      <c r="E29" s="450"/>
      <c r="F29" s="383" t="s">
        <v>0</v>
      </c>
      <c r="G29" s="454" t="s">
        <v>401</v>
      </c>
      <c r="H29" s="454"/>
      <c r="I29" s="454"/>
      <c r="J29" s="454"/>
      <c r="K29" s="454"/>
      <c r="L29" s="454"/>
      <c r="M29" s="454"/>
      <c r="N29" s="454"/>
      <c r="O29" s="454"/>
      <c r="P29" s="454"/>
      <c r="Q29" s="454"/>
      <c r="R29" s="454"/>
      <c r="S29" s="454"/>
      <c r="T29" s="384"/>
      <c r="U29" s="374"/>
      <c r="V29" s="379" t="s">
        <v>230</v>
      </c>
      <c r="W29" s="379" t="s">
        <v>238</v>
      </c>
      <c r="X29" s="379" t="s">
        <v>230</v>
      </c>
      <c r="Y29" s="384"/>
    </row>
    <row r="30" spans="2:28" ht="45" customHeight="1" x14ac:dyDescent="0.2">
      <c r="B30" s="382"/>
      <c r="C30" s="448"/>
      <c r="D30" s="449"/>
      <c r="E30" s="450"/>
      <c r="F30" s="383" t="s">
        <v>88</v>
      </c>
      <c r="G30" s="444" t="s">
        <v>395</v>
      </c>
      <c r="H30" s="444"/>
      <c r="I30" s="444"/>
      <c r="J30" s="444"/>
      <c r="K30" s="444"/>
      <c r="L30" s="444"/>
      <c r="M30" s="444"/>
      <c r="N30" s="444"/>
      <c r="O30" s="444"/>
      <c r="P30" s="444"/>
      <c r="Q30" s="444"/>
      <c r="R30" s="444"/>
      <c r="S30" s="444"/>
      <c r="T30" s="385"/>
      <c r="U30" s="374"/>
      <c r="V30" s="379" t="s">
        <v>230</v>
      </c>
      <c r="W30" s="379" t="s">
        <v>238</v>
      </c>
      <c r="X30" s="379" t="s">
        <v>230</v>
      </c>
      <c r="Y30" s="384"/>
    </row>
    <row r="31" spans="2:28" ht="40.5" customHeight="1" x14ac:dyDescent="0.2">
      <c r="B31" s="382"/>
      <c r="C31" s="448"/>
      <c r="D31" s="449"/>
      <c r="E31" s="450"/>
      <c r="F31" s="383" t="s">
        <v>99</v>
      </c>
      <c r="G31" s="444" t="s">
        <v>396</v>
      </c>
      <c r="H31" s="444"/>
      <c r="I31" s="444"/>
      <c r="J31" s="444"/>
      <c r="K31" s="444"/>
      <c r="L31" s="444"/>
      <c r="M31" s="444"/>
      <c r="N31" s="444"/>
      <c r="O31" s="444"/>
      <c r="P31" s="444"/>
      <c r="Q31" s="444"/>
      <c r="R31" s="444"/>
      <c r="S31" s="444"/>
      <c r="T31" s="385"/>
      <c r="U31" s="374"/>
      <c r="V31" s="379" t="s">
        <v>230</v>
      </c>
      <c r="W31" s="379" t="s">
        <v>238</v>
      </c>
      <c r="X31" s="379" t="s">
        <v>230</v>
      </c>
      <c r="Y31" s="384"/>
    </row>
    <row r="32" spans="2:28" ht="41.25" customHeight="1" x14ac:dyDescent="0.2">
      <c r="B32" s="382"/>
      <c r="C32" s="448"/>
      <c r="D32" s="449"/>
      <c r="E32" s="450"/>
      <c r="F32" s="383" t="s">
        <v>100</v>
      </c>
      <c r="G32" s="444" t="s">
        <v>402</v>
      </c>
      <c r="H32" s="444"/>
      <c r="I32" s="444"/>
      <c r="J32" s="444"/>
      <c r="K32" s="444"/>
      <c r="L32" s="444"/>
      <c r="M32" s="444"/>
      <c r="N32" s="444"/>
      <c r="O32" s="444"/>
      <c r="P32" s="444"/>
      <c r="Q32" s="444"/>
      <c r="R32" s="444"/>
      <c r="S32" s="444"/>
      <c r="T32" s="385"/>
      <c r="U32" s="374"/>
      <c r="V32" s="379" t="s">
        <v>230</v>
      </c>
      <c r="W32" s="379" t="s">
        <v>238</v>
      </c>
      <c r="X32" s="379" t="s">
        <v>230</v>
      </c>
      <c r="Y32" s="384"/>
      <c r="Z32" s="360"/>
      <c r="AA32" s="360"/>
      <c r="AB32" s="360"/>
    </row>
    <row r="33" spans="2:28" ht="45" customHeight="1" x14ac:dyDescent="0.2">
      <c r="B33" s="382"/>
      <c r="C33" s="451"/>
      <c r="D33" s="452"/>
      <c r="E33" s="453"/>
      <c r="F33" s="383" t="s">
        <v>398</v>
      </c>
      <c r="G33" s="444" t="s">
        <v>391</v>
      </c>
      <c r="H33" s="444"/>
      <c r="I33" s="444"/>
      <c r="J33" s="444"/>
      <c r="K33" s="444"/>
      <c r="L33" s="444"/>
      <c r="M33" s="444"/>
      <c r="N33" s="444"/>
      <c r="O33" s="444"/>
      <c r="P33" s="444"/>
      <c r="Q33" s="444"/>
      <c r="R33" s="444"/>
      <c r="S33" s="444"/>
      <c r="T33" s="385"/>
      <c r="U33" s="374"/>
      <c r="V33" s="379" t="s">
        <v>230</v>
      </c>
      <c r="W33" s="379" t="s">
        <v>238</v>
      </c>
      <c r="X33" s="379" t="s">
        <v>230</v>
      </c>
      <c r="Y33" s="384"/>
      <c r="Z33" s="360"/>
      <c r="AA33" s="360"/>
      <c r="AB33" s="360"/>
    </row>
    <row r="34" spans="2:28" ht="17.25" customHeight="1" x14ac:dyDescent="0.2">
      <c r="B34" s="386"/>
      <c r="C34" s="369"/>
      <c r="D34" s="369"/>
      <c r="E34" s="369"/>
      <c r="F34" s="369"/>
      <c r="G34" s="369"/>
      <c r="H34" s="369"/>
      <c r="I34" s="369"/>
      <c r="J34" s="369"/>
      <c r="K34" s="369"/>
      <c r="L34" s="369"/>
      <c r="M34" s="369"/>
      <c r="N34" s="369"/>
      <c r="O34" s="369"/>
      <c r="P34" s="369"/>
      <c r="Q34" s="369"/>
      <c r="R34" s="369"/>
      <c r="S34" s="369"/>
      <c r="T34" s="387"/>
      <c r="U34" s="369"/>
      <c r="V34" s="369"/>
      <c r="W34" s="369"/>
      <c r="X34" s="369"/>
      <c r="Y34" s="387"/>
    </row>
    <row r="36" spans="2:28" x14ac:dyDescent="0.2">
      <c r="B36" s="283" t="s">
        <v>403</v>
      </c>
    </row>
    <row r="37" spans="2:28" x14ac:dyDescent="0.2">
      <c r="B37" s="283" t="s">
        <v>404</v>
      </c>
      <c r="K37" s="360"/>
      <c r="L37" s="360"/>
      <c r="M37" s="360"/>
      <c r="N37" s="360"/>
      <c r="O37" s="360"/>
      <c r="P37" s="360"/>
      <c r="Q37" s="360"/>
      <c r="R37" s="360"/>
      <c r="S37" s="360"/>
      <c r="T37" s="360"/>
      <c r="U37" s="360"/>
      <c r="V37" s="360"/>
      <c r="W37" s="360"/>
      <c r="X37" s="360"/>
      <c r="Y37" s="360"/>
    </row>
    <row r="122" spans="3:7" x14ac:dyDescent="0.2">
      <c r="C122" s="319"/>
      <c r="D122" s="319"/>
      <c r="E122" s="319"/>
      <c r="F122" s="319"/>
      <c r="G122" s="319"/>
    </row>
    <row r="123" spans="3:7" x14ac:dyDescent="0.2">
      <c r="C123" s="294"/>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70" workbookViewId="0">
      <selection activeCell="G8" sqref="G8:AD8"/>
    </sheetView>
  </sheetViews>
  <sheetFormatPr defaultColWidth="3.44140625" defaultRowHeight="13.2" x14ac:dyDescent="0.2"/>
  <cols>
    <col min="1" max="1" width="1.21875" style="325" customWidth="1"/>
    <col min="2" max="2" width="3.109375" style="357" customWidth="1"/>
    <col min="3" max="26" width="3.109375" style="325" customWidth="1"/>
    <col min="27" max="29" width="3.21875" style="325" customWidth="1"/>
    <col min="30" max="30" width="3.109375" style="325" customWidth="1"/>
    <col min="31" max="31" width="1.21875" style="325" customWidth="1"/>
    <col min="32" max="16384" width="3.44140625" style="325"/>
  </cols>
  <sheetData>
    <row r="1" spans="2:30" s="283" customFormat="1" x14ac:dyDescent="0.2"/>
    <row r="2" spans="2:30" s="283" customFormat="1" x14ac:dyDescent="0.2">
      <c r="B2" s="283" t="s">
        <v>331</v>
      </c>
    </row>
    <row r="3" spans="2:30" s="283" customFormat="1" x14ac:dyDescent="0.2">
      <c r="U3" s="285" t="s">
        <v>224</v>
      </c>
      <c r="V3" s="429"/>
      <c r="W3" s="429"/>
      <c r="X3" s="285" t="s">
        <v>225</v>
      </c>
      <c r="Y3" s="429"/>
      <c r="Z3" s="429"/>
      <c r="AA3" s="285" t="s">
        <v>288</v>
      </c>
      <c r="AB3" s="429"/>
      <c r="AC3" s="429"/>
      <c r="AD3" s="285" t="s">
        <v>227</v>
      </c>
    </row>
    <row r="4" spans="2:30" s="283" customFormat="1" x14ac:dyDescent="0.2">
      <c r="AD4" s="285"/>
    </row>
    <row r="5" spans="2:30" s="283" customFormat="1" x14ac:dyDescent="0.2">
      <c r="B5" s="429" t="s">
        <v>332</v>
      </c>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row>
    <row r="6" spans="2:30" s="283" customFormat="1" x14ac:dyDescent="0.2">
      <c r="B6" s="429" t="s">
        <v>333</v>
      </c>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row>
    <row r="7" spans="2:30" s="283" customFormat="1" x14ac:dyDescent="0.2"/>
    <row r="8" spans="2:30" s="283" customFormat="1" ht="21" customHeight="1" x14ac:dyDescent="0.2">
      <c r="B8" s="465" t="s">
        <v>334</v>
      </c>
      <c r="C8" s="465"/>
      <c r="D8" s="465"/>
      <c r="E8" s="465"/>
      <c r="F8" s="470"/>
      <c r="G8" s="506"/>
      <c r="H8" s="507"/>
      <c r="I8" s="507"/>
      <c r="J8" s="507"/>
      <c r="K8" s="507"/>
      <c r="L8" s="507"/>
      <c r="M8" s="507"/>
      <c r="N8" s="507"/>
      <c r="O8" s="507"/>
      <c r="P8" s="507"/>
      <c r="Q8" s="507"/>
      <c r="R8" s="507"/>
      <c r="S8" s="507"/>
      <c r="T8" s="507"/>
      <c r="U8" s="507"/>
      <c r="V8" s="507"/>
      <c r="W8" s="507"/>
      <c r="X8" s="507"/>
      <c r="Y8" s="507"/>
      <c r="Z8" s="507"/>
      <c r="AA8" s="507"/>
      <c r="AB8" s="507"/>
      <c r="AC8" s="507"/>
      <c r="AD8" s="508"/>
    </row>
    <row r="9" spans="2:30" ht="21" customHeight="1" x14ac:dyDescent="0.2">
      <c r="B9" s="470" t="s">
        <v>335</v>
      </c>
      <c r="C9" s="471"/>
      <c r="D9" s="471"/>
      <c r="E9" s="471"/>
      <c r="F9" s="472"/>
      <c r="G9" s="289" t="s">
        <v>230</v>
      </c>
      <c r="H9" s="290" t="s">
        <v>336</v>
      </c>
      <c r="I9" s="290"/>
      <c r="J9" s="290"/>
      <c r="K9" s="290"/>
      <c r="L9" s="291" t="s">
        <v>230</v>
      </c>
      <c r="M9" s="290" t="s">
        <v>337</v>
      </c>
      <c r="N9" s="290"/>
      <c r="O9" s="290"/>
      <c r="P9" s="290"/>
      <c r="Q9" s="291" t="s">
        <v>230</v>
      </c>
      <c r="R9" s="290" t="s">
        <v>338</v>
      </c>
      <c r="S9" s="323"/>
      <c r="T9" s="323"/>
      <c r="U9" s="323"/>
      <c r="V9" s="323"/>
      <c r="W9" s="323"/>
      <c r="X9" s="323"/>
      <c r="Y9" s="323"/>
      <c r="Z9" s="323"/>
      <c r="AA9" s="323"/>
      <c r="AB9" s="323"/>
      <c r="AC9" s="323"/>
      <c r="AD9" s="324"/>
    </row>
    <row r="10" spans="2:30" ht="21" customHeight="1" x14ac:dyDescent="0.2">
      <c r="B10" s="479" t="s">
        <v>339</v>
      </c>
      <c r="C10" s="480"/>
      <c r="D10" s="480"/>
      <c r="E10" s="480"/>
      <c r="F10" s="481"/>
      <c r="G10" s="303" t="s">
        <v>230</v>
      </c>
      <c r="H10" s="294" t="s">
        <v>340</v>
      </c>
      <c r="I10" s="296"/>
      <c r="J10" s="296"/>
      <c r="K10" s="296"/>
      <c r="L10" s="296"/>
      <c r="M10" s="296"/>
      <c r="N10" s="296"/>
      <c r="O10" s="296"/>
      <c r="P10" s="296"/>
      <c r="Q10" s="296"/>
      <c r="R10" s="364" t="s">
        <v>230</v>
      </c>
      <c r="S10" s="365" t="s">
        <v>341</v>
      </c>
      <c r="T10" s="366"/>
      <c r="U10" s="366"/>
      <c r="V10" s="366"/>
      <c r="W10" s="366"/>
      <c r="X10" s="366"/>
      <c r="Y10" s="366"/>
      <c r="Z10" s="366"/>
      <c r="AA10" s="366"/>
      <c r="AB10" s="366"/>
      <c r="AC10" s="366"/>
      <c r="AD10" s="367"/>
    </row>
    <row r="11" spans="2:30" ht="21" customHeight="1" x14ac:dyDescent="0.2">
      <c r="B11" s="482"/>
      <c r="C11" s="483"/>
      <c r="D11" s="483"/>
      <c r="E11" s="483"/>
      <c r="F11" s="484"/>
      <c r="G11" s="368" t="s">
        <v>230</v>
      </c>
      <c r="H11" s="369" t="s">
        <v>342</v>
      </c>
      <c r="I11" s="370"/>
      <c r="J11" s="370"/>
      <c r="K11" s="370"/>
      <c r="L11" s="370"/>
      <c r="M11" s="370"/>
      <c r="N11" s="370"/>
      <c r="O11" s="370"/>
      <c r="P11" s="370"/>
      <c r="Q11" s="370"/>
      <c r="R11" s="370"/>
      <c r="S11" s="371"/>
      <c r="T11" s="371"/>
      <c r="U11" s="371"/>
      <c r="V11" s="371"/>
      <c r="W11" s="371"/>
      <c r="X11" s="371"/>
      <c r="Y11" s="371"/>
      <c r="Z11" s="371"/>
      <c r="AA11" s="371"/>
      <c r="AB11" s="371"/>
      <c r="AC11" s="371"/>
      <c r="AD11" s="372"/>
    </row>
    <row r="12" spans="2:30" ht="21" customHeight="1" x14ac:dyDescent="0.2">
      <c r="B12" s="479" t="s">
        <v>343</v>
      </c>
      <c r="C12" s="480"/>
      <c r="D12" s="480"/>
      <c r="E12" s="480"/>
      <c r="F12" s="481"/>
      <c r="G12" s="303" t="s">
        <v>230</v>
      </c>
      <c r="H12" s="294" t="s">
        <v>344</v>
      </c>
      <c r="I12" s="296"/>
      <c r="J12" s="296"/>
      <c r="K12" s="296"/>
      <c r="L12" s="296"/>
      <c r="M12" s="296"/>
      <c r="N12" s="296"/>
      <c r="O12" s="296"/>
      <c r="P12" s="296"/>
      <c r="Q12" s="296"/>
      <c r="R12" s="296"/>
      <c r="S12" s="295" t="s">
        <v>230</v>
      </c>
      <c r="T12" s="294" t="s">
        <v>345</v>
      </c>
      <c r="U12" s="326"/>
      <c r="V12" s="326"/>
      <c r="W12" s="326"/>
      <c r="X12" s="326"/>
      <c r="Y12" s="326"/>
      <c r="Z12" s="326"/>
      <c r="AA12" s="326"/>
      <c r="AB12" s="326"/>
      <c r="AC12" s="326"/>
      <c r="AD12" s="327"/>
    </row>
    <row r="13" spans="2:30" ht="21" customHeight="1" x14ac:dyDescent="0.2">
      <c r="B13" s="482"/>
      <c r="C13" s="483"/>
      <c r="D13" s="483"/>
      <c r="E13" s="483"/>
      <c r="F13" s="484"/>
      <c r="G13" s="321" t="s">
        <v>230</v>
      </c>
      <c r="H13" s="319" t="s">
        <v>346</v>
      </c>
      <c r="I13" s="328"/>
      <c r="J13" s="328"/>
      <c r="K13" s="328"/>
      <c r="L13" s="328"/>
      <c r="M13" s="328"/>
      <c r="N13" s="328"/>
      <c r="O13" s="328"/>
      <c r="P13" s="328"/>
      <c r="Q13" s="328"/>
      <c r="R13" s="328"/>
      <c r="S13" s="329"/>
      <c r="T13" s="329"/>
      <c r="U13" s="329"/>
      <c r="V13" s="329"/>
      <c r="W13" s="329"/>
      <c r="X13" s="329"/>
      <c r="Y13" s="329"/>
      <c r="Z13" s="329"/>
      <c r="AA13" s="329"/>
      <c r="AB13" s="329"/>
      <c r="AC13" s="329"/>
      <c r="AD13" s="330"/>
    </row>
    <row r="14" spans="2:30" s="283" customFormat="1" ht="6" customHeight="1" x14ac:dyDescent="0.2"/>
    <row r="15" spans="2:30" s="283" customFormat="1" x14ac:dyDescent="0.15">
      <c r="B15" s="485" t="s">
        <v>347</v>
      </c>
      <c r="C15" s="486"/>
      <c r="D15" s="486"/>
      <c r="E15" s="486"/>
      <c r="F15" s="487"/>
      <c r="G15" s="494"/>
      <c r="H15" s="495"/>
      <c r="I15" s="495"/>
      <c r="J15" s="495"/>
      <c r="K15" s="495"/>
      <c r="L15" s="495"/>
      <c r="M15" s="495"/>
      <c r="N15" s="495"/>
      <c r="O15" s="495"/>
      <c r="P15" s="495"/>
      <c r="Q15" s="495"/>
      <c r="R15" s="495"/>
      <c r="S15" s="495"/>
      <c r="T15" s="495"/>
      <c r="U15" s="495"/>
      <c r="V15" s="495"/>
      <c r="W15" s="495"/>
      <c r="X15" s="495"/>
      <c r="Y15" s="496"/>
      <c r="Z15" s="331"/>
      <c r="AA15" s="332" t="s">
        <v>237</v>
      </c>
      <c r="AB15" s="332" t="s">
        <v>238</v>
      </c>
      <c r="AC15" s="332" t="s">
        <v>239</v>
      </c>
      <c r="AD15" s="302"/>
    </row>
    <row r="16" spans="2:30" s="283" customFormat="1" ht="27" customHeight="1" x14ac:dyDescent="0.2">
      <c r="B16" s="488"/>
      <c r="C16" s="489"/>
      <c r="D16" s="489"/>
      <c r="E16" s="489"/>
      <c r="F16" s="490"/>
      <c r="G16" s="497" t="s">
        <v>348</v>
      </c>
      <c r="H16" s="498"/>
      <c r="I16" s="498"/>
      <c r="J16" s="498"/>
      <c r="K16" s="498"/>
      <c r="L16" s="498"/>
      <c r="M16" s="498"/>
      <c r="N16" s="498"/>
      <c r="O16" s="498"/>
      <c r="P16" s="498"/>
      <c r="Q16" s="498"/>
      <c r="R16" s="498"/>
      <c r="S16" s="498"/>
      <c r="T16" s="498"/>
      <c r="U16" s="498"/>
      <c r="V16" s="498"/>
      <c r="W16" s="498"/>
      <c r="X16" s="498"/>
      <c r="Y16" s="499"/>
      <c r="Z16" s="333"/>
      <c r="AA16" s="286" t="s">
        <v>230</v>
      </c>
      <c r="AB16" s="286" t="s">
        <v>238</v>
      </c>
      <c r="AC16" s="286" t="s">
        <v>230</v>
      </c>
      <c r="AD16" s="308"/>
    </row>
    <row r="17" spans="2:30" s="283" customFormat="1" ht="27" customHeight="1" x14ac:dyDescent="0.2">
      <c r="B17" s="488"/>
      <c r="C17" s="489"/>
      <c r="D17" s="489"/>
      <c r="E17" s="489"/>
      <c r="F17" s="490"/>
      <c r="G17" s="500" t="s">
        <v>349</v>
      </c>
      <c r="H17" s="501"/>
      <c r="I17" s="501"/>
      <c r="J17" s="501"/>
      <c r="K17" s="501"/>
      <c r="L17" s="501"/>
      <c r="M17" s="501"/>
      <c r="N17" s="501"/>
      <c r="O17" s="501"/>
      <c r="P17" s="501"/>
      <c r="Q17" s="501"/>
      <c r="R17" s="501"/>
      <c r="S17" s="501"/>
      <c r="T17" s="501"/>
      <c r="U17" s="501"/>
      <c r="V17" s="501"/>
      <c r="W17" s="501"/>
      <c r="X17" s="501"/>
      <c r="Y17" s="502"/>
      <c r="Z17" s="333"/>
      <c r="AA17" s="286" t="s">
        <v>230</v>
      </c>
      <c r="AB17" s="286" t="s">
        <v>238</v>
      </c>
      <c r="AC17" s="286" t="s">
        <v>230</v>
      </c>
      <c r="AD17" s="308"/>
    </row>
    <row r="18" spans="2:30" s="283" customFormat="1" ht="27" customHeight="1" x14ac:dyDescent="0.2">
      <c r="B18" s="491"/>
      <c r="C18" s="492"/>
      <c r="D18" s="492"/>
      <c r="E18" s="492"/>
      <c r="F18" s="493"/>
      <c r="G18" s="503" t="s">
        <v>350</v>
      </c>
      <c r="H18" s="504"/>
      <c r="I18" s="504"/>
      <c r="J18" s="504"/>
      <c r="K18" s="504"/>
      <c r="L18" s="504"/>
      <c r="M18" s="504"/>
      <c r="N18" s="504"/>
      <c r="O18" s="504"/>
      <c r="P18" s="504"/>
      <c r="Q18" s="504"/>
      <c r="R18" s="504"/>
      <c r="S18" s="504"/>
      <c r="T18" s="504"/>
      <c r="U18" s="504"/>
      <c r="V18" s="504"/>
      <c r="W18" s="504"/>
      <c r="X18" s="504"/>
      <c r="Y18" s="505"/>
      <c r="Z18" s="334"/>
      <c r="AA18" s="322" t="s">
        <v>230</v>
      </c>
      <c r="AB18" s="322" t="s">
        <v>238</v>
      </c>
      <c r="AC18" s="322" t="s">
        <v>230</v>
      </c>
      <c r="AD18" s="335"/>
    </row>
    <row r="19" spans="2:30" s="283" customFormat="1" ht="6" customHeight="1" x14ac:dyDescent="0.2">
      <c r="B19" s="315"/>
      <c r="C19" s="315"/>
      <c r="D19" s="315"/>
      <c r="E19" s="315"/>
      <c r="F19" s="315"/>
      <c r="G19" s="336"/>
      <c r="H19" s="336"/>
      <c r="I19" s="336"/>
      <c r="J19" s="336"/>
      <c r="K19" s="336"/>
      <c r="L19" s="336"/>
      <c r="M19" s="336"/>
      <c r="N19" s="336"/>
      <c r="O19" s="336"/>
      <c r="P19" s="336"/>
      <c r="Q19" s="336"/>
      <c r="R19" s="336"/>
      <c r="S19" s="336"/>
      <c r="T19" s="336"/>
      <c r="U19" s="336"/>
      <c r="V19" s="336"/>
      <c r="W19" s="336"/>
      <c r="X19" s="336"/>
      <c r="Y19" s="336"/>
      <c r="Z19" s="337"/>
      <c r="AA19" s="337"/>
      <c r="AB19" s="337"/>
      <c r="AC19" s="337"/>
      <c r="AD19" s="337"/>
    </row>
    <row r="20" spans="2:30" s="283" customFormat="1" x14ac:dyDescent="0.2">
      <c r="B20" s="283" t="s">
        <v>351</v>
      </c>
      <c r="C20" s="315"/>
      <c r="D20" s="315"/>
      <c r="E20" s="315"/>
      <c r="F20" s="315"/>
      <c r="G20" s="336"/>
      <c r="H20" s="336"/>
      <c r="I20" s="336"/>
      <c r="J20" s="336"/>
      <c r="K20" s="336"/>
      <c r="L20" s="336"/>
      <c r="M20" s="336"/>
      <c r="N20" s="336"/>
      <c r="O20" s="336"/>
      <c r="P20" s="336"/>
      <c r="Q20" s="336"/>
      <c r="R20" s="336"/>
      <c r="S20" s="336"/>
      <c r="T20" s="336"/>
      <c r="U20" s="336"/>
      <c r="V20" s="336"/>
      <c r="W20" s="336"/>
      <c r="X20" s="336"/>
      <c r="Y20" s="336"/>
      <c r="Z20" s="337"/>
      <c r="AA20" s="337"/>
      <c r="AB20" s="337"/>
      <c r="AC20" s="337"/>
      <c r="AD20" s="337"/>
    </row>
    <row r="21" spans="2:30" s="283" customFormat="1" x14ac:dyDescent="0.2">
      <c r="B21" s="283" t="s">
        <v>352</v>
      </c>
      <c r="AC21" s="284"/>
      <c r="AD21" s="284"/>
    </row>
    <row r="22" spans="2:30" s="283" customFormat="1" ht="3.75" customHeight="1" x14ac:dyDescent="0.2"/>
    <row r="23" spans="2:30" s="283" customFormat="1" ht="2.25" customHeight="1" x14ac:dyDescent="0.2">
      <c r="B23" s="455" t="s">
        <v>353</v>
      </c>
      <c r="C23" s="456"/>
      <c r="D23" s="456"/>
      <c r="E23" s="456"/>
      <c r="F23" s="457"/>
      <c r="G23" s="301"/>
      <c r="H23" s="294"/>
      <c r="I23" s="294"/>
      <c r="J23" s="294"/>
      <c r="K23" s="294"/>
      <c r="L23" s="294"/>
      <c r="M23" s="294"/>
      <c r="N23" s="294"/>
      <c r="O23" s="294"/>
      <c r="P23" s="294"/>
      <c r="Q23" s="294"/>
      <c r="R23" s="294"/>
      <c r="S23" s="294"/>
      <c r="T23" s="294"/>
      <c r="U23" s="294"/>
      <c r="V23" s="294"/>
      <c r="W23" s="294"/>
      <c r="X23" s="294"/>
      <c r="Y23" s="294"/>
      <c r="Z23" s="301"/>
      <c r="AA23" s="294"/>
      <c r="AB23" s="294"/>
      <c r="AC23" s="296"/>
      <c r="AD23" s="302"/>
    </row>
    <row r="24" spans="2:30" s="283" customFormat="1" ht="13.5" customHeight="1" x14ac:dyDescent="0.2">
      <c r="B24" s="458"/>
      <c r="C24" s="459"/>
      <c r="D24" s="459"/>
      <c r="E24" s="459"/>
      <c r="F24" s="460"/>
      <c r="G24" s="304"/>
      <c r="H24" s="283" t="s">
        <v>354</v>
      </c>
      <c r="Z24" s="304"/>
      <c r="AA24" s="338" t="s">
        <v>237</v>
      </c>
      <c r="AB24" s="338" t="s">
        <v>238</v>
      </c>
      <c r="AC24" s="338" t="s">
        <v>239</v>
      </c>
      <c r="AD24" s="339"/>
    </row>
    <row r="25" spans="2:30" s="283" customFormat="1" ht="15.75" customHeight="1" x14ac:dyDescent="0.2">
      <c r="B25" s="458"/>
      <c r="C25" s="459"/>
      <c r="D25" s="459"/>
      <c r="E25" s="459"/>
      <c r="F25" s="460"/>
      <c r="G25" s="304"/>
      <c r="I25" s="340" t="s">
        <v>87</v>
      </c>
      <c r="J25" s="341" t="s">
        <v>355</v>
      </c>
      <c r="K25" s="292"/>
      <c r="L25" s="292"/>
      <c r="M25" s="292"/>
      <c r="N25" s="292"/>
      <c r="O25" s="292"/>
      <c r="P25" s="292"/>
      <c r="Q25" s="292"/>
      <c r="R25" s="292"/>
      <c r="S25" s="292"/>
      <c r="T25" s="292"/>
      <c r="U25" s="430"/>
      <c r="V25" s="431"/>
      <c r="W25" s="293" t="s">
        <v>1</v>
      </c>
      <c r="Z25" s="342"/>
      <c r="AC25" s="284"/>
      <c r="AD25" s="308"/>
    </row>
    <row r="26" spans="2:30" s="283" customFormat="1" ht="15.75" customHeight="1" x14ac:dyDescent="0.2">
      <c r="B26" s="458"/>
      <c r="C26" s="459"/>
      <c r="D26" s="459"/>
      <c r="E26" s="459"/>
      <c r="F26" s="460"/>
      <c r="G26" s="304"/>
      <c r="I26" s="343" t="s">
        <v>0</v>
      </c>
      <c r="J26" s="341" t="s">
        <v>356</v>
      </c>
      <c r="K26" s="292"/>
      <c r="L26" s="292"/>
      <c r="M26" s="292"/>
      <c r="N26" s="292"/>
      <c r="O26" s="292"/>
      <c r="P26" s="292"/>
      <c r="Q26" s="292"/>
      <c r="R26" s="292"/>
      <c r="S26" s="292"/>
      <c r="T26" s="292"/>
      <c r="U26" s="430"/>
      <c r="V26" s="431"/>
      <c r="W26" s="293" t="s">
        <v>1</v>
      </c>
      <c r="Y26" s="344"/>
      <c r="Z26" s="333"/>
      <c r="AA26" s="286" t="s">
        <v>230</v>
      </c>
      <c r="AB26" s="286" t="s">
        <v>238</v>
      </c>
      <c r="AC26" s="286" t="s">
        <v>230</v>
      </c>
      <c r="AD26" s="308"/>
    </row>
    <row r="27" spans="2:30" s="283" customFormat="1" x14ac:dyDescent="0.2">
      <c r="B27" s="458"/>
      <c r="C27" s="459"/>
      <c r="D27" s="459"/>
      <c r="E27" s="459"/>
      <c r="F27" s="460"/>
      <c r="G27" s="304"/>
      <c r="H27" s="283" t="s">
        <v>357</v>
      </c>
      <c r="U27" s="286"/>
      <c r="V27" s="286"/>
      <c r="Z27" s="304"/>
      <c r="AC27" s="284"/>
      <c r="AD27" s="308"/>
    </row>
    <row r="28" spans="2:30" s="283" customFormat="1" x14ac:dyDescent="0.2">
      <c r="B28" s="458"/>
      <c r="C28" s="459"/>
      <c r="D28" s="459"/>
      <c r="E28" s="459"/>
      <c r="F28" s="460"/>
      <c r="G28" s="304"/>
      <c r="H28" s="283" t="s">
        <v>358</v>
      </c>
      <c r="T28" s="345"/>
      <c r="U28" s="344"/>
      <c r="V28" s="286"/>
      <c r="Z28" s="304"/>
      <c r="AC28" s="284"/>
      <c r="AD28" s="308"/>
    </row>
    <row r="29" spans="2:30" s="283" customFormat="1" ht="29.25" customHeight="1" x14ac:dyDescent="0.2">
      <c r="B29" s="458"/>
      <c r="C29" s="459"/>
      <c r="D29" s="459"/>
      <c r="E29" s="459"/>
      <c r="F29" s="460"/>
      <c r="G29" s="304"/>
      <c r="I29" s="340" t="s">
        <v>88</v>
      </c>
      <c r="J29" s="478" t="s">
        <v>359</v>
      </c>
      <c r="K29" s="478"/>
      <c r="L29" s="478"/>
      <c r="M29" s="478"/>
      <c r="N29" s="478"/>
      <c r="O29" s="478"/>
      <c r="P29" s="478"/>
      <c r="Q29" s="478"/>
      <c r="R29" s="478"/>
      <c r="S29" s="478"/>
      <c r="T29" s="478"/>
      <c r="U29" s="430"/>
      <c r="V29" s="431"/>
      <c r="W29" s="293" t="s">
        <v>1</v>
      </c>
      <c r="Y29" s="344"/>
      <c r="Z29" s="333"/>
      <c r="AA29" s="286" t="s">
        <v>230</v>
      </c>
      <c r="AB29" s="286" t="s">
        <v>238</v>
      </c>
      <c r="AC29" s="286" t="s">
        <v>230</v>
      </c>
      <c r="AD29" s="308"/>
    </row>
    <row r="30" spans="2:30" s="283" customFormat="1" ht="2.25" customHeight="1" x14ac:dyDescent="0.2">
      <c r="B30" s="461"/>
      <c r="C30" s="462"/>
      <c r="D30" s="462"/>
      <c r="E30" s="462"/>
      <c r="F30" s="463"/>
      <c r="G30" s="317"/>
      <c r="H30" s="319"/>
      <c r="I30" s="319"/>
      <c r="J30" s="319"/>
      <c r="K30" s="319"/>
      <c r="L30" s="319"/>
      <c r="M30" s="319"/>
      <c r="N30" s="319"/>
      <c r="O30" s="319"/>
      <c r="P30" s="319"/>
      <c r="Q30" s="319"/>
      <c r="R30" s="319"/>
      <c r="S30" s="319"/>
      <c r="T30" s="346"/>
      <c r="U30" s="347"/>
      <c r="V30" s="322"/>
      <c r="W30" s="319"/>
      <c r="X30" s="319"/>
      <c r="Y30" s="319"/>
      <c r="Z30" s="317"/>
      <c r="AA30" s="319"/>
      <c r="AB30" s="319"/>
      <c r="AC30" s="328"/>
      <c r="AD30" s="348"/>
    </row>
    <row r="31" spans="2:30" s="283" customFormat="1" ht="6" customHeight="1" x14ac:dyDescent="0.2">
      <c r="B31" s="349"/>
      <c r="C31" s="349"/>
      <c r="D31" s="349"/>
      <c r="E31" s="349"/>
      <c r="F31" s="349"/>
      <c r="T31" s="345"/>
      <c r="U31" s="344"/>
      <c r="V31" s="286"/>
    </row>
    <row r="32" spans="2:30" s="283" customFormat="1" x14ac:dyDescent="0.2">
      <c r="B32" s="283" t="s">
        <v>360</v>
      </c>
      <c r="C32" s="349"/>
      <c r="D32" s="349"/>
      <c r="E32" s="349"/>
      <c r="F32" s="349"/>
      <c r="T32" s="345"/>
      <c r="U32" s="344"/>
      <c r="V32" s="286"/>
    </row>
    <row r="33" spans="2:31" s="283" customFormat="1" ht="4.5" customHeight="1" x14ac:dyDescent="0.2">
      <c r="B33" s="349"/>
      <c r="C33" s="349"/>
      <c r="D33" s="349"/>
      <c r="E33" s="349"/>
      <c r="F33" s="349"/>
      <c r="T33" s="345"/>
      <c r="U33" s="344"/>
      <c r="V33" s="286"/>
    </row>
    <row r="34" spans="2:31" s="283" customFormat="1" ht="2.25" customHeight="1" x14ac:dyDescent="0.2">
      <c r="B34" s="455" t="s">
        <v>353</v>
      </c>
      <c r="C34" s="456"/>
      <c r="D34" s="456"/>
      <c r="E34" s="456"/>
      <c r="F34" s="457"/>
      <c r="G34" s="301"/>
      <c r="H34" s="294"/>
      <c r="I34" s="294"/>
      <c r="J34" s="294"/>
      <c r="K34" s="294"/>
      <c r="L34" s="294"/>
      <c r="M34" s="294"/>
      <c r="N34" s="294"/>
      <c r="O34" s="294"/>
      <c r="P34" s="294"/>
      <c r="Q34" s="294"/>
      <c r="R34" s="294"/>
      <c r="S34" s="294"/>
      <c r="T34" s="294"/>
      <c r="U34" s="295"/>
      <c r="V34" s="295"/>
      <c r="W34" s="294"/>
      <c r="X34" s="294"/>
      <c r="Y34" s="294"/>
      <c r="Z34" s="301"/>
      <c r="AA34" s="294"/>
      <c r="AB34" s="294"/>
      <c r="AC34" s="296"/>
      <c r="AD34" s="302"/>
    </row>
    <row r="35" spans="2:31" s="283" customFormat="1" ht="13.5" customHeight="1" x14ac:dyDescent="0.2">
      <c r="B35" s="458"/>
      <c r="C35" s="459"/>
      <c r="D35" s="459"/>
      <c r="E35" s="459"/>
      <c r="F35" s="460"/>
      <c r="G35" s="304"/>
      <c r="H35" s="283" t="s">
        <v>361</v>
      </c>
      <c r="U35" s="286"/>
      <c r="V35" s="286"/>
      <c r="Z35" s="304"/>
      <c r="AA35" s="338" t="s">
        <v>237</v>
      </c>
      <c r="AB35" s="338" t="s">
        <v>238</v>
      </c>
      <c r="AC35" s="338" t="s">
        <v>239</v>
      </c>
      <c r="AD35" s="339"/>
    </row>
    <row r="36" spans="2:31" s="283" customFormat="1" ht="15.75" customHeight="1" x14ac:dyDescent="0.2">
      <c r="B36" s="458"/>
      <c r="C36" s="459"/>
      <c r="D36" s="459"/>
      <c r="E36" s="459"/>
      <c r="F36" s="460"/>
      <c r="G36" s="304"/>
      <c r="I36" s="340" t="s">
        <v>87</v>
      </c>
      <c r="J36" s="350" t="s">
        <v>355</v>
      </c>
      <c r="K36" s="292"/>
      <c r="L36" s="292"/>
      <c r="M36" s="292"/>
      <c r="N36" s="292"/>
      <c r="O36" s="292"/>
      <c r="P36" s="292"/>
      <c r="Q36" s="292"/>
      <c r="R36" s="292"/>
      <c r="S36" s="292"/>
      <c r="T36" s="292"/>
      <c r="U36" s="430"/>
      <c r="V36" s="431"/>
      <c r="W36" s="293" t="s">
        <v>1</v>
      </c>
      <c r="Z36" s="342"/>
      <c r="AC36" s="284"/>
      <c r="AD36" s="308"/>
    </row>
    <row r="37" spans="2:31" s="283" customFormat="1" ht="15.75" customHeight="1" x14ac:dyDescent="0.2">
      <c r="B37" s="458"/>
      <c r="C37" s="459"/>
      <c r="D37" s="459"/>
      <c r="E37" s="459"/>
      <c r="F37" s="460"/>
      <c r="G37" s="304"/>
      <c r="I37" s="343" t="s">
        <v>0</v>
      </c>
      <c r="J37" s="351" t="s">
        <v>356</v>
      </c>
      <c r="K37" s="319"/>
      <c r="L37" s="319"/>
      <c r="M37" s="319"/>
      <c r="N37" s="319"/>
      <c r="O37" s="319"/>
      <c r="P37" s="319"/>
      <c r="Q37" s="319"/>
      <c r="R37" s="319"/>
      <c r="S37" s="319"/>
      <c r="T37" s="319"/>
      <c r="U37" s="430"/>
      <c r="V37" s="431"/>
      <c r="W37" s="293" t="s">
        <v>1</v>
      </c>
      <c r="Y37" s="344"/>
      <c r="Z37" s="333"/>
      <c r="AA37" s="286" t="s">
        <v>230</v>
      </c>
      <c r="AB37" s="286" t="s">
        <v>238</v>
      </c>
      <c r="AC37" s="286" t="s">
        <v>230</v>
      </c>
      <c r="AD37" s="308"/>
    </row>
    <row r="38" spans="2:31" s="283" customFormat="1" ht="13.5" customHeight="1" x14ac:dyDescent="0.2">
      <c r="B38" s="461"/>
      <c r="C38" s="462"/>
      <c r="D38" s="462"/>
      <c r="E38" s="462"/>
      <c r="F38" s="463"/>
      <c r="G38" s="304"/>
      <c r="H38" s="283" t="s">
        <v>357</v>
      </c>
      <c r="U38" s="286"/>
      <c r="V38" s="286"/>
      <c r="Z38" s="304"/>
      <c r="AC38" s="284"/>
      <c r="AD38" s="308"/>
    </row>
    <row r="39" spans="2:31" s="283" customFormat="1" ht="13.5" customHeight="1" x14ac:dyDescent="0.2">
      <c r="B39" s="458"/>
      <c r="C39" s="456"/>
      <c r="D39" s="459"/>
      <c r="E39" s="459"/>
      <c r="F39" s="460"/>
      <c r="G39" s="304"/>
      <c r="H39" s="283" t="s">
        <v>362</v>
      </c>
      <c r="T39" s="345"/>
      <c r="U39" s="344"/>
      <c r="V39" s="286"/>
      <c r="Z39" s="304"/>
      <c r="AC39" s="284"/>
      <c r="AD39" s="308"/>
      <c r="AE39" s="304"/>
    </row>
    <row r="40" spans="2:31" s="283" customFormat="1" ht="30" customHeight="1" x14ac:dyDescent="0.2">
      <c r="B40" s="458"/>
      <c r="C40" s="459"/>
      <c r="D40" s="459"/>
      <c r="E40" s="459"/>
      <c r="F40" s="460"/>
      <c r="G40" s="304"/>
      <c r="I40" s="340" t="s">
        <v>88</v>
      </c>
      <c r="J40" s="478" t="s">
        <v>363</v>
      </c>
      <c r="K40" s="478"/>
      <c r="L40" s="478"/>
      <c r="M40" s="478"/>
      <c r="N40" s="478"/>
      <c r="O40" s="478"/>
      <c r="P40" s="478"/>
      <c r="Q40" s="478"/>
      <c r="R40" s="478"/>
      <c r="S40" s="478"/>
      <c r="T40" s="478"/>
      <c r="U40" s="430"/>
      <c r="V40" s="431"/>
      <c r="W40" s="293" t="s">
        <v>1</v>
      </c>
      <c r="Y40" s="344"/>
      <c r="Z40" s="333"/>
      <c r="AA40" s="286" t="s">
        <v>230</v>
      </c>
      <c r="AB40" s="286" t="s">
        <v>238</v>
      </c>
      <c r="AC40" s="286" t="s">
        <v>230</v>
      </c>
      <c r="AD40" s="308"/>
    </row>
    <row r="41" spans="2:31" s="283" customFormat="1" ht="2.25" customHeight="1" x14ac:dyDescent="0.2">
      <c r="B41" s="461"/>
      <c r="C41" s="462"/>
      <c r="D41" s="462"/>
      <c r="E41" s="462"/>
      <c r="F41" s="463"/>
      <c r="G41" s="317"/>
      <c r="H41" s="319"/>
      <c r="I41" s="319"/>
      <c r="J41" s="319"/>
      <c r="K41" s="319"/>
      <c r="L41" s="319"/>
      <c r="M41" s="319"/>
      <c r="N41" s="319"/>
      <c r="O41" s="319"/>
      <c r="P41" s="319"/>
      <c r="Q41" s="319"/>
      <c r="R41" s="319"/>
      <c r="S41" s="319"/>
      <c r="T41" s="346"/>
      <c r="U41" s="347"/>
      <c r="V41" s="322"/>
      <c r="W41" s="319"/>
      <c r="X41" s="319"/>
      <c r="Y41" s="319"/>
      <c r="Z41" s="317"/>
      <c r="AA41" s="319"/>
      <c r="AB41" s="319"/>
      <c r="AC41" s="328"/>
      <c r="AD41" s="348"/>
    </row>
    <row r="42" spans="2:31" s="283" customFormat="1" ht="6" customHeight="1" x14ac:dyDescent="0.2">
      <c r="B42" s="349"/>
      <c r="C42" s="349"/>
      <c r="D42" s="349"/>
      <c r="E42" s="349"/>
      <c r="F42" s="349"/>
      <c r="T42" s="345"/>
      <c r="U42" s="344"/>
      <c r="V42" s="286"/>
    </row>
    <row r="43" spans="2:31" s="283" customFormat="1" ht="13.5" customHeight="1" x14ac:dyDescent="0.2">
      <c r="B43" s="283" t="s">
        <v>364</v>
      </c>
      <c r="C43" s="349"/>
      <c r="D43" s="349"/>
      <c r="E43" s="349"/>
      <c r="F43" s="349"/>
      <c r="T43" s="345"/>
      <c r="U43" s="344"/>
      <c r="V43" s="286"/>
    </row>
    <row r="44" spans="2:31" s="283" customFormat="1" ht="13.5" customHeight="1" x14ac:dyDescent="0.2">
      <c r="B44" s="314" t="s">
        <v>365</v>
      </c>
      <c r="D44" s="349"/>
      <c r="E44" s="349"/>
      <c r="F44" s="349"/>
      <c r="T44" s="345"/>
      <c r="U44" s="344"/>
      <c r="V44" s="286"/>
    </row>
    <row r="45" spans="2:31" s="283" customFormat="1" ht="3" customHeight="1" x14ac:dyDescent="0.2">
      <c r="C45" s="349"/>
      <c r="D45" s="349"/>
      <c r="E45" s="349"/>
      <c r="F45" s="349"/>
      <c r="T45" s="345"/>
      <c r="U45" s="344"/>
      <c r="V45" s="286"/>
    </row>
    <row r="46" spans="2:31" s="283" customFormat="1" ht="3" customHeight="1" x14ac:dyDescent="0.2">
      <c r="B46" s="455" t="s">
        <v>353</v>
      </c>
      <c r="C46" s="456"/>
      <c r="D46" s="456"/>
      <c r="E46" s="456"/>
      <c r="F46" s="457"/>
      <c r="G46" s="301"/>
      <c r="H46" s="294"/>
      <c r="I46" s="294"/>
      <c r="J46" s="294"/>
      <c r="K46" s="294"/>
      <c r="L46" s="294"/>
      <c r="M46" s="294"/>
      <c r="N46" s="294"/>
      <c r="O46" s="294"/>
      <c r="P46" s="294"/>
      <c r="Q46" s="294"/>
      <c r="R46" s="294"/>
      <c r="S46" s="294"/>
      <c r="T46" s="294"/>
      <c r="U46" s="295"/>
      <c r="V46" s="295"/>
      <c r="W46" s="294"/>
      <c r="X46" s="294"/>
      <c r="Y46" s="294"/>
      <c r="Z46" s="301"/>
      <c r="AA46" s="294"/>
      <c r="AB46" s="294"/>
      <c r="AC46" s="296"/>
      <c r="AD46" s="302"/>
    </row>
    <row r="47" spans="2:31" s="283" customFormat="1" ht="13.5" customHeight="1" x14ac:dyDescent="0.2">
      <c r="B47" s="458"/>
      <c r="C47" s="459"/>
      <c r="D47" s="459"/>
      <c r="E47" s="459"/>
      <c r="F47" s="460"/>
      <c r="G47" s="304"/>
      <c r="H47" s="283" t="s">
        <v>366</v>
      </c>
      <c r="U47" s="286"/>
      <c r="V47" s="286"/>
      <c r="Z47" s="304"/>
      <c r="AA47" s="338" t="s">
        <v>237</v>
      </c>
      <c r="AB47" s="338" t="s">
        <v>238</v>
      </c>
      <c r="AC47" s="338" t="s">
        <v>239</v>
      </c>
      <c r="AD47" s="339"/>
    </row>
    <row r="48" spans="2:31" s="283" customFormat="1" ht="15.75" customHeight="1" x14ac:dyDescent="0.2">
      <c r="B48" s="458"/>
      <c r="C48" s="459"/>
      <c r="D48" s="459"/>
      <c r="E48" s="459"/>
      <c r="F48" s="460"/>
      <c r="G48" s="304"/>
      <c r="I48" s="340" t="s">
        <v>87</v>
      </c>
      <c r="J48" s="350" t="s">
        <v>355</v>
      </c>
      <c r="K48" s="292"/>
      <c r="L48" s="292"/>
      <c r="M48" s="292"/>
      <c r="N48" s="292"/>
      <c r="O48" s="292"/>
      <c r="P48" s="292"/>
      <c r="Q48" s="292"/>
      <c r="R48" s="292"/>
      <c r="S48" s="292"/>
      <c r="T48" s="292"/>
      <c r="U48" s="430"/>
      <c r="V48" s="431"/>
      <c r="W48" s="293" t="s">
        <v>1</v>
      </c>
      <c r="Z48" s="342"/>
      <c r="AC48" s="284"/>
      <c r="AD48" s="308"/>
    </row>
    <row r="49" spans="2:30" s="283" customFormat="1" ht="15.75" customHeight="1" x14ac:dyDescent="0.2">
      <c r="B49" s="458"/>
      <c r="C49" s="459"/>
      <c r="D49" s="459"/>
      <c r="E49" s="459"/>
      <c r="F49" s="460"/>
      <c r="G49" s="304"/>
      <c r="I49" s="343" t="s">
        <v>0</v>
      </c>
      <c r="J49" s="351" t="s">
        <v>356</v>
      </c>
      <c r="K49" s="319"/>
      <c r="L49" s="319"/>
      <c r="M49" s="319"/>
      <c r="N49" s="319"/>
      <c r="O49" s="319"/>
      <c r="P49" s="319"/>
      <c r="Q49" s="319"/>
      <c r="R49" s="319"/>
      <c r="S49" s="319"/>
      <c r="T49" s="319"/>
      <c r="U49" s="430"/>
      <c r="V49" s="431"/>
      <c r="W49" s="293" t="s">
        <v>1</v>
      </c>
      <c r="Y49" s="344"/>
      <c r="Z49" s="333"/>
      <c r="AA49" s="286" t="s">
        <v>230</v>
      </c>
      <c r="AB49" s="286" t="s">
        <v>238</v>
      </c>
      <c r="AC49" s="286" t="s">
        <v>230</v>
      </c>
      <c r="AD49" s="308"/>
    </row>
    <row r="50" spans="2:30" s="283" customFormat="1" ht="13.5" customHeight="1" x14ac:dyDescent="0.2">
      <c r="B50" s="458"/>
      <c r="C50" s="459"/>
      <c r="D50" s="459"/>
      <c r="E50" s="459"/>
      <c r="F50" s="460"/>
      <c r="G50" s="304"/>
      <c r="H50" s="283" t="s">
        <v>357</v>
      </c>
      <c r="U50" s="286"/>
      <c r="V50" s="286"/>
      <c r="Z50" s="304"/>
      <c r="AC50" s="284"/>
      <c r="AD50" s="308"/>
    </row>
    <row r="51" spans="2:30" s="283" customFormat="1" ht="13.5" customHeight="1" x14ac:dyDescent="0.2">
      <c r="B51" s="458"/>
      <c r="C51" s="459"/>
      <c r="D51" s="459"/>
      <c r="E51" s="459"/>
      <c r="F51" s="460"/>
      <c r="G51" s="304"/>
      <c r="H51" s="283" t="s">
        <v>367</v>
      </c>
      <c r="T51" s="345"/>
      <c r="U51" s="344"/>
      <c r="V51" s="286"/>
      <c r="Z51" s="304"/>
      <c r="AC51" s="284"/>
      <c r="AD51" s="308"/>
    </row>
    <row r="52" spans="2:30" s="283" customFormat="1" ht="30" customHeight="1" x14ac:dyDescent="0.2">
      <c r="B52" s="458"/>
      <c r="C52" s="459"/>
      <c r="D52" s="459"/>
      <c r="E52" s="459"/>
      <c r="F52" s="460"/>
      <c r="G52" s="304"/>
      <c r="I52" s="340" t="s">
        <v>88</v>
      </c>
      <c r="J52" s="478" t="s">
        <v>363</v>
      </c>
      <c r="K52" s="478"/>
      <c r="L52" s="478"/>
      <c r="M52" s="478"/>
      <c r="N52" s="478"/>
      <c r="O52" s="478"/>
      <c r="P52" s="478"/>
      <c r="Q52" s="478"/>
      <c r="R52" s="478"/>
      <c r="S52" s="478"/>
      <c r="T52" s="478"/>
      <c r="U52" s="430"/>
      <c r="V52" s="431"/>
      <c r="W52" s="293" t="s">
        <v>1</v>
      </c>
      <c r="Y52" s="344"/>
      <c r="Z52" s="333"/>
      <c r="AA52" s="286" t="s">
        <v>230</v>
      </c>
      <c r="AB52" s="286" t="s">
        <v>238</v>
      </c>
      <c r="AC52" s="286" t="s">
        <v>230</v>
      </c>
      <c r="AD52" s="308"/>
    </row>
    <row r="53" spans="2:30" s="283" customFormat="1" ht="3" customHeight="1" x14ac:dyDescent="0.2">
      <c r="B53" s="461"/>
      <c r="C53" s="462"/>
      <c r="D53" s="462"/>
      <c r="E53" s="462"/>
      <c r="F53" s="463"/>
      <c r="G53" s="317"/>
      <c r="H53" s="319"/>
      <c r="I53" s="319"/>
      <c r="J53" s="319"/>
      <c r="K53" s="319"/>
      <c r="L53" s="319"/>
      <c r="M53" s="319"/>
      <c r="N53" s="319"/>
      <c r="O53" s="319"/>
      <c r="P53" s="319"/>
      <c r="Q53" s="319"/>
      <c r="R53" s="319"/>
      <c r="S53" s="319"/>
      <c r="T53" s="346"/>
      <c r="U53" s="347"/>
      <c r="V53" s="322"/>
      <c r="W53" s="319"/>
      <c r="X53" s="319"/>
      <c r="Y53" s="319"/>
      <c r="Z53" s="317"/>
      <c r="AA53" s="319"/>
      <c r="AB53" s="319"/>
      <c r="AC53" s="328"/>
      <c r="AD53" s="348"/>
    </row>
    <row r="54" spans="2:30" s="283" customFormat="1" ht="3" customHeight="1" x14ac:dyDescent="0.2">
      <c r="B54" s="455" t="s">
        <v>368</v>
      </c>
      <c r="C54" s="456"/>
      <c r="D54" s="456"/>
      <c r="E54" s="456"/>
      <c r="F54" s="457"/>
      <c r="G54" s="301"/>
      <c r="H54" s="294"/>
      <c r="I54" s="294"/>
      <c r="J54" s="294"/>
      <c r="K54" s="294"/>
      <c r="L54" s="294"/>
      <c r="M54" s="294"/>
      <c r="N54" s="294"/>
      <c r="O54" s="294"/>
      <c r="P54" s="294"/>
      <c r="Q54" s="294"/>
      <c r="R54" s="294"/>
      <c r="S54" s="294"/>
      <c r="T54" s="294"/>
      <c r="U54" s="295"/>
      <c r="V54" s="295"/>
      <c r="W54" s="294"/>
      <c r="X54" s="294"/>
      <c r="Y54" s="294"/>
      <c r="Z54" s="301"/>
      <c r="AA54" s="294"/>
      <c r="AB54" s="294"/>
      <c r="AC54" s="296"/>
      <c r="AD54" s="302"/>
    </row>
    <row r="55" spans="2:30" s="283" customFormat="1" x14ac:dyDescent="0.2">
      <c r="B55" s="458"/>
      <c r="C55" s="459"/>
      <c r="D55" s="459"/>
      <c r="E55" s="459"/>
      <c r="F55" s="460"/>
      <c r="G55" s="304"/>
      <c r="H55" s="283" t="s">
        <v>354</v>
      </c>
      <c r="U55" s="286"/>
      <c r="V55" s="286"/>
      <c r="Z55" s="304"/>
      <c r="AA55" s="338" t="s">
        <v>237</v>
      </c>
      <c r="AB55" s="338" t="s">
        <v>238</v>
      </c>
      <c r="AC55" s="338" t="s">
        <v>239</v>
      </c>
      <c r="AD55" s="339"/>
    </row>
    <row r="56" spans="2:30" s="283" customFormat="1" ht="15.75" customHeight="1" x14ac:dyDescent="0.2">
      <c r="B56" s="458"/>
      <c r="C56" s="459"/>
      <c r="D56" s="459"/>
      <c r="E56" s="459"/>
      <c r="F56" s="460"/>
      <c r="G56" s="304"/>
      <c r="I56" s="340" t="s">
        <v>87</v>
      </c>
      <c r="J56" s="475" t="s">
        <v>369</v>
      </c>
      <c r="K56" s="476"/>
      <c r="L56" s="476"/>
      <c r="M56" s="476"/>
      <c r="N56" s="476"/>
      <c r="O56" s="476"/>
      <c r="P56" s="476"/>
      <c r="Q56" s="476"/>
      <c r="R56" s="476"/>
      <c r="S56" s="476"/>
      <c r="T56" s="476"/>
      <c r="U56" s="430"/>
      <c r="V56" s="431"/>
      <c r="W56" s="293" t="s">
        <v>1</v>
      </c>
      <c r="Z56" s="304"/>
      <c r="AC56" s="284"/>
      <c r="AD56" s="308"/>
    </row>
    <row r="57" spans="2:30" s="283" customFormat="1" ht="15.75" customHeight="1" x14ac:dyDescent="0.2">
      <c r="B57" s="458"/>
      <c r="C57" s="459"/>
      <c r="D57" s="459"/>
      <c r="E57" s="459"/>
      <c r="F57" s="460"/>
      <c r="G57" s="304"/>
      <c r="I57" s="343" t="s">
        <v>0</v>
      </c>
      <c r="J57" s="477" t="s">
        <v>370</v>
      </c>
      <c r="K57" s="478"/>
      <c r="L57" s="478"/>
      <c r="M57" s="478"/>
      <c r="N57" s="478"/>
      <c r="O57" s="478"/>
      <c r="P57" s="478"/>
      <c r="Q57" s="478"/>
      <c r="R57" s="478"/>
      <c r="S57" s="478"/>
      <c r="T57" s="478"/>
      <c r="U57" s="466"/>
      <c r="V57" s="467"/>
      <c r="W57" s="320" t="s">
        <v>1</v>
      </c>
      <c r="Y57" s="344"/>
      <c r="Z57" s="333"/>
      <c r="AA57" s="286" t="s">
        <v>230</v>
      </c>
      <c r="AB57" s="286" t="s">
        <v>238</v>
      </c>
      <c r="AC57" s="286" t="s">
        <v>230</v>
      </c>
      <c r="AD57" s="308"/>
    </row>
    <row r="58" spans="2:30" s="283" customFormat="1" ht="3" customHeight="1" x14ac:dyDescent="0.2">
      <c r="B58" s="461"/>
      <c r="C58" s="462"/>
      <c r="D58" s="462"/>
      <c r="E58" s="462"/>
      <c r="F58" s="463"/>
      <c r="G58" s="317"/>
      <c r="H58" s="319"/>
      <c r="I58" s="319"/>
      <c r="J58" s="319"/>
      <c r="K58" s="319"/>
      <c r="L58" s="319"/>
      <c r="M58" s="319"/>
      <c r="N58" s="319"/>
      <c r="O58" s="319"/>
      <c r="P58" s="319"/>
      <c r="Q58" s="319"/>
      <c r="R58" s="319"/>
      <c r="S58" s="319"/>
      <c r="T58" s="346"/>
      <c r="U58" s="347"/>
      <c r="V58" s="322"/>
      <c r="W58" s="319"/>
      <c r="X58" s="319"/>
      <c r="Y58" s="319"/>
      <c r="Z58" s="317"/>
      <c r="AA58" s="319"/>
      <c r="AB58" s="319"/>
      <c r="AC58" s="328"/>
      <c r="AD58" s="348"/>
    </row>
    <row r="59" spans="2:30" s="283" customFormat="1" ht="3" customHeight="1" x14ac:dyDescent="0.2">
      <c r="B59" s="455" t="s">
        <v>371</v>
      </c>
      <c r="C59" s="456"/>
      <c r="D59" s="456"/>
      <c r="E59" s="456"/>
      <c r="F59" s="457"/>
      <c r="G59" s="301"/>
      <c r="H59" s="294"/>
      <c r="I59" s="294"/>
      <c r="J59" s="294"/>
      <c r="K59" s="294"/>
      <c r="L59" s="294"/>
      <c r="M59" s="294"/>
      <c r="N59" s="294"/>
      <c r="O59" s="294"/>
      <c r="P59" s="294"/>
      <c r="Q59" s="294"/>
      <c r="R59" s="294"/>
      <c r="S59" s="294"/>
      <c r="T59" s="294"/>
      <c r="U59" s="295"/>
      <c r="V59" s="295"/>
      <c r="W59" s="294"/>
      <c r="X59" s="294"/>
      <c r="Y59" s="294"/>
      <c r="Z59" s="301"/>
      <c r="AA59" s="294"/>
      <c r="AB59" s="294"/>
      <c r="AC59" s="296"/>
      <c r="AD59" s="302"/>
    </row>
    <row r="60" spans="2:30" s="283" customFormat="1" ht="13.5" customHeight="1" x14ac:dyDescent="0.2">
      <c r="B60" s="458"/>
      <c r="C60" s="459"/>
      <c r="D60" s="459"/>
      <c r="E60" s="459"/>
      <c r="F60" s="460"/>
      <c r="G60" s="304"/>
      <c r="H60" s="283" t="s">
        <v>366</v>
      </c>
      <c r="U60" s="286"/>
      <c r="V60" s="286"/>
      <c r="Z60" s="304"/>
      <c r="AA60" s="338" t="s">
        <v>237</v>
      </c>
      <c r="AB60" s="338" t="s">
        <v>238</v>
      </c>
      <c r="AC60" s="338" t="s">
        <v>239</v>
      </c>
      <c r="AD60" s="339"/>
    </row>
    <row r="61" spans="2:30" s="283" customFormat="1" ht="15.75" customHeight="1" x14ac:dyDescent="0.2">
      <c r="B61" s="458"/>
      <c r="C61" s="459"/>
      <c r="D61" s="459"/>
      <c r="E61" s="459"/>
      <c r="F61" s="460"/>
      <c r="G61" s="304"/>
      <c r="I61" s="340" t="s">
        <v>87</v>
      </c>
      <c r="J61" s="475" t="s">
        <v>369</v>
      </c>
      <c r="K61" s="476"/>
      <c r="L61" s="476"/>
      <c r="M61" s="476"/>
      <c r="N61" s="476"/>
      <c r="O61" s="476"/>
      <c r="P61" s="476"/>
      <c r="Q61" s="476"/>
      <c r="R61" s="476"/>
      <c r="S61" s="476"/>
      <c r="T61" s="476"/>
      <c r="U61" s="430"/>
      <c r="V61" s="431"/>
      <c r="W61" s="293" t="s">
        <v>1</v>
      </c>
      <c r="Z61" s="304"/>
      <c r="AC61" s="284"/>
      <c r="AD61" s="308"/>
    </row>
    <row r="62" spans="2:30" s="283" customFormat="1" ht="30" customHeight="1" x14ac:dyDescent="0.2">
      <c r="B62" s="458"/>
      <c r="C62" s="459"/>
      <c r="D62" s="459"/>
      <c r="E62" s="459"/>
      <c r="F62" s="460"/>
      <c r="G62" s="304"/>
      <c r="I62" s="343" t="s">
        <v>0</v>
      </c>
      <c r="J62" s="477" t="s">
        <v>372</v>
      </c>
      <c r="K62" s="478"/>
      <c r="L62" s="478"/>
      <c r="M62" s="478"/>
      <c r="N62" s="478"/>
      <c r="O62" s="478"/>
      <c r="P62" s="478"/>
      <c r="Q62" s="478"/>
      <c r="R62" s="478"/>
      <c r="S62" s="478"/>
      <c r="T62" s="478"/>
      <c r="U62" s="430"/>
      <c r="V62" s="431"/>
      <c r="W62" s="320" t="s">
        <v>1</v>
      </c>
      <c r="Y62" s="344" t="str">
        <f>IFERROR(U62/U61,"")</f>
        <v/>
      </c>
      <c r="Z62" s="333"/>
      <c r="AA62" s="286" t="s">
        <v>230</v>
      </c>
      <c r="AB62" s="286" t="s">
        <v>238</v>
      </c>
      <c r="AC62" s="286" t="s">
        <v>230</v>
      </c>
      <c r="AD62" s="308"/>
    </row>
    <row r="63" spans="2:30" s="283" customFormat="1" ht="3" customHeight="1" x14ac:dyDescent="0.2">
      <c r="B63" s="461"/>
      <c r="C63" s="462"/>
      <c r="D63" s="462"/>
      <c r="E63" s="462"/>
      <c r="F63" s="463"/>
      <c r="G63" s="317"/>
      <c r="H63" s="319"/>
      <c r="I63" s="319"/>
      <c r="J63" s="319"/>
      <c r="K63" s="319"/>
      <c r="L63" s="319"/>
      <c r="M63" s="319"/>
      <c r="N63" s="319"/>
      <c r="O63" s="319"/>
      <c r="P63" s="319"/>
      <c r="Q63" s="319"/>
      <c r="R63" s="319"/>
      <c r="S63" s="319"/>
      <c r="T63" s="346"/>
      <c r="U63" s="346"/>
      <c r="V63" s="319"/>
      <c r="W63" s="319"/>
      <c r="X63" s="319"/>
      <c r="Y63" s="319"/>
      <c r="Z63" s="317"/>
      <c r="AA63" s="319"/>
      <c r="AB63" s="319"/>
      <c r="AC63" s="328"/>
      <c r="AD63" s="348"/>
    </row>
    <row r="64" spans="2:30" s="283" customFormat="1" ht="6" customHeight="1" x14ac:dyDescent="0.2">
      <c r="B64" s="349"/>
      <c r="C64" s="349"/>
      <c r="D64" s="349"/>
      <c r="E64" s="349"/>
      <c r="F64" s="349"/>
      <c r="T64" s="345"/>
      <c r="U64" s="345"/>
    </row>
    <row r="65" spans="2:30" s="283" customFormat="1" x14ac:dyDescent="0.2">
      <c r="B65" s="473" t="s">
        <v>2</v>
      </c>
      <c r="C65" s="473"/>
      <c r="D65" s="352" t="s">
        <v>373</v>
      </c>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row>
    <row r="66" spans="2:30" s="283" customFormat="1" ht="13.5" customHeight="1" x14ac:dyDescent="0.2">
      <c r="B66" s="473" t="s">
        <v>374</v>
      </c>
      <c r="C66" s="473"/>
      <c r="D66" s="354" t="s">
        <v>375</v>
      </c>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row>
    <row r="67" spans="2:30" s="283" customFormat="1" ht="27" customHeight="1" x14ac:dyDescent="0.2">
      <c r="B67" s="473" t="s">
        <v>376</v>
      </c>
      <c r="C67" s="473"/>
      <c r="D67" s="474" t="s">
        <v>377</v>
      </c>
      <c r="E67" s="474"/>
      <c r="F67" s="474"/>
      <c r="G67" s="474"/>
      <c r="H67" s="474"/>
      <c r="I67" s="474"/>
      <c r="J67" s="474"/>
      <c r="K67" s="474"/>
      <c r="L67" s="474"/>
      <c r="M67" s="474"/>
      <c r="N67" s="474"/>
      <c r="O67" s="474"/>
      <c r="P67" s="474"/>
      <c r="Q67" s="474"/>
      <c r="R67" s="474"/>
      <c r="S67" s="474"/>
      <c r="T67" s="474"/>
      <c r="U67" s="474"/>
      <c r="V67" s="474"/>
      <c r="W67" s="474"/>
      <c r="X67" s="474"/>
      <c r="Y67" s="474"/>
      <c r="Z67" s="474"/>
      <c r="AA67" s="474"/>
      <c r="AB67" s="474"/>
      <c r="AC67" s="474"/>
      <c r="AD67" s="474"/>
    </row>
    <row r="68" spans="2:30" s="283" customFormat="1" x14ac:dyDescent="0.2">
      <c r="B68" s="356"/>
      <c r="C68" s="356"/>
      <c r="D68" s="356"/>
      <c r="E68" s="356"/>
      <c r="F68" s="356"/>
      <c r="G68" s="356"/>
      <c r="H68" s="356"/>
      <c r="I68" s="356"/>
      <c r="J68" s="356"/>
      <c r="K68" s="356"/>
      <c r="L68" s="356"/>
      <c r="M68" s="356"/>
      <c r="N68" s="356"/>
      <c r="O68" s="356"/>
      <c r="P68" s="356"/>
      <c r="Q68" s="356"/>
      <c r="R68" s="356"/>
      <c r="S68" s="356"/>
      <c r="T68" s="356"/>
      <c r="U68" s="356"/>
      <c r="V68" s="356"/>
      <c r="W68" s="356"/>
      <c r="X68" s="356"/>
      <c r="Y68" s="356"/>
      <c r="Z68" s="356"/>
      <c r="AA68" s="356"/>
      <c r="AB68" s="356"/>
      <c r="AC68" s="356"/>
      <c r="AD68" s="356"/>
    </row>
    <row r="69" spans="2:30" s="356" customFormat="1" x14ac:dyDescent="0.2"/>
    <row r="70" spans="2:30" x14ac:dyDescent="0.2">
      <c r="B70" s="356"/>
      <c r="C70" s="356"/>
      <c r="D70" s="356"/>
      <c r="E70" s="356"/>
      <c r="F70" s="356"/>
      <c r="G70" s="356"/>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row>
    <row r="71" spans="2:30" x14ac:dyDescent="0.2">
      <c r="B71" s="356"/>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row>
    <row r="72" spans="2:30" s="356" customFormat="1" x14ac:dyDescent="0.2">
      <c r="B72" s="357"/>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row>
    <row r="73" spans="2:30" s="356" customFormat="1" ht="13.5" customHeight="1" x14ac:dyDescent="0.2">
      <c r="B73" s="357"/>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row>
    <row r="74" spans="2:30" s="356" customFormat="1" ht="13.5" customHeight="1" x14ac:dyDescent="0.2">
      <c r="B74" s="357"/>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row>
    <row r="75" spans="2:30" s="356" customFormat="1" x14ac:dyDescent="0.2">
      <c r="B75" s="357"/>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row>
    <row r="76" spans="2:30" s="356" customFormat="1" x14ac:dyDescent="0.2">
      <c r="B76" s="357"/>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row>
    <row r="77" spans="2:30" s="356" customFormat="1" x14ac:dyDescent="0.2">
      <c r="B77" s="357"/>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row>
    <row r="122" spans="3:7" x14ac:dyDescent="0.2">
      <c r="C122" s="358"/>
      <c r="D122" s="358"/>
      <c r="E122" s="358"/>
      <c r="F122" s="358"/>
      <c r="G122" s="358"/>
    </row>
    <row r="123" spans="3:7" x14ac:dyDescent="0.2">
      <c r="C123" s="359"/>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X53"/>
  <sheetViews>
    <sheetView view="pageBreakPreview" zoomScaleNormal="100" zoomScaleSheetLayoutView="100" workbookViewId="0">
      <selection activeCell="J1" sqref="J1:Q1"/>
    </sheetView>
  </sheetViews>
  <sheetFormatPr defaultColWidth="9" defaultRowHeight="10.8" x14ac:dyDescent="0.2"/>
  <cols>
    <col min="1" max="3" width="6.109375" style="110" customWidth="1"/>
    <col min="4" max="4" width="27.77734375" style="55" customWidth="1"/>
    <col min="5" max="5" width="3.33203125" style="85" customWidth="1"/>
    <col min="6" max="6" width="9.44140625" style="111" customWidth="1"/>
    <col min="7" max="7" width="3.33203125" style="111" customWidth="1"/>
    <col min="8" max="8" width="9.44140625" style="112" customWidth="1"/>
    <col min="9" max="9" width="4.44140625" style="113" customWidth="1"/>
    <col min="10" max="10" width="3.33203125" style="55" customWidth="1"/>
    <col min="11" max="11" width="3.33203125" style="54" customWidth="1"/>
    <col min="12" max="12" width="9.44140625" style="64" customWidth="1"/>
    <col min="13" max="13" width="3.88671875" style="64" customWidth="1"/>
    <col min="14" max="14" width="9.44140625" style="65" customWidth="1"/>
    <col min="15" max="15" width="3.88671875" style="64" customWidth="1"/>
    <col min="16" max="16" width="9.44140625" style="65" customWidth="1"/>
    <col min="17" max="17" width="5.5546875" style="65" customWidth="1"/>
    <col min="18" max="18" width="9.33203125" style="54" customWidth="1"/>
    <col min="19" max="20" width="9.33203125" style="55" customWidth="1"/>
    <col min="21" max="258" width="9" style="55"/>
    <col min="259" max="259" width="5.88671875" style="55" customWidth="1"/>
    <col min="260" max="260" width="19.44140625" style="55" customWidth="1"/>
    <col min="261" max="261" width="2.77734375" style="55" customWidth="1"/>
    <col min="262" max="262" width="9.109375" style="55" customWidth="1"/>
    <col min="263" max="263" width="2.33203125" style="55" customWidth="1"/>
    <col min="264" max="264" width="8" style="55" customWidth="1"/>
    <col min="265" max="265" width="4.21875" style="55" customWidth="1"/>
    <col min="266" max="266" width="2" style="55" customWidth="1"/>
    <col min="267" max="267" width="5" style="55" customWidth="1"/>
    <col min="268" max="268" width="11.77734375" style="55" customWidth="1"/>
    <col min="269" max="269" width="2.44140625" style="55" customWidth="1"/>
    <col min="270" max="270" width="8.88671875" style="55" customWidth="1"/>
    <col min="271" max="271" width="2.44140625" style="55" customWidth="1"/>
    <col min="272" max="272" width="8.88671875" style="55" customWidth="1"/>
    <col min="273" max="273" width="6" style="55" customWidth="1"/>
    <col min="274" max="276" width="9.33203125" style="55" customWidth="1"/>
    <col min="277" max="514" width="9" style="55"/>
    <col min="515" max="515" width="5.88671875" style="55" customWidth="1"/>
    <col min="516" max="516" width="19.44140625" style="55" customWidth="1"/>
    <col min="517" max="517" width="2.77734375" style="55" customWidth="1"/>
    <col min="518" max="518" width="9.109375" style="55" customWidth="1"/>
    <col min="519" max="519" width="2.33203125" style="55" customWidth="1"/>
    <col min="520" max="520" width="8" style="55" customWidth="1"/>
    <col min="521" max="521" width="4.21875" style="55" customWidth="1"/>
    <col min="522" max="522" width="2" style="55" customWidth="1"/>
    <col min="523" max="523" width="5" style="55" customWidth="1"/>
    <col min="524" max="524" width="11.77734375" style="55" customWidth="1"/>
    <col min="525" max="525" width="2.44140625" style="55" customWidth="1"/>
    <col min="526" max="526" width="8.88671875" style="55" customWidth="1"/>
    <col min="527" max="527" width="2.44140625" style="55" customWidth="1"/>
    <col min="528" max="528" width="8.88671875" style="55" customWidth="1"/>
    <col min="529" max="529" width="6" style="55" customWidth="1"/>
    <col min="530" max="532" width="9.33203125" style="55" customWidth="1"/>
    <col min="533" max="770" width="9" style="55"/>
    <col min="771" max="771" width="5.88671875" style="55" customWidth="1"/>
    <col min="772" max="772" width="19.44140625" style="55" customWidth="1"/>
    <col min="773" max="773" width="2.77734375" style="55" customWidth="1"/>
    <col min="774" max="774" width="9.109375" style="55" customWidth="1"/>
    <col min="775" max="775" width="2.33203125" style="55" customWidth="1"/>
    <col min="776" max="776" width="8" style="55" customWidth="1"/>
    <col min="777" max="777" width="4.21875" style="55" customWidth="1"/>
    <col min="778" max="778" width="2" style="55" customWidth="1"/>
    <col min="779" max="779" width="5" style="55" customWidth="1"/>
    <col min="780" max="780" width="11.77734375" style="55" customWidth="1"/>
    <col min="781" max="781" width="2.44140625" style="55" customWidth="1"/>
    <col min="782" max="782" width="8.88671875" style="55" customWidth="1"/>
    <col min="783" max="783" width="2.44140625" style="55" customWidth="1"/>
    <col min="784" max="784" width="8.88671875" style="55" customWidth="1"/>
    <col min="785" max="785" width="6" style="55" customWidth="1"/>
    <col min="786" max="788" width="9.33203125" style="55" customWidth="1"/>
    <col min="789" max="1026" width="9" style="55"/>
    <col min="1027" max="1027" width="5.88671875" style="55" customWidth="1"/>
    <col min="1028" max="1028" width="19.44140625" style="55" customWidth="1"/>
    <col min="1029" max="1029" width="2.77734375" style="55" customWidth="1"/>
    <col min="1030" max="1030" width="9.109375" style="55" customWidth="1"/>
    <col min="1031" max="1031" width="2.33203125" style="55" customWidth="1"/>
    <col min="1032" max="1032" width="8" style="55" customWidth="1"/>
    <col min="1033" max="1033" width="4.21875" style="55" customWidth="1"/>
    <col min="1034" max="1034" width="2" style="55" customWidth="1"/>
    <col min="1035" max="1035" width="5" style="55" customWidth="1"/>
    <col min="1036" max="1036" width="11.77734375" style="55" customWidth="1"/>
    <col min="1037" max="1037" width="2.44140625" style="55" customWidth="1"/>
    <col min="1038" max="1038" width="8.88671875" style="55" customWidth="1"/>
    <col min="1039" max="1039" width="2.44140625" style="55" customWidth="1"/>
    <col min="1040" max="1040" width="8.88671875" style="55" customWidth="1"/>
    <col min="1041" max="1041" width="6" style="55" customWidth="1"/>
    <col min="1042" max="1044" width="9.33203125" style="55" customWidth="1"/>
    <col min="1045" max="1282" width="9" style="55"/>
    <col min="1283" max="1283" width="5.88671875" style="55" customWidth="1"/>
    <col min="1284" max="1284" width="19.44140625" style="55" customWidth="1"/>
    <col min="1285" max="1285" width="2.77734375" style="55" customWidth="1"/>
    <col min="1286" max="1286" width="9.109375" style="55" customWidth="1"/>
    <col min="1287" max="1287" width="2.33203125" style="55" customWidth="1"/>
    <col min="1288" max="1288" width="8" style="55" customWidth="1"/>
    <col min="1289" max="1289" width="4.21875" style="55" customWidth="1"/>
    <col min="1290" max="1290" width="2" style="55" customWidth="1"/>
    <col min="1291" max="1291" width="5" style="55" customWidth="1"/>
    <col min="1292" max="1292" width="11.77734375" style="55" customWidth="1"/>
    <col min="1293" max="1293" width="2.44140625" style="55" customWidth="1"/>
    <col min="1294" max="1294" width="8.88671875" style="55" customWidth="1"/>
    <col min="1295" max="1295" width="2.44140625" style="55" customWidth="1"/>
    <col min="1296" max="1296" width="8.88671875" style="55" customWidth="1"/>
    <col min="1297" max="1297" width="6" style="55" customWidth="1"/>
    <col min="1298" max="1300" width="9.33203125" style="55" customWidth="1"/>
    <col min="1301" max="1538" width="9" style="55"/>
    <col min="1539" max="1539" width="5.88671875" style="55" customWidth="1"/>
    <col min="1540" max="1540" width="19.44140625" style="55" customWidth="1"/>
    <col min="1541" max="1541" width="2.77734375" style="55" customWidth="1"/>
    <col min="1542" max="1542" width="9.109375" style="55" customWidth="1"/>
    <col min="1543" max="1543" width="2.33203125" style="55" customWidth="1"/>
    <col min="1544" max="1544" width="8" style="55" customWidth="1"/>
    <col min="1545" max="1545" width="4.21875" style="55" customWidth="1"/>
    <col min="1546" max="1546" width="2" style="55" customWidth="1"/>
    <col min="1547" max="1547" width="5" style="55" customWidth="1"/>
    <col min="1548" max="1548" width="11.77734375" style="55" customWidth="1"/>
    <col min="1549" max="1549" width="2.44140625" style="55" customWidth="1"/>
    <col min="1550" max="1550" width="8.88671875" style="55" customWidth="1"/>
    <col min="1551" max="1551" width="2.44140625" style="55" customWidth="1"/>
    <col min="1552" max="1552" width="8.88671875" style="55" customWidth="1"/>
    <col min="1553" max="1553" width="6" style="55" customWidth="1"/>
    <col min="1554" max="1556" width="9.33203125" style="55" customWidth="1"/>
    <col min="1557" max="1794" width="9" style="55"/>
    <col min="1795" max="1795" width="5.88671875" style="55" customWidth="1"/>
    <col min="1796" max="1796" width="19.44140625" style="55" customWidth="1"/>
    <col min="1797" max="1797" width="2.77734375" style="55" customWidth="1"/>
    <col min="1798" max="1798" width="9.109375" style="55" customWidth="1"/>
    <col min="1799" max="1799" width="2.33203125" style="55" customWidth="1"/>
    <col min="1800" max="1800" width="8" style="55" customWidth="1"/>
    <col min="1801" max="1801" width="4.21875" style="55" customWidth="1"/>
    <col min="1802" max="1802" width="2" style="55" customWidth="1"/>
    <col min="1803" max="1803" width="5" style="55" customWidth="1"/>
    <col min="1804" max="1804" width="11.77734375" style="55" customWidth="1"/>
    <col min="1805" max="1805" width="2.44140625" style="55" customWidth="1"/>
    <col min="1806" max="1806" width="8.88671875" style="55" customWidth="1"/>
    <col min="1807" max="1807" width="2.44140625" style="55" customWidth="1"/>
    <col min="1808" max="1808" width="8.88671875" style="55" customWidth="1"/>
    <col min="1809" max="1809" width="6" style="55" customWidth="1"/>
    <col min="1810" max="1812" width="9.33203125" style="55" customWidth="1"/>
    <col min="1813" max="2050" width="9" style="55"/>
    <col min="2051" max="2051" width="5.88671875" style="55" customWidth="1"/>
    <col min="2052" max="2052" width="19.44140625" style="55" customWidth="1"/>
    <col min="2053" max="2053" width="2.77734375" style="55" customWidth="1"/>
    <col min="2054" max="2054" width="9.109375" style="55" customWidth="1"/>
    <col min="2055" max="2055" width="2.33203125" style="55" customWidth="1"/>
    <col min="2056" max="2056" width="8" style="55" customWidth="1"/>
    <col min="2057" max="2057" width="4.21875" style="55" customWidth="1"/>
    <col min="2058" max="2058" width="2" style="55" customWidth="1"/>
    <col min="2059" max="2059" width="5" style="55" customWidth="1"/>
    <col min="2060" max="2060" width="11.77734375" style="55" customWidth="1"/>
    <col min="2061" max="2061" width="2.44140625" style="55" customWidth="1"/>
    <col min="2062" max="2062" width="8.88671875" style="55" customWidth="1"/>
    <col min="2063" max="2063" width="2.44140625" style="55" customWidth="1"/>
    <col min="2064" max="2064" width="8.88671875" style="55" customWidth="1"/>
    <col min="2065" max="2065" width="6" style="55" customWidth="1"/>
    <col min="2066" max="2068" width="9.33203125" style="55" customWidth="1"/>
    <col min="2069" max="2306" width="9" style="55"/>
    <col min="2307" max="2307" width="5.88671875" style="55" customWidth="1"/>
    <col min="2308" max="2308" width="19.44140625" style="55" customWidth="1"/>
    <col min="2309" max="2309" width="2.77734375" style="55" customWidth="1"/>
    <col min="2310" max="2310" width="9.109375" style="55" customWidth="1"/>
    <col min="2311" max="2311" width="2.33203125" style="55" customWidth="1"/>
    <col min="2312" max="2312" width="8" style="55" customWidth="1"/>
    <col min="2313" max="2313" width="4.21875" style="55" customWidth="1"/>
    <col min="2314" max="2314" width="2" style="55" customWidth="1"/>
    <col min="2315" max="2315" width="5" style="55" customWidth="1"/>
    <col min="2316" max="2316" width="11.77734375" style="55" customWidth="1"/>
    <col min="2317" max="2317" width="2.44140625" style="55" customWidth="1"/>
    <col min="2318" max="2318" width="8.88671875" style="55" customWidth="1"/>
    <col min="2319" max="2319" width="2.44140625" style="55" customWidth="1"/>
    <col min="2320" max="2320" width="8.88671875" style="55" customWidth="1"/>
    <col min="2321" max="2321" width="6" style="55" customWidth="1"/>
    <col min="2322" max="2324" width="9.33203125" style="55" customWidth="1"/>
    <col min="2325" max="2562" width="9" style="55"/>
    <col min="2563" max="2563" width="5.88671875" style="55" customWidth="1"/>
    <col min="2564" max="2564" width="19.44140625" style="55" customWidth="1"/>
    <col min="2565" max="2565" width="2.77734375" style="55" customWidth="1"/>
    <col min="2566" max="2566" width="9.109375" style="55" customWidth="1"/>
    <col min="2567" max="2567" width="2.33203125" style="55" customWidth="1"/>
    <col min="2568" max="2568" width="8" style="55" customWidth="1"/>
    <col min="2569" max="2569" width="4.21875" style="55" customWidth="1"/>
    <col min="2570" max="2570" width="2" style="55" customWidth="1"/>
    <col min="2571" max="2571" width="5" style="55" customWidth="1"/>
    <col min="2572" max="2572" width="11.77734375" style="55" customWidth="1"/>
    <col min="2573" max="2573" width="2.44140625" style="55" customWidth="1"/>
    <col min="2574" max="2574" width="8.88671875" style="55" customWidth="1"/>
    <col min="2575" max="2575" width="2.44140625" style="55" customWidth="1"/>
    <col min="2576" max="2576" width="8.88671875" style="55" customWidth="1"/>
    <col min="2577" max="2577" width="6" style="55" customWidth="1"/>
    <col min="2578" max="2580" width="9.33203125" style="55" customWidth="1"/>
    <col min="2581" max="2818" width="9" style="55"/>
    <col min="2819" max="2819" width="5.88671875" style="55" customWidth="1"/>
    <col min="2820" max="2820" width="19.44140625" style="55" customWidth="1"/>
    <col min="2821" max="2821" width="2.77734375" style="55" customWidth="1"/>
    <col min="2822" max="2822" width="9.109375" style="55" customWidth="1"/>
    <col min="2823" max="2823" width="2.33203125" style="55" customWidth="1"/>
    <col min="2824" max="2824" width="8" style="55" customWidth="1"/>
    <col min="2825" max="2825" width="4.21875" style="55" customWidth="1"/>
    <col min="2826" max="2826" width="2" style="55" customWidth="1"/>
    <col min="2827" max="2827" width="5" style="55" customWidth="1"/>
    <col min="2828" max="2828" width="11.77734375" style="55" customWidth="1"/>
    <col min="2829" max="2829" width="2.44140625" style="55" customWidth="1"/>
    <col min="2830" max="2830" width="8.88671875" style="55" customWidth="1"/>
    <col min="2831" max="2831" width="2.44140625" style="55" customWidth="1"/>
    <col min="2832" max="2832" width="8.88671875" style="55" customWidth="1"/>
    <col min="2833" max="2833" width="6" style="55" customWidth="1"/>
    <col min="2834" max="2836" width="9.33203125" style="55" customWidth="1"/>
    <col min="2837" max="3074" width="9" style="55"/>
    <col min="3075" max="3075" width="5.88671875" style="55" customWidth="1"/>
    <col min="3076" max="3076" width="19.44140625" style="55" customWidth="1"/>
    <col min="3077" max="3077" width="2.77734375" style="55" customWidth="1"/>
    <col min="3078" max="3078" width="9.109375" style="55" customWidth="1"/>
    <col min="3079" max="3079" width="2.33203125" style="55" customWidth="1"/>
    <col min="3080" max="3080" width="8" style="55" customWidth="1"/>
    <col min="3081" max="3081" width="4.21875" style="55" customWidth="1"/>
    <col min="3082" max="3082" width="2" style="55" customWidth="1"/>
    <col min="3083" max="3083" width="5" style="55" customWidth="1"/>
    <col min="3084" max="3084" width="11.77734375" style="55" customWidth="1"/>
    <col min="3085" max="3085" width="2.44140625" style="55" customWidth="1"/>
    <col min="3086" max="3086" width="8.88671875" style="55" customWidth="1"/>
    <col min="3087" max="3087" width="2.44140625" style="55" customWidth="1"/>
    <col min="3088" max="3088" width="8.88671875" style="55" customWidth="1"/>
    <col min="3089" max="3089" width="6" style="55" customWidth="1"/>
    <col min="3090" max="3092" width="9.33203125" style="55" customWidth="1"/>
    <col min="3093" max="3330" width="9" style="55"/>
    <col min="3331" max="3331" width="5.88671875" style="55" customWidth="1"/>
    <col min="3332" max="3332" width="19.44140625" style="55" customWidth="1"/>
    <col min="3333" max="3333" width="2.77734375" style="55" customWidth="1"/>
    <col min="3334" max="3334" width="9.109375" style="55" customWidth="1"/>
    <col min="3335" max="3335" width="2.33203125" style="55" customWidth="1"/>
    <col min="3336" max="3336" width="8" style="55" customWidth="1"/>
    <col min="3337" max="3337" width="4.21875" style="55" customWidth="1"/>
    <col min="3338" max="3338" width="2" style="55" customWidth="1"/>
    <col min="3339" max="3339" width="5" style="55" customWidth="1"/>
    <col min="3340" max="3340" width="11.77734375" style="55" customWidth="1"/>
    <col min="3341" max="3341" width="2.44140625" style="55" customWidth="1"/>
    <col min="3342" max="3342" width="8.88671875" style="55" customWidth="1"/>
    <col min="3343" max="3343" width="2.44140625" style="55" customWidth="1"/>
    <col min="3344" max="3344" width="8.88671875" style="55" customWidth="1"/>
    <col min="3345" max="3345" width="6" style="55" customWidth="1"/>
    <col min="3346" max="3348" width="9.33203125" style="55" customWidth="1"/>
    <col min="3349" max="3586" width="9" style="55"/>
    <col min="3587" max="3587" width="5.88671875" style="55" customWidth="1"/>
    <col min="3588" max="3588" width="19.44140625" style="55" customWidth="1"/>
    <col min="3589" max="3589" width="2.77734375" style="55" customWidth="1"/>
    <col min="3590" max="3590" width="9.109375" style="55" customWidth="1"/>
    <col min="3591" max="3591" width="2.33203125" style="55" customWidth="1"/>
    <col min="3592" max="3592" width="8" style="55" customWidth="1"/>
    <col min="3593" max="3593" width="4.21875" style="55" customWidth="1"/>
    <col min="3594" max="3594" width="2" style="55" customWidth="1"/>
    <col min="3595" max="3595" width="5" style="55" customWidth="1"/>
    <col min="3596" max="3596" width="11.77734375" style="55" customWidth="1"/>
    <col min="3597" max="3597" width="2.44140625" style="55" customWidth="1"/>
    <col min="3598" max="3598" width="8.88671875" style="55" customWidth="1"/>
    <col min="3599" max="3599" width="2.44140625" style="55" customWidth="1"/>
    <col min="3600" max="3600" width="8.88671875" style="55" customWidth="1"/>
    <col min="3601" max="3601" width="6" style="55" customWidth="1"/>
    <col min="3602" max="3604" width="9.33203125" style="55" customWidth="1"/>
    <col min="3605" max="3842" width="9" style="55"/>
    <col min="3843" max="3843" width="5.88671875" style="55" customWidth="1"/>
    <col min="3844" max="3844" width="19.44140625" style="55" customWidth="1"/>
    <col min="3845" max="3845" width="2.77734375" style="55" customWidth="1"/>
    <col min="3846" max="3846" width="9.109375" style="55" customWidth="1"/>
    <col min="3847" max="3847" width="2.33203125" style="55" customWidth="1"/>
    <col min="3848" max="3848" width="8" style="55" customWidth="1"/>
    <col min="3849" max="3849" width="4.21875" style="55" customWidth="1"/>
    <col min="3850" max="3850" width="2" style="55" customWidth="1"/>
    <col min="3851" max="3851" width="5" style="55" customWidth="1"/>
    <col min="3852" max="3852" width="11.77734375" style="55" customWidth="1"/>
    <col min="3853" max="3853" width="2.44140625" style="55" customWidth="1"/>
    <col min="3854" max="3854" width="8.88671875" style="55" customWidth="1"/>
    <col min="3855" max="3855" width="2.44140625" style="55" customWidth="1"/>
    <col min="3856" max="3856" width="8.88671875" style="55" customWidth="1"/>
    <col min="3857" max="3857" width="6" style="55" customWidth="1"/>
    <col min="3858" max="3860" width="9.33203125" style="55" customWidth="1"/>
    <col min="3861" max="4098" width="9" style="55"/>
    <col min="4099" max="4099" width="5.88671875" style="55" customWidth="1"/>
    <col min="4100" max="4100" width="19.44140625" style="55" customWidth="1"/>
    <col min="4101" max="4101" width="2.77734375" style="55" customWidth="1"/>
    <col min="4102" max="4102" width="9.109375" style="55" customWidth="1"/>
    <col min="4103" max="4103" width="2.33203125" style="55" customWidth="1"/>
    <col min="4104" max="4104" width="8" style="55" customWidth="1"/>
    <col min="4105" max="4105" width="4.21875" style="55" customWidth="1"/>
    <col min="4106" max="4106" width="2" style="55" customWidth="1"/>
    <col min="4107" max="4107" width="5" style="55" customWidth="1"/>
    <col min="4108" max="4108" width="11.77734375" style="55" customWidth="1"/>
    <col min="4109" max="4109" width="2.44140625" style="55" customWidth="1"/>
    <col min="4110" max="4110" width="8.88671875" style="55" customWidth="1"/>
    <col min="4111" max="4111" width="2.44140625" style="55" customWidth="1"/>
    <col min="4112" max="4112" width="8.88671875" style="55" customWidth="1"/>
    <col min="4113" max="4113" width="6" style="55" customWidth="1"/>
    <col min="4114" max="4116" width="9.33203125" style="55" customWidth="1"/>
    <col min="4117" max="4354" width="9" style="55"/>
    <col min="4355" max="4355" width="5.88671875" style="55" customWidth="1"/>
    <col min="4356" max="4356" width="19.44140625" style="55" customWidth="1"/>
    <col min="4357" max="4357" width="2.77734375" style="55" customWidth="1"/>
    <col min="4358" max="4358" width="9.109375" style="55" customWidth="1"/>
    <col min="4359" max="4359" width="2.33203125" style="55" customWidth="1"/>
    <col min="4360" max="4360" width="8" style="55" customWidth="1"/>
    <col min="4361" max="4361" width="4.21875" style="55" customWidth="1"/>
    <col min="4362" max="4362" width="2" style="55" customWidth="1"/>
    <col min="4363" max="4363" width="5" style="55" customWidth="1"/>
    <col min="4364" max="4364" width="11.77734375" style="55" customWidth="1"/>
    <col min="4365" max="4365" width="2.44140625" style="55" customWidth="1"/>
    <col min="4366" max="4366" width="8.88671875" style="55" customWidth="1"/>
    <col min="4367" max="4367" width="2.44140625" style="55" customWidth="1"/>
    <col min="4368" max="4368" width="8.88671875" style="55" customWidth="1"/>
    <col min="4369" max="4369" width="6" style="55" customWidth="1"/>
    <col min="4370" max="4372" width="9.33203125" style="55" customWidth="1"/>
    <col min="4373" max="4610" width="9" style="55"/>
    <col min="4611" max="4611" width="5.88671875" style="55" customWidth="1"/>
    <col min="4612" max="4612" width="19.44140625" style="55" customWidth="1"/>
    <col min="4613" max="4613" width="2.77734375" style="55" customWidth="1"/>
    <col min="4614" max="4614" width="9.109375" style="55" customWidth="1"/>
    <col min="4615" max="4615" width="2.33203125" style="55" customWidth="1"/>
    <col min="4616" max="4616" width="8" style="55" customWidth="1"/>
    <col min="4617" max="4617" width="4.21875" style="55" customWidth="1"/>
    <col min="4618" max="4618" width="2" style="55" customWidth="1"/>
    <col min="4619" max="4619" width="5" style="55" customWidth="1"/>
    <col min="4620" max="4620" width="11.77734375" style="55" customWidth="1"/>
    <col min="4621" max="4621" width="2.44140625" style="55" customWidth="1"/>
    <col min="4622" max="4622" width="8.88671875" style="55" customWidth="1"/>
    <col min="4623" max="4623" width="2.44140625" style="55" customWidth="1"/>
    <col min="4624" max="4624" width="8.88671875" style="55" customWidth="1"/>
    <col min="4625" max="4625" width="6" style="55" customWidth="1"/>
    <col min="4626" max="4628" width="9.33203125" style="55" customWidth="1"/>
    <col min="4629" max="4866" width="9" style="55"/>
    <col min="4867" max="4867" width="5.88671875" style="55" customWidth="1"/>
    <col min="4868" max="4868" width="19.44140625" style="55" customWidth="1"/>
    <col min="4869" max="4869" width="2.77734375" style="55" customWidth="1"/>
    <col min="4870" max="4870" width="9.109375" style="55" customWidth="1"/>
    <col min="4871" max="4871" width="2.33203125" style="55" customWidth="1"/>
    <col min="4872" max="4872" width="8" style="55" customWidth="1"/>
    <col min="4873" max="4873" width="4.21875" style="55" customWidth="1"/>
    <col min="4874" max="4874" width="2" style="55" customWidth="1"/>
    <col min="4875" max="4875" width="5" style="55" customWidth="1"/>
    <col min="4876" max="4876" width="11.77734375" style="55" customWidth="1"/>
    <col min="4877" max="4877" width="2.44140625" style="55" customWidth="1"/>
    <col min="4878" max="4878" width="8.88671875" style="55" customWidth="1"/>
    <col min="4879" max="4879" width="2.44140625" style="55" customWidth="1"/>
    <col min="4880" max="4880" width="8.88671875" style="55" customWidth="1"/>
    <col min="4881" max="4881" width="6" style="55" customWidth="1"/>
    <col min="4882" max="4884" width="9.33203125" style="55" customWidth="1"/>
    <col min="4885" max="5122" width="9" style="55"/>
    <col min="5123" max="5123" width="5.88671875" style="55" customWidth="1"/>
    <col min="5124" max="5124" width="19.44140625" style="55" customWidth="1"/>
    <col min="5125" max="5125" width="2.77734375" style="55" customWidth="1"/>
    <col min="5126" max="5126" width="9.109375" style="55" customWidth="1"/>
    <col min="5127" max="5127" width="2.33203125" style="55" customWidth="1"/>
    <col min="5128" max="5128" width="8" style="55" customWidth="1"/>
    <col min="5129" max="5129" width="4.21875" style="55" customWidth="1"/>
    <col min="5130" max="5130" width="2" style="55" customWidth="1"/>
    <col min="5131" max="5131" width="5" style="55" customWidth="1"/>
    <col min="5132" max="5132" width="11.77734375" style="55" customWidth="1"/>
    <col min="5133" max="5133" width="2.44140625" style="55" customWidth="1"/>
    <col min="5134" max="5134" width="8.88671875" style="55" customWidth="1"/>
    <col min="5135" max="5135" width="2.44140625" style="55" customWidth="1"/>
    <col min="5136" max="5136" width="8.88671875" style="55" customWidth="1"/>
    <col min="5137" max="5137" width="6" style="55" customWidth="1"/>
    <col min="5138" max="5140" width="9.33203125" style="55" customWidth="1"/>
    <col min="5141" max="5378" width="9" style="55"/>
    <col min="5379" max="5379" width="5.88671875" style="55" customWidth="1"/>
    <col min="5380" max="5380" width="19.44140625" style="55" customWidth="1"/>
    <col min="5381" max="5381" width="2.77734375" style="55" customWidth="1"/>
    <col min="5382" max="5382" width="9.109375" style="55" customWidth="1"/>
    <col min="5383" max="5383" width="2.33203125" style="55" customWidth="1"/>
    <col min="5384" max="5384" width="8" style="55" customWidth="1"/>
    <col min="5385" max="5385" width="4.21875" style="55" customWidth="1"/>
    <col min="5386" max="5386" width="2" style="55" customWidth="1"/>
    <col min="5387" max="5387" width="5" style="55" customWidth="1"/>
    <col min="5388" max="5388" width="11.77734375" style="55" customWidth="1"/>
    <col min="5389" max="5389" width="2.44140625" style="55" customWidth="1"/>
    <col min="5390" max="5390" width="8.88671875" style="55" customWidth="1"/>
    <col min="5391" max="5391" width="2.44140625" style="55" customWidth="1"/>
    <col min="5392" max="5392" width="8.88671875" style="55" customWidth="1"/>
    <col min="5393" max="5393" width="6" style="55" customWidth="1"/>
    <col min="5394" max="5396" width="9.33203125" style="55" customWidth="1"/>
    <col min="5397" max="5634" width="9" style="55"/>
    <col min="5635" max="5635" width="5.88671875" style="55" customWidth="1"/>
    <col min="5636" max="5636" width="19.44140625" style="55" customWidth="1"/>
    <col min="5637" max="5637" width="2.77734375" style="55" customWidth="1"/>
    <col min="5638" max="5638" width="9.109375" style="55" customWidth="1"/>
    <col min="5639" max="5639" width="2.33203125" style="55" customWidth="1"/>
    <col min="5640" max="5640" width="8" style="55" customWidth="1"/>
    <col min="5641" max="5641" width="4.21875" style="55" customWidth="1"/>
    <col min="5642" max="5642" width="2" style="55" customWidth="1"/>
    <col min="5643" max="5643" width="5" style="55" customWidth="1"/>
    <col min="5644" max="5644" width="11.77734375" style="55" customWidth="1"/>
    <col min="5645" max="5645" width="2.44140625" style="55" customWidth="1"/>
    <col min="5646" max="5646" width="8.88671875" style="55" customWidth="1"/>
    <col min="5647" max="5647" width="2.44140625" style="55" customWidth="1"/>
    <col min="5648" max="5648" width="8.88671875" style="55" customWidth="1"/>
    <col min="5649" max="5649" width="6" style="55" customWidth="1"/>
    <col min="5650" max="5652" width="9.33203125" style="55" customWidth="1"/>
    <col min="5653" max="5890" width="9" style="55"/>
    <col min="5891" max="5891" width="5.88671875" style="55" customWidth="1"/>
    <col min="5892" max="5892" width="19.44140625" style="55" customWidth="1"/>
    <col min="5893" max="5893" width="2.77734375" style="55" customWidth="1"/>
    <col min="5894" max="5894" width="9.109375" style="55" customWidth="1"/>
    <col min="5895" max="5895" width="2.33203125" style="55" customWidth="1"/>
    <col min="5896" max="5896" width="8" style="55" customWidth="1"/>
    <col min="5897" max="5897" width="4.21875" style="55" customWidth="1"/>
    <col min="5898" max="5898" width="2" style="55" customWidth="1"/>
    <col min="5899" max="5899" width="5" style="55" customWidth="1"/>
    <col min="5900" max="5900" width="11.77734375" style="55" customWidth="1"/>
    <col min="5901" max="5901" width="2.44140625" style="55" customWidth="1"/>
    <col min="5902" max="5902" width="8.88671875" style="55" customWidth="1"/>
    <col min="5903" max="5903" width="2.44140625" style="55" customWidth="1"/>
    <col min="5904" max="5904" width="8.88671875" style="55" customWidth="1"/>
    <col min="5905" max="5905" width="6" style="55" customWidth="1"/>
    <col min="5906" max="5908" width="9.33203125" style="55" customWidth="1"/>
    <col min="5909" max="6146" width="9" style="55"/>
    <col min="6147" max="6147" width="5.88671875" style="55" customWidth="1"/>
    <col min="6148" max="6148" width="19.44140625" style="55" customWidth="1"/>
    <col min="6149" max="6149" width="2.77734375" style="55" customWidth="1"/>
    <col min="6150" max="6150" width="9.109375" style="55" customWidth="1"/>
    <col min="6151" max="6151" width="2.33203125" style="55" customWidth="1"/>
    <col min="6152" max="6152" width="8" style="55" customWidth="1"/>
    <col min="6153" max="6153" width="4.21875" style="55" customWidth="1"/>
    <col min="6154" max="6154" width="2" style="55" customWidth="1"/>
    <col min="6155" max="6155" width="5" style="55" customWidth="1"/>
    <col min="6156" max="6156" width="11.77734375" style="55" customWidth="1"/>
    <col min="6157" max="6157" width="2.44140625" style="55" customWidth="1"/>
    <col min="6158" max="6158" width="8.88671875" style="55" customWidth="1"/>
    <col min="6159" max="6159" width="2.44140625" style="55" customWidth="1"/>
    <col min="6160" max="6160" width="8.88671875" style="55" customWidth="1"/>
    <col min="6161" max="6161" width="6" style="55" customWidth="1"/>
    <col min="6162" max="6164" width="9.33203125" style="55" customWidth="1"/>
    <col min="6165" max="6402" width="9" style="55"/>
    <col min="6403" max="6403" width="5.88671875" style="55" customWidth="1"/>
    <col min="6404" max="6404" width="19.44140625" style="55" customWidth="1"/>
    <col min="6405" max="6405" width="2.77734375" style="55" customWidth="1"/>
    <col min="6406" max="6406" width="9.109375" style="55" customWidth="1"/>
    <col min="6407" max="6407" width="2.33203125" style="55" customWidth="1"/>
    <col min="6408" max="6408" width="8" style="55" customWidth="1"/>
    <col min="6409" max="6409" width="4.21875" style="55" customWidth="1"/>
    <col min="6410" max="6410" width="2" style="55" customWidth="1"/>
    <col min="6411" max="6411" width="5" style="55" customWidth="1"/>
    <col min="6412" max="6412" width="11.77734375" style="55" customWidth="1"/>
    <col min="6413" max="6413" width="2.44140625" style="55" customWidth="1"/>
    <col min="6414" max="6414" width="8.88671875" style="55" customWidth="1"/>
    <col min="6415" max="6415" width="2.44140625" style="55" customWidth="1"/>
    <col min="6416" max="6416" width="8.88671875" style="55" customWidth="1"/>
    <col min="6417" max="6417" width="6" style="55" customWidth="1"/>
    <col min="6418" max="6420" width="9.33203125" style="55" customWidth="1"/>
    <col min="6421" max="6658" width="9" style="55"/>
    <col min="6659" max="6659" width="5.88671875" style="55" customWidth="1"/>
    <col min="6660" max="6660" width="19.44140625" style="55" customWidth="1"/>
    <col min="6661" max="6661" width="2.77734375" style="55" customWidth="1"/>
    <col min="6662" max="6662" width="9.109375" style="55" customWidth="1"/>
    <col min="6663" max="6663" width="2.33203125" style="55" customWidth="1"/>
    <col min="6664" max="6664" width="8" style="55" customWidth="1"/>
    <col min="6665" max="6665" width="4.21875" style="55" customWidth="1"/>
    <col min="6666" max="6666" width="2" style="55" customWidth="1"/>
    <col min="6667" max="6667" width="5" style="55" customWidth="1"/>
    <col min="6668" max="6668" width="11.77734375" style="55" customWidth="1"/>
    <col min="6669" max="6669" width="2.44140625" style="55" customWidth="1"/>
    <col min="6670" max="6670" width="8.88671875" style="55" customWidth="1"/>
    <col min="6671" max="6671" width="2.44140625" style="55" customWidth="1"/>
    <col min="6672" max="6672" width="8.88671875" style="55" customWidth="1"/>
    <col min="6673" max="6673" width="6" style="55" customWidth="1"/>
    <col min="6674" max="6676" width="9.33203125" style="55" customWidth="1"/>
    <col min="6677" max="6914" width="9" style="55"/>
    <col min="6915" max="6915" width="5.88671875" style="55" customWidth="1"/>
    <col min="6916" max="6916" width="19.44140625" style="55" customWidth="1"/>
    <col min="6917" max="6917" width="2.77734375" style="55" customWidth="1"/>
    <col min="6918" max="6918" width="9.109375" style="55" customWidth="1"/>
    <col min="6919" max="6919" width="2.33203125" style="55" customWidth="1"/>
    <col min="6920" max="6920" width="8" style="55" customWidth="1"/>
    <col min="6921" max="6921" width="4.21875" style="55" customWidth="1"/>
    <col min="6922" max="6922" width="2" style="55" customWidth="1"/>
    <col min="6923" max="6923" width="5" style="55" customWidth="1"/>
    <col min="6924" max="6924" width="11.77734375" style="55" customWidth="1"/>
    <col min="6925" max="6925" width="2.44140625" style="55" customWidth="1"/>
    <col min="6926" max="6926" width="8.88671875" style="55" customWidth="1"/>
    <col min="6927" max="6927" width="2.44140625" style="55" customWidth="1"/>
    <col min="6928" max="6928" width="8.88671875" style="55" customWidth="1"/>
    <col min="6929" max="6929" width="6" style="55" customWidth="1"/>
    <col min="6930" max="6932" width="9.33203125" style="55" customWidth="1"/>
    <col min="6933" max="7170" width="9" style="55"/>
    <col min="7171" max="7171" width="5.88671875" style="55" customWidth="1"/>
    <col min="7172" max="7172" width="19.44140625" style="55" customWidth="1"/>
    <col min="7173" max="7173" width="2.77734375" style="55" customWidth="1"/>
    <col min="7174" max="7174" width="9.109375" style="55" customWidth="1"/>
    <col min="7175" max="7175" width="2.33203125" style="55" customWidth="1"/>
    <col min="7176" max="7176" width="8" style="55" customWidth="1"/>
    <col min="7177" max="7177" width="4.21875" style="55" customWidth="1"/>
    <col min="7178" max="7178" width="2" style="55" customWidth="1"/>
    <col min="7179" max="7179" width="5" style="55" customWidth="1"/>
    <col min="7180" max="7180" width="11.77734375" style="55" customWidth="1"/>
    <col min="7181" max="7181" width="2.44140625" style="55" customWidth="1"/>
    <col min="7182" max="7182" width="8.88671875" style="55" customWidth="1"/>
    <col min="7183" max="7183" width="2.44140625" style="55" customWidth="1"/>
    <col min="7184" max="7184" width="8.88671875" style="55" customWidth="1"/>
    <col min="7185" max="7185" width="6" style="55" customWidth="1"/>
    <col min="7186" max="7188" width="9.33203125" style="55" customWidth="1"/>
    <col min="7189" max="7426" width="9" style="55"/>
    <col min="7427" max="7427" width="5.88671875" style="55" customWidth="1"/>
    <col min="7428" max="7428" width="19.44140625" style="55" customWidth="1"/>
    <col min="7429" max="7429" width="2.77734375" style="55" customWidth="1"/>
    <col min="7430" max="7430" width="9.109375" style="55" customWidth="1"/>
    <col min="7431" max="7431" width="2.33203125" style="55" customWidth="1"/>
    <col min="7432" max="7432" width="8" style="55" customWidth="1"/>
    <col min="7433" max="7433" width="4.21875" style="55" customWidth="1"/>
    <col min="7434" max="7434" width="2" style="55" customWidth="1"/>
    <col min="7435" max="7435" width="5" style="55" customWidth="1"/>
    <col min="7436" max="7436" width="11.77734375" style="55" customWidth="1"/>
    <col min="7437" max="7437" width="2.44140625" style="55" customWidth="1"/>
    <col min="7438" max="7438" width="8.88671875" style="55" customWidth="1"/>
    <col min="7439" max="7439" width="2.44140625" style="55" customWidth="1"/>
    <col min="7440" max="7440" width="8.88671875" style="55" customWidth="1"/>
    <col min="7441" max="7441" width="6" style="55" customWidth="1"/>
    <col min="7442" max="7444" width="9.33203125" style="55" customWidth="1"/>
    <col min="7445" max="7682" width="9" style="55"/>
    <col min="7683" max="7683" width="5.88671875" style="55" customWidth="1"/>
    <col min="7684" max="7684" width="19.44140625" style="55" customWidth="1"/>
    <col min="7685" max="7685" width="2.77734375" style="55" customWidth="1"/>
    <col min="7686" max="7686" width="9.109375" style="55" customWidth="1"/>
    <col min="7687" max="7687" width="2.33203125" style="55" customWidth="1"/>
    <col min="7688" max="7688" width="8" style="55" customWidth="1"/>
    <col min="7689" max="7689" width="4.21875" style="55" customWidth="1"/>
    <col min="7690" max="7690" width="2" style="55" customWidth="1"/>
    <col min="7691" max="7691" width="5" style="55" customWidth="1"/>
    <col min="7692" max="7692" width="11.77734375" style="55" customWidth="1"/>
    <col min="7693" max="7693" width="2.44140625" style="55" customWidth="1"/>
    <col min="7694" max="7694" width="8.88671875" style="55" customWidth="1"/>
    <col min="7695" max="7695" width="2.44140625" style="55" customWidth="1"/>
    <col min="7696" max="7696" width="8.88671875" style="55" customWidth="1"/>
    <col min="7697" max="7697" width="6" style="55" customWidth="1"/>
    <col min="7698" max="7700" width="9.33203125" style="55" customWidth="1"/>
    <col min="7701" max="7938" width="9" style="55"/>
    <col min="7939" max="7939" width="5.88671875" style="55" customWidth="1"/>
    <col min="7940" max="7940" width="19.44140625" style="55" customWidth="1"/>
    <col min="7941" max="7941" width="2.77734375" style="55" customWidth="1"/>
    <col min="7942" max="7942" width="9.109375" style="55" customWidth="1"/>
    <col min="7943" max="7943" width="2.33203125" style="55" customWidth="1"/>
    <col min="7944" max="7944" width="8" style="55" customWidth="1"/>
    <col min="7945" max="7945" width="4.21875" style="55" customWidth="1"/>
    <col min="7946" max="7946" width="2" style="55" customWidth="1"/>
    <col min="7947" max="7947" width="5" style="55" customWidth="1"/>
    <col min="7948" max="7948" width="11.77734375" style="55" customWidth="1"/>
    <col min="7949" max="7949" width="2.44140625" style="55" customWidth="1"/>
    <col min="7950" max="7950" width="8.88671875" style="55" customWidth="1"/>
    <col min="7951" max="7951" width="2.44140625" style="55" customWidth="1"/>
    <col min="7952" max="7952" width="8.88671875" style="55" customWidth="1"/>
    <col min="7953" max="7953" width="6" style="55" customWidth="1"/>
    <col min="7954" max="7956" width="9.33203125" style="55" customWidth="1"/>
    <col min="7957" max="8194" width="9" style="55"/>
    <col min="8195" max="8195" width="5.88671875" style="55" customWidth="1"/>
    <col min="8196" max="8196" width="19.44140625" style="55" customWidth="1"/>
    <col min="8197" max="8197" width="2.77734375" style="55" customWidth="1"/>
    <col min="8198" max="8198" width="9.109375" style="55" customWidth="1"/>
    <col min="8199" max="8199" width="2.33203125" style="55" customWidth="1"/>
    <col min="8200" max="8200" width="8" style="55" customWidth="1"/>
    <col min="8201" max="8201" width="4.21875" style="55" customWidth="1"/>
    <col min="8202" max="8202" width="2" style="55" customWidth="1"/>
    <col min="8203" max="8203" width="5" style="55" customWidth="1"/>
    <col min="8204" max="8204" width="11.77734375" style="55" customWidth="1"/>
    <col min="8205" max="8205" width="2.44140625" style="55" customWidth="1"/>
    <col min="8206" max="8206" width="8.88671875" style="55" customWidth="1"/>
    <col min="8207" max="8207" width="2.44140625" style="55" customWidth="1"/>
    <col min="8208" max="8208" width="8.88671875" style="55" customWidth="1"/>
    <col min="8209" max="8209" width="6" style="55" customWidth="1"/>
    <col min="8210" max="8212" width="9.33203125" style="55" customWidth="1"/>
    <col min="8213" max="8450" width="9" style="55"/>
    <col min="8451" max="8451" width="5.88671875" style="55" customWidth="1"/>
    <col min="8452" max="8452" width="19.44140625" style="55" customWidth="1"/>
    <col min="8453" max="8453" width="2.77734375" style="55" customWidth="1"/>
    <col min="8454" max="8454" width="9.109375" style="55" customWidth="1"/>
    <col min="8455" max="8455" width="2.33203125" style="55" customWidth="1"/>
    <col min="8456" max="8456" width="8" style="55" customWidth="1"/>
    <col min="8457" max="8457" width="4.21875" style="55" customWidth="1"/>
    <col min="8458" max="8458" width="2" style="55" customWidth="1"/>
    <col min="8459" max="8459" width="5" style="55" customWidth="1"/>
    <col min="8460" max="8460" width="11.77734375" style="55" customWidth="1"/>
    <col min="8461" max="8461" width="2.44140625" style="55" customWidth="1"/>
    <col min="8462" max="8462" width="8.88671875" style="55" customWidth="1"/>
    <col min="8463" max="8463" width="2.44140625" style="55" customWidth="1"/>
    <col min="8464" max="8464" width="8.88671875" style="55" customWidth="1"/>
    <col min="8465" max="8465" width="6" style="55" customWidth="1"/>
    <col min="8466" max="8468" width="9.33203125" style="55" customWidth="1"/>
    <col min="8469" max="8706" width="9" style="55"/>
    <col min="8707" max="8707" width="5.88671875" style="55" customWidth="1"/>
    <col min="8708" max="8708" width="19.44140625" style="55" customWidth="1"/>
    <col min="8709" max="8709" width="2.77734375" style="55" customWidth="1"/>
    <col min="8710" max="8710" width="9.109375" style="55" customWidth="1"/>
    <col min="8711" max="8711" width="2.33203125" style="55" customWidth="1"/>
    <col min="8712" max="8712" width="8" style="55" customWidth="1"/>
    <col min="8713" max="8713" width="4.21875" style="55" customWidth="1"/>
    <col min="8714" max="8714" width="2" style="55" customWidth="1"/>
    <col min="8715" max="8715" width="5" style="55" customWidth="1"/>
    <col min="8716" max="8716" width="11.77734375" style="55" customWidth="1"/>
    <col min="8717" max="8717" width="2.44140625" style="55" customWidth="1"/>
    <col min="8718" max="8718" width="8.88671875" style="55" customWidth="1"/>
    <col min="8719" max="8719" width="2.44140625" style="55" customWidth="1"/>
    <col min="8720" max="8720" width="8.88671875" style="55" customWidth="1"/>
    <col min="8721" max="8721" width="6" style="55" customWidth="1"/>
    <col min="8722" max="8724" width="9.33203125" style="55" customWidth="1"/>
    <col min="8725" max="8962" width="9" style="55"/>
    <col min="8963" max="8963" width="5.88671875" style="55" customWidth="1"/>
    <col min="8964" max="8964" width="19.44140625" style="55" customWidth="1"/>
    <col min="8965" max="8965" width="2.77734375" style="55" customWidth="1"/>
    <col min="8966" max="8966" width="9.109375" style="55" customWidth="1"/>
    <col min="8967" max="8967" width="2.33203125" style="55" customWidth="1"/>
    <col min="8968" max="8968" width="8" style="55" customWidth="1"/>
    <col min="8969" max="8969" width="4.21875" style="55" customWidth="1"/>
    <col min="8970" max="8970" width="2" style="55" customWidth="1"/>
    <col min="8971" max="8971" width="5" style="55" customWidth="1"/>
    <col min="8972" max="8972" width="11.77734375" style="55" customWidth="1"/>
    <col min="8973" max="8973" width="2.44140625" style="55" customWidth="1"/>
    <col min="8974" max="8974" width="8.88671875" style="55" customWidth="1"/>
    <col min="8975" max="8975" width="2.44140625" style="55" customWidth="1"/>
    <col min="8976" max="8976" width="8.88671875" style="55" customWidth="1"/>
    <col min="8977" max="8977" width="6" style="55" customWidth="1"/>
    <col min="8978" max="8980" width="9.33203125" style="55" customWidth="1"/>
    <col min="8981" max="9218" width="9" style="55"/>
    <col min="9219" max="9219" width="5.88671875" style="55" customWidth="1"/>
    <col min="9220" max="9220" width="19.44140625" style="55" customWidth="1"/>
    <col min="9221" max="9221" width="2.77734375" style="55" customWidth="1"/>
    <col min="9222" max="9222" width="9.109375" style="55" customWidth="1"/>
    <col min="9223" max="9223" width="2.33203125" style="55" customWidth="1"/>
    <col min="9224" max="9224" width="8" style="55" customWidth="1"/>
    <col min="9225" max="9225" width="4.21875" style="55" customWidth="1"/>
    <col min="9226" max="9226" width="2" style="55" customWidth="1"/>
    <col min="9227" max="9227" width="5" style="55" customWidth="1"/>
    <col min="9228" max="9228" width="11.77734375" style="55" customWidth="1"/>
    <col min="9229" max="9229" width="2.44140625" style="55" customWidth="1"/>
    <col min="9230" max="9230" width="8.88671875" style="55" customWidth="1"/>
    <col min="9231" max="9231" width="2.44140625" style="55" customWidth="1"/>
    <col min="9232" max="9232" width="8.88671875" style="55" customWidth="1"/>
    <col min="9233" max="9233" width="6" style="55" customWidth="1"/>
    <col min="9234" max="9236" width="9.33203125" style="55" customWidth="1"/>
    <col min="9237" max="9474" width="9" style="55"/>
    <col min="9475" max="9475" width="5.88671875" style="55" customWidth="1"/>
    <col min="9476" max="9476" width="19.44140625" style="55" customWidth="1"/>
    <col min="9477" max="9477" width="2.77734375" style="55" customWidth="1"/>
    <col min="9478" max="9478" width="9.109375" style="55" customWidth="1"/>
    <col min="9479" max="9479" width="2.33203125" style="55" customWidth="1"/>
    <col min="9480" max="9480" width="8" style="55" customWidth="1"/>
    <col min="9481" max="9481" width="4.21875" style="55" customWidth="1"/>
    <col min="9482" max="9482" width="2" style="55" customWidth="1"/>
    <col min="9483" max="9483" width="5" style="55" customWidth="1"/>
    <col min="9484" max="9484" width="11.77734375" style="55" customWidth="1"/>
    <col min="9485" max="9485" width="2.44140625" style="55" customWidth="1"/>
    <col min="9486" max="9486" width="8.88671875" style="55" customWidth="1"/>
    <col min="9487" max="9487" width="2.44140625" style="55" customWidth="1"/>
    <col min="9488" max="9488" width="8.88671875" style="55" customWidth="1"/>
    <col min="9489" max="9489" width="6" style="55" customWidth="1"/>
    <col min="9490" max="9492" width="9.33203125" style="55" customWidth="1"/>
    <col min="9493" max="9730" width="9" style="55"/>
    <col min="9731" max="9731" width="5.88671875" style="55" customWidth="1"/>
    <col min="9732" max="9732" width="19.44140625" style="55" customWidth="1"/>
    <col min="9733" max="9733" width="2.77734375" style="55" customWidth="1"/>
    <col min="9734" max="9734" width="9.109375" style="55" customWidth="1"/>
    <col min="9735" max="9735" width="2.33203125" style="55" customWidth="1"/>
    <col min="9736" max="9736" width="8" style="55" customWidth="1"/>
    <col min="9737" max="9737" width="4.21875" style="55" customWidth="1"/>
    <col min="9738" max="9738" width="2" style="55" customWidth="1"/>
    <col min="9739" max="9739" width="5" style="55" customWidth="1"/>
    <col min="9740" max="9740" width="11.77734375" style="55" customWidth="1"/>
    <col min="9741" max="9741" width="2.44140625" style="55" customWidth="1"/>
    <col min="9742" max="9742" width="8.88671875" style="55" customWidth="1"/>
    <col min="9743" max="9743" width="2.44140625" style="55" customWidth="1"/>
    <col min="9744" max="9744" width="8.88671875" style="55" customWidth="1"/>
    <col min="9745" max="9745" width="6" style="55" customWidth="1"/>
    <col min="9746" max="9748" width="9.33203125" style="55" customWidth="1"/>
    <col min="9749" max="9986" width="9" style="55"/>
    <col min="9987" max="9987" width="5.88671875" style="55" customWidth="1"/>
    <col min="9988" max="9988" width="19.44140625" style="55" customWidth="1"/>
    <col min="9989" max="9989" width="2.77734375" style="55" customWidth="1"/>
    <col min="9990" max="9990" width="9.109375" style="55" customWidth="1"/>
    <col min="9991" max="9991" width="2.33203125" style="55" customWidth="1"/>
    <col min="9992" max="9992" width="8" style="55" customWidth="1"/>
    <col min="9993" max="9993" width="4.21875" style="55" customWidth="1"/>
    <col min="9994" max="9994" width="2" style="55" customWidth="1"/>
    <col min="9995" max="9995" width="5" style="55" customWidth="1"/>
    <col min="9996" max="9996" width="11.77734375" style="55" customWidth="1"/>
    <col min="9997" max="9997" width="2.44140625" style="55" customWidth="1"/>
    <col min="9998" max="9998" width="8.88671875" style="55" customWidth="1"/>
    <col min="9999" max="9999" width="2.44140625" style="55" customWidth="1"/>
    <col min="10000" max="10000" width="8.88671875" style="55" customWidth="1"/>
    <col min="10001" max="10001" width="6" style="55" customWidth="1"/>
    <col min="10002" max="10004" width="9.33203125" style="55" customWidth="1"/>
    <col min="10005" max="10242" width="9" style="55"/>
    <col min="10243" max="10243" width="5.88671875" style="55" customWidth="1"/>
    <col min="10244" max="10244" width="19.44140625" style="55" customWidth="1"/>
    <col min="10245" max="10245" width="2.77734375" style="55" customWidth="1"/>
    <col min="10246" max="10246" width="9.109375" style="55" customWidth="1"/>
    <col min="10247" max="10247" width="2.33203125" style="55" customWidth="1"/>
    <col min="10248" max="10248" width="8" style="55" customWidth="1"/>
    <col min="10249" max="10249" width="4.21875" style="55" customWidth="1"/>
    <col min="10250" max="10250" width="2" style="55" customWidth="1"/>
    <col min="10251" max="10251" width="5" style="55" customWidth="1"/>
    <col min="10252" max="10252" width="11.77734375" style="55" customWidth="1"/>
    <col min="10253" max="10253" width="2.44140625" style="55" customWidth="1"/>
    <col min="10254" max="10254" width="8.88671875" style="55" customWidth="1"/>
    <col min="10255" max="10255" width="2.44140625" style="55" customWidth="1"/>
    <col min="10256" max="10256" width="8.88671875" style="55" customWidth="1"/>
    <col min="10257" max="10257" width="6" style="55" customWidth="1"/>
    <col min="10258" max="10260" width="9.33203125" style="55" customWidth="1"/>
    <col min="10261" max="10498" width="9" style="55"/>
    <col min="10499" max="10499" width="5.88671875" style="55" customWidth="1"/>
    <col min="10500" max="10500" width="19.44140625" style="55" customWidth="1"/>
    <col min="10501" max="10501" width="2.77734375" style="55" customWidth="1"/>
    <col min="10502" max="10502" width="9.109375" style="55" customWidth="1"/>
    <col min="10503" max="10503" width="2.33203125" style="55" customWidth="1"/>
    <col min="10504" max="10504" width="8" style="55" customWidth="1"/>
    <col min="10505" max="10505" width="4.21875" style="55" customWidth="1"/>
    <col min="10506" max="10506" width="2" style="55" customWidth="1"/>
    <col min="10507" max="10507" width="5" style="55" customWidth="1"/>
    <col min="10508" max="10508" width="11.77734375" style="55" customWidth="1"/>
    <col min="10509" max="10509" width="2.44140625" style="55" customWidth="1"/>
    <col min="10510" max="10510" width="8.88671875" style="55" customWidth="1"/>
    <col min="10511" max="10511" width="2.44140625" style="55" customWidth="1"/>
    <col min="10512" max="10512" width="8.88671875" style="55" customWidth="1"/>
    <col min="10513" max="10513" width="6" style="55" customWidth="1"/>
    <col min="10514" max="10516" width="9.33203125" style="55" customWidth="1"/>
    <col min="10517" max="10754" width="9" style="55"/>
    <col min="10755" max="10755" width="5.88671875" style="55" customWidth="1"/>
    <col min="10756" max="10756" width="19.44140625" style="55" customWidth="1"/>
    <col min="10757" max="10757" width="2.77734375" style="55" customWidth="1"/>
    <col min="10758" max="10758" width="9.109375" style="55" customWidth="1"/>
    <col min="10759" max="10759" width="2.33203125" style="55" customWidth="1"/>
    <col min="10760" max="10760" width="8" style="55" customWidth="1"/>
    <col min="10761" max="10761" width="4.21875" style="55" customWidth="1"/>
    <col min="10762" max="10762" width="2" style="55" customWidth="1"/>
    <col min="10763" max="10763" width="5" style="55" customWidth="1"/>
    <col min="10764" max="10764" width="11.77734375" style="55" customWidth="1"/>
    <col min="10765" max="10765" width="2.44140625" style="55" customWidth="1"/>
    <col min="10766" max="10766" width="8.88671875" style="55" customWidth="1"/>
    <col min="10767" max="10767" width="2.44140625" style="55" customWidth="1"/>
    <col min="10768" max="10768" width="8.88671875" style="55" customWidth="1"/>
    <col min="10769" max="10769" width="6" style="55" customWidth="1"/>
    <col min="10770" max="10772" width="9.33203125" style="55" customWidth="1"/>
    <col min="10773" max="11010" width="9" style="55"/>
    <col min="11011" max="11011" width="5.88671875" style="55" customWidth="1"/>
    <col min="11012" max="11012" width="19.44140625" style="55" customWidth="1"/>
    <col min="11013" max="11013" width="2.77734375" style="55" customWidth="1"/>
    <col min="11014" max="11014" width="9.109375" style="55" customWidth="1"/>
    <col min="11015" max="11015" width="2.33203125" style="55" customWidth="1"/>
    <col min="11016" max="11016" width="8" style="55" customWidth="1"/>
    <col min="11017" max="11017" width="4.21875" style="55" customWidth="1"/>
    <col min="11018" max="11018" width="2" style="55" customWidth="1"/>
    <col min="11019" max="11019" width="5" style="55" customWidth="1"/>
    <col min="11020" max="11020" width="11.77734375" style="55" customWidth="1"/>
    <col min="11021" max="11021" width="2.44140625" style="55" customWidth="1"/>
    <col min="11022" max="11022" width="8.88671875" style="55" customWidth="1"/>
    <col min="11023" max="11023" width="2.44140625" style="55" customWidth="1"/>
    <col min="11024" max="11024" width="8.88671875" style="55" customWidth="1"/>
    <col min="11025" max="11025" width="6" style="55" customWidth="1"/>
    <col min="11026" max="11028" width="9.33203125" style="55" customWidth="1"/>
    <col min="11029" max="11266" width="9" style="55"/>
    <col min="11267" max="11267" width="5.88671875" style="55" customWidth="1"/>
    <col min="11268" max="11268" width="19.44140625" style="55" customWidth="1"/>
    <col min="11269" max="11269" width="2.77734375" style="55" customWidth="1"/>
    <col min="11270" max="11270" width="9.109375" style="55" customWidth="1"/>
    <col min="11271" max="11271" width="2.33203125" style="55" customWidth="1"/>
    <col min="11272" max="11272" width="8" style="55" customWidth="1"/>
    <col min="11273" max="11273" width="4.21875" style="55" customWidth="1"/>
    <col min="11274" max="11274" width="2" style="55" customWidth="1"/>
    <col min="11275" max="11275" width="5" style="55" customWidth="1"/>
    <col min="11276" max="11276" width="11.77734375" style="55" customWidth="1"/>
    <col min="11277" max="11277" width="2.44140625" style="55" customWidth="1"/>
    <col min="11278" max="11278" width="8.88671875" style="55" customWidth="1"/>
    <col min="11279" max="11279" width="2.44140625" style="55" customWidth="1"/>
    <col min="11280" max="11280" width="8.88671875" style="55" customWidth="1"/>
    <col min="11281" max="11281" width="6" style="55" customWidth="1"/>
    <col min="11282" max="11284" width="9.33203125" style="55" customWidth="1"/>
    <col min="11285" max="11522" width="9" style="55"/>
    <col min="11523" max="11523" width="5.88671875" style="55" customWidth="1"/>
    <col min="11524" max="11524" width="19.44140625" style="55" customWidth="1"/>
    <col min="11525" max="11525" width="2.77734375" style="55" customWidth="1"/>
    <col min="11526" max="11526" width="9.109375" style="55" customWidth="1"/>
    <col min="11527" max="11527" width="2.33203125" style="55" customWidth="1"/>
    <col min="11528" max="11528" width="8" style="55" customWidth="1"/>
    <col min="11529" max="11529" width="4.21875" style="55" customWidth="1"/>
    <col min="11530" max="11530" width="2" style="55" customWidth="1"/>
    <col min="11531" max="11531" width="5" style="55" customWidth="1"/>
    <col min="11532" max="11532" width="11.77734375" style="55" customWidth="1"/>
    <col min="11533" max="11533" width="2.44140625" style="55" customWidth="1"/>
    <col min="11534" max="11534" width="8.88671875" style="55" customWidth="1"/>
    <col min="11535" max="11535" width="2.44140625" style="55" customWidth="1"/>
    <col min="11536" max="11536" width="8.88671875" style="55" customWidth="1"/>
    <col min="11537" max="11537" width="6" style="55" customWidth="1"/>
    <col min="11538" max="11540" width="9.33203125" style="55" customWidth="1"/>
    <col min="11541" max="11778" width="9" style="55"/>
    <col min="11779" max="11779" width="5.88671875" style="55" customWidth="1"/>
    <col min="11780" max="11780" width="19.44140625" style="55" customWidth="1"/>
    <col min="11781" max="11781" width="2.77734375" style="55" customWidth="1"/>
    <col min="11782" max="11782" width="9.109375" style="55" customWidth="1"/>
    <col min="11783" max="11783" width="2.33203125" style="55" customWidth="1"/>
    <col min="11784" max="11784" width="8" style="55" customWidth="1"/>
    <col min="11785" max="11785" width="4.21875" style="55" customWidth="1"/>
    <col min="11786" max="11786" width="2" style="55" customWidth="1"/>
    <col min="11787" max="11787" width="5" style="55" customWidth="1"/>
    <col min="11788" max="11788" width="11.77734375" style="55" customWidth="1"/>
    <col min="11789" max="11789" width="2.44140625" style="55" customWidth="1"/>
    <col min="11790" max="11790" width="8.88671875" style="55" customWidth="1"/>
    <col min="11791" max="11791" width="2.44140625" style="55" customWidth="1"/>
    <col min="11792" max="11792" width="8.88671875" style="55" customWidth="1"/>
    <col min="11793" max="11793" width="6" style="55" customWidth="1"/>
    <col min="11794" max="11796" width="9.33203125" style="55" customWidth="1"/>
    <col min="11797" max="12034" width="9" style="55"/>
    <col min="12035" max="12035" width="5.88671875" style="55" customWidth="1"/>
    <col min="12036" max="12036" width="19.44140625" style="55" customWidth="1"/>
    <col min="12037" max="12037" width="2.77734375" style="55" customWidth="1"/>
    <col min="12038" max="12038" width="9.109375" style="55" customWidth="1"/>
    <col min="12039" max="12039" width="2.33203125" style="55" customWidth="1"/>
    <col min="12040" max="12040" width="8" style="55" customWidth="1"/>
    <col min="12041" max="12041" width="4.21875" style="55" customWidth="1"/>
    <col min="12042" max="12042" width="2" style="55" customWidth="1"/>
    <col min="12043" max="12043" width="5" style="55" customWidth="1"/>
    <col min="12044" max="12044" width="11.77734375" style="55" customWidth="1"/>
    <col min="12045" max="12045" width="2.44140625" style="55" customWidth="1"/>
    <col min="12046" max="12046" width="8.88671875" style="55" customWidth="1"/>
    <col min="12047" max="12047" width="2.44140625" style="55" customWidth="1"/>
    <col min="12048" max="12048" width="8.88671875" style="55" customWidth="1"/>
    <col min="12049" max="12049" width="6" style="55" customWidth="1"/>
    <col min="12050" max="12052" width="9.33203125" style="55" customWidth="1"/>
    <col min="12053" max="12290" width="9" style="55"/>
    <col min="12291" max="12291" width="5.88671875" style="55" customWidth="1"/>
    <col min="12292" max="12292" width="19.44140625" style="55" customWidth="1"/>
    <col min="12293" max="12293" width="2.77734375" style="55" customWidth="1"/>
    <col min="12294" max="12294" width="9.109375" style="55" customWidth="1"/>
    <col min="12295" max="12295" width="2.33203125" style="55" customWidth="1"/>
    <col min="12296" max="12296" width="8" style="55" customWidth="1"/>
    <col min="12297" max="12297" width="4.21875" style="55" customWidth="1"/>
    <col min="12298" max="12298" width="2" style="55" customWidth="1"/>
    <col min="12299" max="12299" width="5" style="55" customWidth="1"/>
    <col min="12300" max="12300" width="11.77734375" style="55" customWidth="1"/>
    <col min="12301" max="12301" width="2.44140625" style="55" customWidth="1"/>
    <col min="12302" max="12302" width="8.88671875" style="55" customWidth="1"/>
    <col min="12303" max="12303" width="2.44140625" style="55" customWidth="1"/>
    <col min="12304" max="12304" width="8.88671875" style="55" customWidth="1"/>
    <col min="12305" max="12305" width="6" style="55" customWidth="1"/>
    <col min="12306" max="12308" width="9.33203125" style="55" customWidth="1"/>
    <col min="12309" max="12546" width="9" style="55"/>
    <col min="12547" max="12547" width="5.88671875" style="55" customWidth="1"/>
    <col min="12548" max="12548" width="19.44140625" style="55" customWidth="1"/>
    <col min="12549" max="12549" width="2.77734375" style="55" customWidth="1"/>
    <col min="12550" max="12550" width="9.109375" style="55" customWidth="1"/>
    <col min="12551" max="12551" width="2.33203125" style="55" customWidth="1"/>
    <col min="12552" max="12552" width="8" style="55" customWidth="1"/>
    <col min="12553" max="12553" width="4.21875" style="55" customWidth="1"/>
    <col min="12554" max="12554" width="2" style="55" customWidth="1"/>
    <col min="12555" max="12555" width="5" style="55" customWidth="1"/>
    <col min="12556" max="12556" width="11.77734375" style="55" customWidth="1"/>
    <col min="12557" max="12557" width="2.44140625" style="55" customWidth="1"/>
    <col min="12558" max="12558" width="8.88671875" style="55" customWidth="1"/>
    <col min="12559" max="12559" width="2.44140625" style="55" customWidth="1"/>
    <col min="12560" max="12560" width="8.88671875" style="55" customWidth="1"/>
    <col min="12561" max="12561" width="6" style="55" customWidth="1"/>
    <col min="12562" max="12564" width="9.33203125" style="55" customWidth="1"/>
    <col min="12565" max="12802" width="9" style="55"/>
    <col min="12803" max="12803" width="5.88671875" style="55" customWidth="1"/>
    <col min="12804" max="12804" width="19.44140625" style="55" customWidth="1"/>
    <col min="12805" max="12805" width="2.77734375" style="55" customWidth="1"/>
    <col min="12806" max="12806" width="9.109375" style="55" customWidth="1"/>
    <col min="12807" max="12807" width="2.33203125" style="55" customWidth="1"/>
    <col min="12808" max="12808" width="8" style="55" customWidth="1"/>
    <col min="12809" max="12809" width="4.21875" style="55" customWidth="1"/>
    <col min="12810" max="12810" width="2" style="55" customWidth="1"/>
    <col min="12811" max="12811" width="5" style="55" customWidth="1"/>
    <col min="12812" max="12812" width="11.77734375" style="55" customWidth="1"/>
    <col min="12813" max="12813" width="2.44140625" style="55" customWidth="1"/>
    <col min="12814" max="12814" width="8.88671875" style="55" customWidth="1"/>
    <col min="12815" max="12815" width="2.44140625" style="55" customWidth="1"/>
    <col min="12816" max="12816" width="8.88671875" style="55" customWidth="1"/>
    <col min="12817" max="12817" width="6" style="55" customWidth="1"/>
    <col min="12818" max="12820" width="9.33203125" style="55" customWidth="1"/>
    <col min="12821" max="13058" width="9" style="55"/>
    <col min="13059" max="13059" width="5.88671875" style="55" customWidth="1"/>
    <col min="13060" max="13060" width="19.44140625" style="55" customWidth="1"/>
    <col min="13061" max="13061" width="2.77734375" style="55" customWidth="1"/>
    <col min="13062" max="13062" width="9.109375" style="55" customWidth="1"/>
    <col min="13063" max="13063" width="2.33203125" style="55" customWidth="1"/>
    <col min="13064" max="13064" width="8" style="55" customWidth="1"/>
    <col min="13065" max="13065" width="4.21875" style="55" customWidth="1"/>
    <col min="13066" max="13066" width="2" style="55" customWidth="1"/>
    <col min="13067" max="13067" width="5" style="55" customWidth="1"/>
    <col min="13068" max="13068" width="11.77734375" style="55" customWidth="1"/>
    <col min="13069" max="13069" width="2.44140625" style="55" customWidth="1"/>
    <col min="13070" max="13070" width="8.88671875" style="55" customWidth="1"/>
    <col min="13071" max="13071" width="2.44140625" style="55" customWidth="1"/>
    <col min="13072" max="13072" width="8.88671875" style="55" customWidth="1"/>
    <col min="13073" max="13073" width="6" style="55" customWidth="1"/>
    <col min="13074" max="13076" width="9.33203125" style="55" customWidth="1"/>
    <col min="13077" max="13314" width="9" style="55"/>
    <col min="13315" max="13315" width="5.88671875" style="55" customWidth="1"/>
    <col min="13316" max="13316" width="19.44140625" style="55" customWidth="1"/>
    <col min="13317" max="13317" width="2.77734375" style="55" customWidth="1"/>
    <col min="13318" max="13318" width="9.109375" style="55" customWidth="1"/>
    <col min="13319" max="13319" width="2.33203125" style="55" customWidth="1"/>
    <col min="13320" max="13320" width="8" style="55" customWidth="1"/>
    <col min="13321" max="13321" width="4.21875" style="55" customWidth="1"/>
    <col min="13322" max="13322" width="2" style="55" customWidth="1"/>
    <col min="13323" max="13323" width="5" style="55" customWidth="1"/>
    <col min="13324" max="13324" width="11.77734375" style="55" customWidth="1"/>
    <col min="13325" max="13325" width="2.44140625" style="55" customWidth="1"/>
    <col min="13326" max="13326" width="8.88671875" style="55" customWidth="1"/>
    <col min="13327" max="13327" width="2.44140625" style="55" customWidth="1"/>
    <col min="13328" max="13328" width="8.88671875" style="55" customWidth="1"/>
    <col min="13329" max="13329" width="6" style="55" customWidth="1"/>
    <col min="13330" max="13332" width="9.33203125" style="55" customWidth="1"/>
    <col min="13333" max="13570" width="9" style="55"/>
    <col min="13571" max="13571" width="5.88671875" style="55" customWidth="1"/>
    <col min="13572" max="13572" width="19.44140625" style="55" customWidth="1"/>
    <col min="13573" max="13573" width="2.77734375" style="55" customWidth="1"/>
    <col min="13574" max="13574" width="9.109375" style="55" customWidth="1"/>
    <col min="13575" max="13575" width="2.33203125" style="55" customWidth="1"/>
    <col min="13576" max="13576" width="8" style="55" customWidth="1"/>
    <col min="13577" max="13577" width="4.21875" style="55" customWidth="1"/>
    <col min="13578" max="13578" width="2" style="55" customWidth="1"/>
    <col min="13579" max="13579" width="5" style="55" customWidth="1"/>
    <col min="13580" max="13580" width="11.77734375" style="55" customWidth="1"/>
    <col min="13581" max="13581" width="2.44140625" style="55" customWidth="1"/>
    <col min="13582" max="13582" width="8.88671875" style="55" customWidth="1"/>
    <col min="13583" max="13583" width="2.44140625" style="55" customWidth="1"/>
    <col min="13584" max="13584" width="8.88671875" style="55" customWidth="1"/>
    <col min="13585" max="13585" width="6" style="55" customWidth="1"/>
    <col min="13586" max="13588" width="9.33203125" style="55" customWidth="1"/>
    <col min="13589" max="13826" width="9" style="55"/>
    <col min="13827" max="13827" width="5.88671875" style="55" customWidth="1"/>
    <col min="13828" max="13828" width="19.44140625" style="55" customWidth="1"/>
    <col min="13829" max="13829" width="2.77734375" style="55" customWidth="1"/>
    <col min="13830" max="13830" width="9.109375" style="55" customWidth="1"/>
    <col min="13831" max="13831" width="2.33203125" style="55" customWidth="1"/>
    <col min="13832" max="13832" width="8" style="55" customWidth="1"/>
    <col min="13833" max="13833" width="4.21875" style="55" customWidth="1"/>
    <col min="13834" max="13834" width="2" style="55" customWidth="1"/>
    <col min="13835" max="13835" width="5" style="55" customWidth="1"/>
    <col min="13836" max="13836" width="11.77734375" style="55" customWidth="1"/>
    <col min="13837" max="13837" width="2.44140625" style="55" customWidth="1"/>
    <col min="13838" max="13838" width="8.88671875" style="55" customWidth="1"/>
    <col min="13839" max="13839" width="2.44140625" style="55" customWidth="1"/>
    <col min="13840" max="13840" width="8.88671875" style="55" customWidth="1"/>
    <col min="13841" max="13841" width="6" style="55" customWidth="1"/>
    <col min="13842" max="13844" width="9.33203125" style="55" customWidth="1"/>
    <col min="13845" max="14082" width="9" style="55"/>
    <col min="14083" max="14083" width="5.88671875" style="55" customWidth="1"/>
    <col min="14084" max="14084" width="19.44140625" style="55" customWidth="1"/>
    <col min="14085" max="14085" width="2.77734375" style="55" customWidth="1"/>
    <col min="14086" max="14086" width="9.109375" style="55" customWidth="1"/>
    <col min="14087" max="14087" width="2.33203125" style="55" customWidth="1"/>
    <col min="14088" max="14088" width="8" style="55" customWidth="1"/>
    <col min="14089" max="14089" width="4.21875" style="55" customWidth="1"/>
    <col min="14090" max="14090" width="2" style="55" customWidth="1"/>
    <col min="14091" max="14091" width="5" style="55" customWidth="1"/>
    <col min="14092" max="14092" width="11.77734375" style="55" customWidth="1"/>
    <col min="14093" max="14093" width="2.44140625" style="55" customWidth="1"/>
    <col min="14094" max="14094" width="8.88671875" style="55" customWidth="1"/>
    <col min="14095" max="14095" width="2.44140625" style="55" customWidth="1"/>
    <col min="14096" max="14096" width="8.88671875" style="55" customWidth="1"/>
    <col min="14097" max="14097" width="6" style="55" customWidth="1"/>
    <col min="14098" max="14100" width="9.33203125" style="55" customWidth="1"/>
    <col min="14101" max="14338" width="9" style="55"/>
    <col min="14339" max="14339" width="5.88671875" style="55" customWidth="1"/>
    <col min="14340" max="14340" width="19.44140625" style="55" customWidth="1"/>
    <col min="14341" max="14341" width="2.77734375" style="55" customWidth="1"/>
    <col min="14342" max="14342" width="9.109375" style="55" customWidth="1"/>
    <col min="14343" max="14343" width="2.33203125" style="55" customWidth="1"/>
    <col min="14344" max="14344" width="8" style="55" customWidth="1"/>
    <col min="14345" max="14345" width="4.21875" style="55" customWidth="1"/>
    <col min="14346" max="14346" width="2" style="55" customWidth="1"/>
    <col min="14347" max="14347" width="5" style="55" customWidth="1"/>
    <col min="14348" max="14348" width="11.77734375" style="55" customWidth="1"/>
    <col min="14349" max="14349" width="2.44140625" style="55" customWidth="1"/>
    <col min="14350" max="14350" width="8.88671875" style="55" customWidth="1"/>
    <col min="14351" max="14351" width="2.44140625" style="55" customWidth="1"/>
    <col min="14352" max="14352" width="8.88671875" style="55" customWidth="1"/>
    <col min="14353" max="14353" width="6" style="55" customWidth="1"/>
    <col min="14354" max="14356" width="9.33203125" style="55" customWidth="1"/>
    <col min="14357" max="14594" width="9" style="55"/>
    <col min="14595" max="14595" width="5.88671875" style="55" customWidth="1"/>
    <col min="14596" max="14596" width="19.44140625" style="55" customWidth="1"/>
    <col min="14597" max="14597" width="2.77734375" style="55" customWidth="1"/>
    <col min="14598" max="14598" width="9.109375" style="55" customWidth="1"/>
    <col min="14599" max="14599" width="2.33203125" style="55" customWidth="1"/>
    <col min="14600" max="14600" width="8" style="55" customWidth="1"/>
    <col min="14601" max="14601" width="4.21875" style="55" customWidth="1"/>
    <col min="14602" max="14602" width="2" style="55" customWidth="1"/>
    <col min="14603" max="14603" width="5" style="55" customWidth="1"/>
    <col min="14604" max="14604" width="11.77734375" style="55" customWidth="1"/>
    <col min="14605" max="14605" width="2.44140625" style="55" customWidth="1"/>
    <col min="14606" max="14606" width="8.88671875" style="55" customWidth="1"/>
    <col min="14607" max="14607" width="2.44140625" style="55" customWidth="1"/>
    <col min="14608" max="14608" width="8.88671875" style="55" customWidth="1"/>
    <col min="14609" max="14609" width="6" style="55" customWidth="1"/>
    <col min="14610" max="14612" width="9.33203125" style="55" customWidth="1"/>
    <col min="14613" max="14850" width="9" style="55"/>
    <col min="14851" max="14851" width="5.88671875" style="55" customWidth="1"/>
    <col min="14852" max="14852" width="19.44140625" style="55" customWidth="1"/>
    <col min="14853" max="14853" width="2.77734375" style="55" customWidth="1"/>
    <col min="14854" max="14854" width="9.109375" style="55" customWidth="1"/>
    <col min="14855" max="14855" width="2.33203125" style="55" customWidth="1"/>
    <col min="14856" max="14856" width="8" style="55" customWidth="1"/>
    <col min="14857" max="14857" width="4.21875" style="55" customWidth="1"/>
    <col min="14858" max="14858" width="2" style="55" customWidth="1"/>
    <col min="14859" max="14859" width="5" style="55" customWidth="1"/>
    <col min="14860" max="14860" width="11.77734375" style="55" customWidth="1"/>
    <col min="14861" max="14861" width="2.44140625" style="55" customWidth="1"/>
    <col min="14862" max="14862" width="8.88671875" style="55" customWidth="1"/>
    <col min="14863" max="14863" width="2.44140625" style="55" customWidth="1"/>
    <col min="14864" max="14864" width="8.88671875" style="55" customWidth="1"/>
    <col min="14865" max="14865" width="6" style="55" customWidth="1"/>
    <col min="14866" max="14868" width="9.33203125" style="55" customWidth="1"/>
    <col min="14869" max="15106" width="9" style="55"/>
    <col min="15107" max="15107" width="5.88671875" style="55" customWidth="1"/>
    <col min="15108" max="15108" width="19.44140625" style="55" customWidth="1"/>
    <col min="15109" max="15109" width="2.77734375" style="55" customWidth="1"/>
    <col min="15110" max="15110" width="9.109375" style="55" customWidth="1"/>
    <col min="15111" max="15111" width="2.33203125" style="55" customWidth="1"/>
    <col min="15112" max="15112" width="8" style="55" customWidth="1"/>
    <col min="15113" max="15113" width="4.21875" style="55" customWidth="1"/>
    <col min="15114" max="15114" width="2" style="55" customWidth="1"/>
    <col min="15115" max="15115" width="5" style="55" customWidth="1"/>
    <col min="15116" max="15116" width="11.77734375" style="55" customWidth="1"/>
    <col min="15117" max="15117" width="2.44140625" style="55" customWidth="1"/>
    <col min="15118" max="15118" width="8.88671875" style="55" customWidth="1"/>
    <col min="15119" max="15119" width="2.44140625" style="55" customWidth="1"/>
    <col min="15120" max="15120" width="8.88671875" style="55" customWidth="1"/>
    <col min="15121" max="15121" width="6" style="55" customWidth="1"/>
    <col min="15122" max="15124" width="9.33203125" style="55" customWidth="1"/>
    <col min="15125" max="15362" width="9" style="55"/>
    <col min="15363" max="15363" width="5.88671875" style="55" customWidth="1"/>
    <col min="15364" max="15364" width="19.44140625" style="55" customWidth="1"/>
    <col min="15365" max="15365" width="2.77734375" style="55" customWidth="1"/>
    <col min="15366" max="15366" width="9.109375" style="55" customWidth="1"/>
    <col min="15367" max="15367" width="2.33203125" style="55" customWidth="1"/>
    <col min="15368" max="15368" width="8" style="55" customWidth="1"/>
    <col min="15369" max="15369" width="4.21875" style="55" customWidth="1"/>
    <col min="15370" max="15370" width="2" style="55" customWidth="1"/>
    <col min="15371" max="15371" width="5" style="55" customWidth="1"/>
    <col min="15372" max="15372" width="11.77734375" style="55" customWidth="1"/>
    <col min="15373" max="15373" width="2.44140625" style="55" customWidth="1"/>
    <col min="15374" max="15374" width="8.88671875" style="55" customWidth="1"/>
    <col min="15375" max="15375" width="2.44140625" style="55" customWidth="1"/>
    <col min="15376" max="15376" width="8.88671875" style="55" customWidth="1"/>
    <col min="15377" max="15377" width="6" style="55" customWidth="1"/>
    <col min="15378" max="15380" width="9.33203125" style="55" customWidth="1"/>
    <col min="15381" max="15618" width="9" style="55"/>
    <col min="15619" max="15619" width="5.88671875" style="55" customWidth="1"/>
    <col min="15620" max="15620" width="19.44140625" style="55" customWidth="1"/>
    <col min="15621" max="15621" width="2.77734375" style="55" customWidth="1"/>
    <col min="15622" max="15622" width="9.109375" style="55" customWidth="1"/>
    <col min="15623" max="15623" width="2.33203125" style="55" customWidth="1"/>
    <col min="15624" max="15624" width="8" style="55" customWidth="1"/>
    <col min="15625" max="15625" width="4.21875" style="55" customWidth="1"/>
    <col min="15626" max="15626" width="2" style="55" customWidth="1"/>
    <col min="15627" max="15627" width="5" style="55" customWidth="1"/>
    <col min="15628" max="15628" width="11.77734375" style="55" customWidth="1"/>
    <col min="15629" max="15629" width="2.44140625" style="55" customWidth="1"/>
    <col min="15630" max="15630" width="8.88671875" style="55" customWidth="1"/>
    <col min="15631" max="15631" width="2.44140625" style="55" customWidth="1"/>
    <col min="15632" max="15632" width="8.88671875" style="55" customWidth="1"/>
    <col min="15633" max="15633" width="6" style="55" customWidth="1"/>
    <col min="15634" max="15636" width="9.33203125" style="55" customWidth="1"/>
    <col min="15637" max="15874" width="9" style="55"/>
    <col min="15875" max="15875" width="5.88671875" style="55" customWidth="1"/>
    <col min="15876" max="15876" width="19.44140625" style="55" customWidth="1"/>
    <col min="15877" max="15877" width="2.77734375" style="55" customWidth="1"/>
    <col min="15878" max="15878" width="9.109375" style="55" customWidth="1"/>
    <col min="15879" max="15879" width="2.33203125" style="55" customWidth="1"/>
    <col min="15880" max="15880" width="8" style="55" customWidth="1"/>
    <col min="15881" max="15881" width="4.21875" style="55" customWidth="1"/>
    <col min="15882" max="15882" width="2" style="55" customWidth="1"/>
    <col min="15883" max="15883" width="5" style="55" customWidth="1"/>
    <col min="15884" max="15884" width="11.77734375" style="55" customWidth="1"/>
    <col min="15885" max="15885" width="2.44140625" style="55" customWidth="1"/>
    <col min="15886" max="15886" width="8.88671875" style="55" customWidth="1"/>
    <col min="15887" max="15887" width="2.44140625" style="55" customWidth="1"/>
    <col min="15888" max="15888" width="8.88671875" style="55" customWidth="1"/>
    <col min="15889" max="15889" width="6" style="55" customWidth="1"/>
    <col min="15890" max="15892" width="9.33203125" style="55" customWidth="1"/>
    <col min="15893" max="16130" width="9" style="55"/>
    <col min="16131" max="16131" width="5.88671875" style="55" customWidth="1"/>
    <col min="16132" max="16132" width="19.44140625" style="55" customWidth="1"/>
    <col min="16133" max="16133" width="2.77734375" style="55" customWidth="1"/>
    <col min="16134" max="16134" width="9.109375" style="55" customWidth="1"/>
    <col min="16135" max="16135" width="2.33203125" style="55" customWidth="1"/>
    <col min="16136" max="16136" width="8" style="55" customWidth="1"/>
    <col min="16137" max="16137" width="4.21875" style="55" customWidth="1"/>
    <col min="16138" max="16138" width="2" style="55" customWidth="1"/>
    <col min="16139" max="16139" width="5" style="55" customWidth="1"/>
    <col min="16140" max="16140" width="11.77734375" style="55" customWidth="1"/>
    <col min="16141" max="16141" width="2.44140625" style="55" customWidth="1"/>
    <col min="16142" max="16142" width="8.88671875" style="55" customWidth="1"/>
    <col min="16143" max="16143" width="2.44140625" style="55" customWidth="1"/>
    <col min="16144" max="16144" width="8.88671875" style="55" customWidth="1"/>
    <col min="16145" max="16145" width="6" style="55" customWidth="1"/>
    <col min="16146" max="16148" width="9.33203125" style="55" customWidth="1"/>
    <col min="16149" max="16384" width="9" style="55"/>
  </cols>
  <sheetData>
    <row r="1" spans="1:19" ht="27" customHeight="1" x14ac:dyDescent="0.2">
      <c r="A1" s="541" t="s">
        <v>102</v>
      </c>
      <c r="B1" s="542"/>
      <c r="C1" s="542"/>
      <c r="D1" s="542"/>
      <c r="E1" s="542"/>
      <c r="F1" s="542"/>
      <c r="G1" s="53"/>
      <c r="H1" s="543" t="s">
        <v>103</v>
      </c>
      <c r="I1" s="543"/>
      <c r="J1" s="544"/>
      <c r="K1" s="544"/>
      <c r="L1" s="544"/>
      <c r="M1" s="544"/>
      <c r="N1" s="544"/>
      <c r="O1" s="544"/>
      <c r="P1" s="544"/>
      <c r="Q1" s="544"/>
    </row>
    <row r="2" spans="1:19" ht="27" customHeight="1" x14ac:dyDescent="0.2">
      <c r="A2" s="542"/>
      <c r="B2" s="542"/>
      <c r="C2" s="542"/>
      <c r="D2" s="542"/>
      <c r="E2" s="542"/>
      <c r="F2" s="542"/>
      <c r="G2" s="53"/>
      <c r="H2" s="543" t="s">
        <v>104</v>
      </c>
      <c r="I2" s="543"/>
      <c r="J2" s="545"/>
      <c r="K2" s="545"/>
      <c r="L2" s="545"/>
      <c r="M2" s="545"/>
      <c r="N2" s="545"/>
      <c r="O2" s="545"/>
      <c r="P2" s="545"/>
      <c r="Q2" s="545"/>
    </row>
    <row r="3" spans="1:19" ht="51" customHeight="1" x14ac:dyDescent="0.2">
      <c r="A3" s="540" t="s">
        <v>121</v>
      </c>
      <c r="B3" s="540"/>
      <c r="C3" s="540"/>
      <c r="D3" s="540"/>
      <c r="E3" s="540"/>
      <c r="F3" s="540"/>
      <c r="G3" s="540"/>
      <c r="H3" s="540"/>
      <c r="I3" s="540"/>
      <c r="J3" s="540"/>
      <c r="K3" s="540"/>
      <c r="L3" s="540"/>
      <c r="M3" s="540"/>
      <c r="N3" s="540"/>
      <c r="O3" s="540"/>
      <c r="P3" s="540"/>
      <c r="Q3" s="540"/>
    </row>
    <row r="4" spans="1:19" ht="192" customHeight="1" x14ac:dyDescent="0.15">
      <c r="A4" s="527"/>
      <c r="B4" s="527"/>
      <c r="C4" s="527"/>
      <c r="D4" s="527"/>
      <c r="E4" s="527"/>
      <c r="F4" s="527"/>
      <c r="G4" s="527"/>
      <c r="H4" s="527"/>
      <c r="I4" s="527"/>
      <c r="J4" s="56"/>
      <c r="L4" s="57"/>
      <c r="M4" s="57"/>
      <c r="N4" s="58"/>
      <c r="O4" s="57"/>
      <c r="P4" s="58"/>
      <c r="Q4" s="58"/>
      <c r="S4" s="59"/>
    </row>
    <row r="5" spans="1:19" ht="6" customHeight="1" x14ac:dyDescent="0.2">
      <c r="A5" s="60"/>
      <c r="B5" s="60"/>
      <c r="C5" s="60"/>
      <c r="D5" s="61"/>
      <c r="E5" s="62"/>
      <c r="F5" s="63"/>
      <c r="G5" s="63"/>
      <c r="H5" s="63"/>
      <c r="I5" s="63"/>
    </row>
    <row r="6" spans="1:19" ht="18" customHeight="1" x14ac:dyDescent="0.2">
      <c r="A6" s="60"/>
      <c r="B6" s="60"/>
      <c r="C6" s="60"/>
      <c r="D6" s="61"/>
      <c r="E6" s="62"/>
      <c r="F6" s="528"/>
      <c r="G6" s="528"/>
      <c r="H6" s="528"/>
      <c r="I6" s="528"/>
    </row>
    <row r="7" spans="1:19" ht="6" customHeight="1" x14ac:dyDescent="0.2">
      <c r="A7" s="60"/>
      <c r="B7" s="60"/>
      <c r="C7" s="60"/>
      <c r="D7" s="61"/>
      <c r="E7" s="62"/>
      <c r="F7" s="63"/>
      <c r="G7" s="63"/>
      <c r="H7" s="63"/>
      <c r="I7" s="63"/>
    </row>
    <row r="8" spans="1:19" ht="48" customHeight="1" thickBot="1" x14ac:dyDescent="0.25">
      <c r="A8" s="529" t="s">
        <v>105</v>
      </c>
      <c r="B8" s="529"/>
      <c r="C8" s="529"/>
      <c r="D8" s="529"/>
      <c r="E8" s="529"/>
      <c r="F8" s="529"/>
      <c r="G8" s="529"/>
      <c r="H8" s="529"/>
      <c r="I8" s="529"/>
      <c r="K8" s="530" t="s">
        <v>106</v>
      </c>
      <c r="L8" s="530"/>
      <c r="M8" s="530"/>
      <c r="N8" s="530"/>
      <c r="O8" s="530"/>
      <c r="P8" s="530"/>
      <c r="Q8" s="66"/>
    </row>
    <row r="9" spans="1:19" ht="16.8" customHeight="1" thickBot="1" x14ac:dyDescent="0.25">
      <c r="A9" s="509" t="s">
        <v>69</v>
      </c>
      <c r="B9" s="512" t="s">
        <v>107</v>
      </c>
      <c r="C9" s="513"/>
      <c r="D9" s="49" t="s">
        <v>38</v>
      </c>
      <c r="E9" s="40" t="s">
        <v>89</v>
      </c>
      <c r="F9" s="41" t="s">
        <v>90</v>
      </c>
      <c r="G9" s="41"/>
      <c r="H9" s="42"/>
      <c r="I9" s="43" t="s">
        <v>29</v>
      </c>
      <c r="K9" s="50"/>
      <c r="L9" s="531"/>
      <c r="M9" s="533" t="s">
        <v>30</v>
      </c>
      <c r="N9" s="534"/>
      <c r="O9" s="534"/>
      <c r="P9" s="535"/>
      <c r="Q9" s="66"/>
    </row>
    <row r="10" spans="1:19" ht="16.8" customHeight="1" thickTop="1" thickBot="1" x14ac:dyDescent="0.25">
      <c r="A10" s="510"/>
      <c r="B10" s="514"/>
      <c r="C10" s="515"/>
      <c r="D10" s="50" t="s">
        <v>31</v>
      </c>
      <c r="E10" s="44"/>
      <c r="F10" s="45" t="s">
        <v>91</v>
      </c>
      <c r="G10" s="45" t="s">
        <v>34</v>
      </c>
      <c r="H10" s="67" t="str">
        <f>IFERROR(ROUNDDOWN(H9/B11,1),"")</f>
        <v/>
      </c>
      <c r="I10" s="68" t="s">
        <v>1</v>
      </c>
      <c r="K10" s="69"/>
      <c r="L10" s="532"/>
      <c r="M10" s="536" t="s">
        <v>32</v>
      </c>
      <c r="N10" s="537"/>
      <c r="O10" s="538" t="s">
        <v>33</v>
      </c>
      <c r="P10" s="539"/>
      <c r="Q10" s="66"/>
    </row>
    <row r="11" spans="1:19" ht="16.8" customHeight="1" thickTop="1" thickBot="1" x14ac:dyDescent="0.25">
      <c r="A11" s="510"/>
      <c r="B11" s="516"/>
      <c r="C11" s="518" t="s">
        <v>92</v>
      </c>
      <c r="D11" s="70" t="s">
        <v>98</v>
      </c>
      <c r="E11" s="44" t="s">
        <v>89</v>
      </c>
      <c r="F11" s="45" t="s">
        <v>93</v>
      </c>
      <c r="G11" s="45"/>
      <c r="H11" s="42"/>
      <c r="I11" s="46" t="s">
        <v>29</v>
      </c>
      <c r="L11" s="39" t="s">
        <v>108</v>
      </c>
      <c r="M11" s="71" t="s">
        <v>34</v>
      </c>
      <c r="N11" s="72" t="str">
        <f>H10</f>
        <v/>
      </c>
      <c r="O11" s="71" t="s">
        <v>35</v>
      </c>
      <c r="P11" s="72" t="str">
        <f>H12</f>
        <v/>
      </c>
    </row>
    <row r="12" spans="1:19" ht="16.8" customHeight="1" thickTop="1" thickBot="1" x14ac:dyDescent="0.25">
      <c r="A12" s="511"/>
      <c r="B12" s="517"/>
      <c r="C12" s="519"/>
      <c r="D12" s="50" t="s">
        <v>31</v>
      </c>
      <c r="E12" s="47"/>
      <c r="F12" s="48" t="s">
        <v>94</v>
      </c>
      <c r="G12" s="45" t="s">
        <v>35</v>
      </c>
      <c r="H12" s="67" t="str">
        <f>IFERROR(ROUNDDOWN(H11/B11,1),"")</f>
        <v/>
      </c>
      <c r="I12" s="73" t="s">
        <v>1</v>
      </c>
      <c r="L12" s="39" t="s">
        <v>70</v>
      </c>
      <c r="M12" s="71" t="s">
        <v>36</v>
      </c>
      <c r="N12" s="72" t="str">
        <f>H14</f>
        <v/>
      </c>
      <c r="O12" s="71" t="s">
        <v>37</v>
      </c>
      <c r="P12" s="72" t="str">
        <f>H16</f>
        <v/>
      </c>
    </row>
    <row r="13" spans="1:19" ht="16.8" customHeight="1" thickBot="1" x14ac:dyDescent="0.25">
      <c r="A13" s="509" t="s">
        <v>95</v>
      </c>
      <c r="B13" s="512" t="s">
        <v>107</v>
      </c>
      <c r="C13" s="513"/>
      <c r="D13" s="49" t="s">
        <v>38</v>
      </c>
      <c r="E13" s="40" t="s">
        <v>89</v>
      </c>
      <c r="F13" s="41" t="s">
        <v>96</v>
      </c>
      <c r="G13" s="41"/>
      <c r="H13" s="42"/>
      <c r="I13" s="43" t="s">
        <v>29</v>
      </c>
      <c r="K13" s="74"/>
      <c r="L13" s="39" t="s">
        <v>71</v>
      </c>
      <c r="M13" s="71" t="s">
        <v>39</v>
      </c>
      <c r="N13" s="72" t="str">
        <f>H18</f>
        <v/>
      </c>
      <c r="O13" s="71" t="s">
        <v>40</v>
      </c>
      <c r="P13" s="72" t="str">
        <f>H20</f>
        <v/>
      </c>
      <c r="Q13" s="74"/>
    </row>
    <row r="14" spans="1:19" ht="16.8" customHeight="1" thickTop="1" thickBot="1" x14ac:dyDescent="0.25">
      <c r="A14" s="510"/>
      <c r="B14" s="514"/>
      <c r="C14" s="515"/>
      <c r="D14" s="50" t="s">
        <v>31</v>
      </c>
      <c r="E14" s="44"/>
      <c r="F14" s="45" t="s">
        <v>41</v>
      </c>
      <c r="G14" s="45" t="s">
        <v>36</v>
      </c>
      <c r="H14" s="67" t="str">
        <f>IFERROR(ROUNDDOWN(H13/B15,1),"")</f>
        <v/>
      </c>
      <c r="I14" s="68" t="s">
        <v>1</v>
      </c>
      <c r="K14" s="74"/>
      <c r="L14" s="39" t="s">
        <v>72</v>
      </c>
      <c r="M14" s="71" t="s">
        <v>42</v>
      </c>
      <c r="N14" s="72" t="str">
        <f>H22</f>
        <v/>
      </c>
      <c r="O14" s="71" t="s">
        <v>43</v>
      </c>
      <c r="P14" s="72" t="str">
        <f>H24</f>
        <v/>
      </c>
      <c r="Q14" s="74"/>
    </row>
    <row r="15" spans="1:19" ht="16.8" customHeight="1" thickTop="1" thickBot="1" x14ac:dyDescent="0.25">
      <c r="A15" s="510"/>
      <c r="B15" s="516"/>
      <c r="C15" s="518" t="s">
        <v>92</v>
      </c>
      <c r="D15" s="70" t="s">
        <v>98</v>
      </c>
      <c r="E15" s="44" t="s">
        <v>89</v>
      </c>
      <c r="F15" s="45" t="s">
        <v>93</v>
      </c>
      <c r="G15" s="45"/>
      <c r="H15" s="42"/>
      <c r="I15" s="46" t="s">
        <v>29</v>
      </c>
      <c r="K15" s="74"/>
      <c r="L15" s="39" t="s">
        <v>74</v>
      </c>
      <c r="M15" s="71" t="s">
        <v>44</v>
      </c>
      <c r="N15" s="72" t="str">
        <f>H26</f>
        <v/>
      </c>
      <c r="O15" s="71" t="s">
        <v>45</v>
      </c>
      <c r="P15" s="72" t="str">
        <f>H28</f>
        <v/>
      </c>
      <c r="Q15" s="74"/>
    </row>
    <row r="16" spans="1:19" ht="16.8" customHeight="1" thickTop="1" thickBot="1" x14ac:dyDescent="0.25">
      <c r="A16" s="511"/>
      <c r="B16" s="517"/>
      <c r="C16" s="519"/>
      <c r="D16" s="51" t="s">
        <v>31</v>
      </c>
      <c r="E16" s="47"/>
      <c r="F16" s="48" t="s">
        <v>46</v>
      </c>
      <c r="G16" s="45" t="s">
        <v>37</v>
      </c>
      <c r="H16" s="67" t="str">
        <f>IFERROR(ROUNDDOWN(H15/B15,1),"")</f>
        <v/>
      </c>
      <c r="I16" s="73" t="s">
        <v>1</v>
      </c>
      <c r="K16" s="74"/>
      <c r="L16" s="39" t="s">
        <v>76</v>
      </c>
      <c r="M16" s="71" t="s">
        <v>47</v>
      </c>
      <c r="N16" s="72" t="str">
        <f>H30</f>
        <v/>
      </c>
      <c r="O16" s="71" t="s">
        <v>48</v>
      </c>
      <c r="P16" s="72" t="str">
        <f>H32</f>
        <v/>
      </c>
      <c r="Q16" s="74"/>
    </row>
    <row r="17" spans="1:17" ht="16.8" customHeight="1" thickBot="1" x14ac:dyDescent="0.25">
      <c r="A17" s="509" t="s">
        <v>71</v>
      </c>
      <c r="B17" s="512" t="s">
        <v>107</v>
      </c>
      <c r="C17" s="513"/>
      <c r="D17" s="49" t="s">
        <v>38</v>
      </c>
      <c r="E17" s="40" t="s">
        <v>89</v>
      </c>
      <c r="F17" s="41" t="s">
        <v>96</v>
      </c>
      <c r="G17" s="41"/>
      <c r="H17" s="42"/>
      <c r="I17" s="43" t="s">
        <v>29</v>
      </c>
      <c r="K17" s="74"/>
      <c r="L17" s="39" t="s">
        <v>84</v>
      </c>
      <c r="M17" s="71" t="s">
        <v>49</v>
      </c>
      <c r="N17" s="72" t="str">
        <f>H34</f>
        <v/>
      </c>
      <c r="O17" s="71" t="s">
        <v>50</v>
      </c>
      <c r="P17" s="72" t="str">
        <f>H36</f>
        <v/>
      </c>
      <c r="Q17" s="74"/>
    </row>
    <row r="18" spans="1:17" ht="16.8" customHeight="1" thickTop="1" thickBot="1" x14ac:dyDescent="0.25">
      <c r="A18" s="510"/>
      <c r="B18" s="514"/>
      <c r="C18" s="515"/>
      <c r="D18" s="50" t="s">
        <v>31</v>
      </c>
      <c r="E18" s="44"/>
      <c r="F18" s="45" t="s">
        <v>41</v>
      </c>
      <c r="G18" s="45" t="s">
        <v>39</v>
      </c>
      <c r="H18" s="67" t="str">
        <f>IFERROR(ROUNDDOWN(H17/B19,1),"")</f>
        <v/>
      </c>
      <c r="I18" s="68" t="s">
        <v>1</v>
      </c>
      <c r="K18" s="74"/>
      <c r="L18" s="39" t="s">
        <v>85</v>
      </c>
      <c r="M18" s="71" t="s">
        <v>51</v>
      </c>
      <c r="N18" s="72" t="str">
        <f>H38</f>
        <v/>
      </c>
      <c r="O18" s="71" t="s">
        <v>52</v>
      </c>
      <c r="P18" s="72" t="str">
        <f>H40</f>
        <v/>
      </c>
      <c r="Q18" s="74"/>
    </row>
    <row r="19" spans="1:17" ht="16.8" customHeight="1" thickTop="1" thickBot="1" x14ac:dyDescent="0.25">
      <c r="A19" s="510"/>
      <c r="B19" s="516"/>
      <c r="C19" s="518" t="s">
        <v>92</v>
      </c>
      <c r="D19" s="70" t="s">
        <v>98</v>
      </c>
      <c r="E19" s="44" t="s">
        <v>89</v>
      </c>
      <c r="F19" s="45" t="s">
        <v>93</v>
      </c>
      <c r="G19" s="45"/>
      <c r="H19" s="42"/>
      <c r="I19" s="46" t="s">
        <v>29</v>
      </c>
      <c r="K19" s="74"/>
      <c r="L19" s="39" t="s">
        <v>86</v>
      </c>
      <c r="M19" s="71" t="s">
        <v>53</v>
      </c>
      <c r="N19" s="72" t="str">
        <f>H42</f>
        <v/>
      </c>
      <c r="O19" s="71" t="s">
        <v>54</v>
      </c>
      <c r="P19" s="72" t="str">
        <f>H44</f>
        <v/>
      </c>
      <c r="Q19" s="74"/>
    </row>
    <row r="20" spans="1:17" ht="16.8" customHeight="1" thickTop="1" thickBot="1" x14ac:dyDescent="0.25">
      <c r="A20" s="511"/>
      <c r="B20" s="517"/>
      <c r="C20" s="519"/>
      <c r="D20" s="51" t="s">
        <v>31</v>
      </c>
      <c r="E20" s="47"/>
      <c r="F20" s="48" t="s">
        <v>46</v>
      </c>
      <c r="G20" s="45" t="s">
        <v>40</v>
      </c>
      <c r="H20" s="67" t="str">
        <f>IFERROR(ROUNDDOWN(H19/B19,1),"")</f>
        <v/>
      </c>
      <c r="I20" s="73" t="s">
        <v>1</v>
      </c>
      <c r="K20" s="74"/>
      <c r="L20" s="39" t="s">
        <v>81</v>
      </c>
      <c r="M20" s="71" t="s">
        <v>55</v>
      </c>
      <c r="N20" s="72" t="str">
        <f>H46</f>
        <v/>
      </c>
      <c r="O20" s="71" t="s">
        <v>56</v>
      </c>
      <c r="P20" s="72" t="str">
        <f>H48</f>
        <v/>
      </c>
      <c r="Q20" s="74"/>
    </row>
    <row r="21" spans="1:17" ht="16.8" customHeight="1" thickBot="1" x14ac:dyDescent="0.25">
      <c r="A21" s="509" t="s">
        <v>73</v>
      </c>
      <c r="B21" s="512" t="s">
        <v>107</v>
      </c>
      <c r="C21" s="513"/>
      <c r="D21" s="49" t="s">
        <v>38</v>
      </c>
      <c r="E21" s="40" t="s">
        <v>89</v>
      </c>
      <c r="F21" s="41" t="s">
        <v>96</v>
      </c>
      <c r="G21" s="41"/>
      <c r="H21" s="42"/>
      <c r="I21" s="43" t="s">
        <v>29</v>
      </c>
      <c r="K21" s="74"/>
      <c r="L21" s="39" t="s">
        <v>83</v>
      </c>
      <c r="M21" s="75" t="s">
        <v>57</v>
      </c>
      <c r="N21" s="76" t="str">
        <f>H50</f>
        <v/>
      </c>
      <c r="O21" s="75" t="s">
        <v>58</v>
      </c>
      <c r="P21" s="76" t="str">
        <f>H52</f>
        <v/>
      </c>
      <c r="Q21" s="74"/>
    </row>
    <row r="22" spans="1:17" ht="16.8" customHeight="1" thickTop="1" thickBot="1" x14ac:dyDescent="0.25">
      <c r="A22" s="510"/>
      <c r="B22" s="514"/>
      <c r="C22" s="515"/>
      <c r="D22" s="50" t="s">
        <v>31</v>
      </c>
      <c r="E22" s="44"/>
      <c r="F22" s="45" t="s">
        <v>41</v>
      </c>
      <c r="G22" s="45" t="s">
        <v>42</v>
      </c>
      <c r="H22" s="67" t="str">
        <f>IFERROR(ROUNDDOWN(H21/B23,1),"")</f>
        <v/>
      </c>
      <c r="I22" s="68" t="s">
        <v>1</v>
      </c>
      <c r="K22" s="74"/>
      <c r="L22" s="77" t="s">
        <v>59</v>
      </c>
      <c r="M22" s="78" t="s">
        <v>109</v>
      </c>
      <c r="N22" s="79" t="str">
        <f>IF(SUM(N11:N21)=0,"",SUM(N11:N21))</f>
        <v/>
      </c>
      <c r="O22" s="78" t="s">
        <v>110</v>
      </c>
      <c r="P22" s="79" t="str">
        <f>IF(SUM(P11:P21)=0,"",SUM(P11:P21))</f>
        <v/>
      </c>
      <c r="Q22" s="74"/>
    </row>
    <row r="23" spans="1:17" ht="16.8" customHeight="1" thickTop="1" thickBot="1" x14ac:dyDescent="0.25">
      <c r="A23" s="510"/>
      <c r="B23" s="516"/>
      <c r="C23" s="518" t="s">
        <v>92</v>
      </c>
      <c r="D23" s="70" t="s">
        <v>98</v>
      </c>
      <c r="E23" s="44" t="s">
        <v>89</v>
      </c>
      <c r="F23" s="45" t="s">
        <v>93</v>
      </c>
      <c r="G23" s="45"/>
      <c r="H23" s="42"/>
      <c r="I23" s="46" t="s">
        <v>29</v>
      </c>
      <c r="K23" s="74"/>
      <c r="L23" s="80"/>
      <c r="M23" s="80"/>
      <c r="N23" s="74"/>
      <c r="O23" s="80"/>
      <c r="P23" s="74"/>
      <c r="Q23" s="74"/>
    </row>
    <row r="24" spans="1:17" ht="16.8" customHeight="1" thickTop="1" thickBot="1" x14ac:dyDescent="0.25">
      <c r="A24" s="511"/>
      <c r="B24" s="517"/>
      <c r="C24" s="519"/>
      <c r="D24" s="51" t="s">
        <v>31</v>
      </c>
      <c r="E24" s="47"/>
      <c r="F24" s="48" t="s">
        <v>46</v>
      </c>
      <c r="G24" s="45" t="s">
        <v>43</v>
      </c>
      <c r="H24" s="67" t="str">
        <f>IFERROR(ROUNDDOWN(H23/B23,1),"")</f>
        <v/>
      </c>
      <c r="I24" s="73" t="s">
        <v>1</v>
      </c>
      <c r="K24" s="74"/>
      <c r="L24" s="55"/>
      <c r="M24" s="526" t="s">
        <v>60</v>
      </c>
      <c r="N24" s="526"/>
      <c r="O24" s="525" t="s">
        <v>61</v>
      </c>
      <c r="P24" s="525"/>
      <c r="Q24" s="55"/>
    </row>
    <row r="25" spans="1:17" ht="16.8" customHeight="1" thickBot="1" x14ac:dyDescent="0.25">
      <c r="A25" s="509" t="s">
        <v>75</v>
      </c>
      <c r="B25" s="512" t="s">
        <v>107</v>
      </c>
      <c r="C25" s="513"/>
      <c r="D25" s="49" t="s">
        <v>38</v>
      </c>
      <c r="E25" s="40" t="s">
        <v>89</v>
      </c>
      <c r="F25" s="41" t="s">
        <v>96</v>
      </c>
      <c r="G25" s="41"/>
      <c r="H25" s="42"/>
      <c r="I25" s="43" t="s">
        <v>29</v>
      </c>
      <c r="K25" s="74"/>
      <c r="L25" s="55"/>
      <c r="M25" s="55"/>
      <c r="N25" s="55"/>
      <c r="O25" s="55"/>
      <c r="P25" s="55"/>
      <c r="Q25" s="55"/>
    </row>
    <row r="26" spans="1:17" ht="16.8" customHeight="1" thickTop="1" thickBot="1" x14ac:dyDescent="0.25">
      <c r="A26" s="510"/>
      <c r="B26" s="514"/>
      <c r="C26" s="515"/>
      <c r="D26" s="50" t="s">
        <v>31</v>
      </c>
      <c r="E26" s="44"/>
      <c r="F26" s="45" t="s">
        <v>41</v>
      </c>
      <c r="G26" s="45" t="s">
        <v>44</v>
      </c>
      <c r="H26" s="67" t="str">
        <f>IFERROR(ROUNDDOWN(H25/B27,1),"")</f>
        <v/>
      </c>
      <c r="I26" s="68" t="s">
        <v>1</v>
      </c>
      <c r="K26" s="55"/>
      <c r="L26" s="81" t="s">
        <v>62</v>
      </c>
      <c r="M26" s="82" t="s">
        <v>111</v>
      </c>
      <c r="N26" s="132"/>
      <c r="O26" s="83" t="s">
        <v>112</v>
      </c>
      <c r="P26" s="84"/>
      <c r="Q26" s="55"/>
    </row>
    <row r="27" spans="1:17" ht="16.8" customHeight="1" thickTop="1" thickBot="1" x14ac:dyDescent="0.25">
      <c r="A27" s="510"/>
      <c r="B27" s="516"/>
      <c r="C27" s="518" t="s">
        <v>92</v>
      </c>
      <c r="D27" s="70" t="s">
        <v>98</v>
      </c>
      <c r="E27" s="44" t="s">
        <v>89</v>
      </c>
      <c r="F27" s="45" t="s">
        <v>93</v>
      </c>
      <c r="G27" s="45"/>
      <c r="H27" s="42"/>
      <c r="I27" s="46" t="s">
        <v>29</v>
      </c>
      <c r="K27" s="55"/>
      <c r="L27" s="85"/>
      <c r="M27" s="85"/>
      <c r="N27" s="55"/>
      <c r="O27" s="85"/>
      <c r="P27" s="55"/>
      <c r="Q27" s="55"/>
    </row>
    <row r="28" spans="1:17" ht="16.8" customHeight="1" thickTop="1" thickBot="1" x14ac:dyDescent="0.25">
      <c r="A28" s="511"/>
      <c r="B28" s="517"/>
      <c r="C28" s="519"/>
      <c r="D28" s="51" t="s">
        <v>31</v>
      </c>
      <c r="E28" s="47"/>
      <c r="F28" s="48" t="s">
        <v>46</v>
      </c>
      <c r="G28" s="45" t="s">
        <v>45</v>
      </c>
      <c r="H28" s="67" t="str">
        <f>IFERROR(ROUNDDOWN(H27/B27,1),"")</f>
        <v/>
      </c>
      <c r="I28" s="73" t="s">
        <v>1</v>
      </c>
      <c r="K28" s="55"/>
      <c r="L28" s="55"/>
      <c r="M28" s="55"/>
      <c r="N28" s="55"/>
      <c r="O28" s="55"/>
      <c r="P28" s="55"/>
      <c r="Q28" s="55"/>
    </row>
    <row r="29" spans="1:17" ht="16.8" customHeight="1" thickBot="1" x14ac:dyDescent="0.25">
      <c r="A29" s="509" t="s">
        <v>77</v>
      </c>
      <c r="B29" s="512" t="s">
        <v>107</v>
      </c>
      <c r="C29" s="513"/>
      <c r="D29" s="49" t="s">
        <v>38</v>
      </c>
      <c r="E29" s="40" t="s">
        <v>89</v>
      </c>
      <c r="F29" s="41" t="s">
        <v>96</v>
      </c>
      <c r="G29" s="41"/>
      <c r="H29" s="42"/>
      <c r="I29" s="43" t="s">
        <v>29</v>
      </c>
      <c r="K29" s="86"/>
      <c r="L29" s="86"/>
      <c r="M29" s="86"/>
      <c r="N29" s="86"/>
      <c r="O29" s="86"/>
      <c r="P29" s="86"/>
      <c r="Q29" s="55"/>
    </row>
    <row r="30" spans="1:17" ht="16.8" customHeight="1" thickTop="1" thickBot="1" x14ac:dyDescent="0.25">
      <c r="A30" s="510"/>
      <c r="B30" s="514"/>
      <c r="C30" s="515"/>
      <c r="D30" s="50" t="s">
        <v>31</v>
      </c>
      <c r="E30" s="44"/>
      <c r="F30" s="45" t="s">
        <v>41</v>
      </c>
      <c r="G30" s="45" t="s">
        <v>47</v>
      </c>
      <c r="H30" s="67" t="str">
        <f>IFERROR(ROUNDDOWN(H29/B31,1),"")</f>
        <v/>
      </c>
      <c r="I30" s="68" t="s">
        <v>1</v>
      </c>
      <c r="K30" s="86"/>
      <c r="L30" s="86"/>
      <c r="M30" s="86"/>
      <c r="N30" s="86"/>
      <c r="O30" s="86"/>
      <c r="P30" s="86"/>
      <c r="Q30" s="55"/>
    </row>
    <row r="31" spans="1:17" ht="16.8" customHeight="1" thickTop="1" thickBot="1" x14ac:dyDescent="0.25">
      <c r="A31" s="510"/>
      <c r="B31" s="516"/>
      <c r="C31" s="518" t="s">
        <v>92</v>
      </c>
      <c r="D31" s="70" t="s">
        <v>98</v>
      </c>
      <c r="E31" s="44" t="s">
        <v>89</v>
      </c>
      <c r="F31" s="45" t="s">
        <v>93</v>
      </c>
      <c r="G31" s="45"/>
      <c r="H31" s="42"/>
      <c r="I31" s="46" t="s">
        <v>29</v>
      </c>
      <c r="K31" s="55"/>
      <c r="L31" s="524" t="s">
        <v>113</v>
      </c>
      <c r="M31" s="524"/>
      <c r="N31" s="524"/>
      <c r="O31" s="80"/>
      <c r="P31" s="74"/>
      <c r="Q31" s="74"/>
    </row>
    <row r="32" spans="1:17" ht="16.8" customHeight="1" thickTop="1" thickBot="1" x14ac:dyDescent="0.25">
      <c r="A32" s="511"/>
      <c r="B32" s="517"/>
      <c r="C32" s="519"/>
      <c r="D32" s="51" t="s">
        <v>31</v>
      </c>
      <c r="E32" s="47"/>
      <c r="F32" s="48" t="s">
        <v>46</v>
      </c>
      <c r="G32" s="45" t="s">
        <v>48</v>
      </c>
      <c r="H32" s="67" t="str">
        <f>IFERROR(ROUNDDOWN(H31/B31,1),"")</f>
        <v/>
      </c>
      <c r="I32" s="73" t="s">
        <v>1</v>
      </c>
      <c r="K32" s="87" t="s">
        <v>114</v>
      </c>
      <c r="L32" s="67" t="str">
        <f>IF(P26=0,"",ROUNDDOWN(P26,1))</f>
        <v/>
      </c>
      <c r="M32" s="88"/>
      <c r="N32" s="89" t="s">
        <v>1</v>
      </c>
      <c r="O32" s="88"/>
      <c r="P32" s="89"/>
      <c r="Q32" s="90"/>
    </row>
    <row r="33" spans="1:24" ht="16.8" customHeight="1" thickTop="1" thickBot="1" x14ac:dyDescent="0.25">
      <c r="A33" s="509" t="s">
        <v>78</v>
      </c>
      <c r="B33" s="512" t="s">
        <v>107</v>
      </c>
      <c r="C33" s="513"/>
      <c r="D33" s="49" t="s">
        <v>38</v>
      </c>
      <c r="E33" s="40" t="s">
        <v>89</v>
      </c>
      <c r="F33" s="41" t="s">
        <v>96</v>
      </c>
      <c r="G33" s="41"/>
      <c r="H33" s="42"/>
      <c r="I33" s="43" t="s">
        <v>29</v>
      </c>
      <c r="K33" s="87"/>
      <c r="L33" s="91"/>
      <c r="M33" s="91"/>
      <c r="N33" s="521" t="s">
        <v>63</v>
      </c>
      <c r="O33" s="522"/>
      <c r="P33" s="133" t="str">
        <f>IF(L32="","",IFERROR(ROUNDDOWN(L32/L34*100,1),0))</f>
        <v/>
      </c>
      <c r="Q33" s="92" t="s">
        <v>64</v>
      </c>
    </row>
    <row r="34" spans="1:24" ht="16.8" customHeight="1" thickTop="1" thickBot="1" x14ac:dyDescent="0.25">
      <c r="A34" s="510"/>
      <c r="B34" s="514"/>
      <c r="C34" s="515"/>
      <c r="D34" s="50" t="s">
        <v>31</v>
      </c>
      <c r="E34" s="44"/>
      <c r="F34" s="45" t="s">
        <v>41</v>
      </c>
      <c r="G34" s="45" t="s">
        <v>49</v>
      </c>
      <c r="H34" s="67" t="str">
        <f>IFERROR(ROUNDDOWN(H33/B35,1),"")</f>
        <v/>
      </c>
      <c r="I34" s="68" t="s">
        <v>1</v>
      </c>
      <c r="K34" s="93" t="s">
        <v>115</v>
      </c>
      <c r="L34" s="94" t="str">
        <f>IF(N26=0,"",ROUNDDOWN(N26,1))</f>
        <v/>
      </c>
      <c r="M34" s="95"/>
      <c r="N34" s="96" t="s">
        <v>1</v>
      </c>
      <c r="O34" s="95"/>
      <c r="P34" s="96"/>
      <c r="Q34" s="96"/>
    </row>
    <row r="35" spans="1:24" ht="16.8" customHeight="1" thickTop="1" thickBot="1" x14ac:dyDescent="0.25">
      <c r="A35" s="510"/>
      <c r="B35" s="516"/>
      <c r="C35" s="518" t="s">
        <v>92</v>
      </c>
      <c r="D35" s="70" t="s">
        <v>98</v>
      </c>
      <c r="E35" s="44" t="s">
        <v>89</v>
      </c>
      <c r="F35" s="45" t="s">
        <v>93</v>
      </c>
      <c r="G35" s="45"/>
      <c r="H35" s="42"/>
      <c r="I35" s="46" t="s">
        <v>29</v>
      </c>
      <c r="K35" s="74"/>
      <c r="L35" s="74"/>
      <c r="M35" s="74"/>
      <c r="N35" s="74"/>
      <c r="O35" s="74"/>
      <c r="Q35" s="74"/>
    </row>
    <row r="36" spans="1:24" ht="16.8" customHeight="1" thickTop="1" thickBot="1" x14ac:dyDescent="0.25">
      <c r="A36" s="511"/>
      <c r="B36" s="517"/>
      <c r="C36" s="519"/>
      <c r="D36" s="51" t="s">
        <v>31</v>
      </c>
      <c r="E36" s="47"/>
      <c r="F36" s="48" t="s">
        <v>46</v>
      </c>
      <c r="G36" s="45" t="s">
        <v>50</v>
      </c>
      <c r="H36" s="67" t="str">
        <f>IFERROR(ROUNDDOWN(H35/B35,1),"")</f>
        <v/>
      </c>
      <c r="I36" s="73" t="s">
        <v>1</v>
      </c>
      <c r="K36" s="55"/>
      <c r="L36" s="520" t="s">
        <v>116</v>
      </c>
      <c r="M36" s="520"/>
      <c r="N36" s="520"/>
      <c r="O36" s="520"/>
      <c r="P36" s="520"/>
      <c r="Q36" s="520"/>
    </row>
    <row r="37" spans="1:24" ht="16.8" customHeight="1" thickBot="1" x14ac:dyDescent="0.25">
      <c r="A37" s="509" t="s">
        <v>79</v>
      </c>
      <c r="B37" s="512" t="s">
        <v>107</v>
      </c>
      <c r="C37" s="513"/>
      <c r="D37" s="49" t="s">
        <v>38</v>
      </c>
      <c r="E37" s="40" t="s">
        <v>89</v>
      </c>
      <c r="F37" s="41" t="s">
        <v>96</v>
      </c>
      <c r="G37" s="41"/>
      <c r="H37" s="42"/>
      <c r="I37" s="43" t="s">
        <v>29</v>
      </c>
      <c r="K37" s="55"/>
      <c r="L37" s="520"/>
      <c r="M37" s="520"/>
      <c r="N37" s="520"/>
      <c r="O37" s="520"/>
      <c r="P37" s="520"/>
      <c r="Q37" s="520"/>
      <c r="R37" s="97"/>
      <c r="S37" s="54"/>
    </row>
    <row r="38" spans="1:24" ht="16.8" customHeight="1" thickTop="1" thickBot="1" x14ac:dyDescent="0.25">
      <c r="A38" s="510"/>
      <c r="B38" s="514"/>
      <c r="C38" s="515"/>
      <c r="D38" s="50" t="s">
        <v>31</v>
      </c>
      <c r="E38" s="44"/>
      <c r="F38" s="45" t="s">
        <v>41</v>
      </c>
      <c r="G38" s="45" t="s">
        <v>51</v>
      </c>
      <c r="H38" s="67" t="str">
        <f>IFERROR(ROUNDDOWN(H37/B39,1),"")</f>
        <v/>
      </c>
      <c r="I38" s="68" t="s">
        <v>1</v>
      </c>
      <c r="K38" s="74"/>
      <c r="L38" s="55"/>
      <c r="M38" s="55"/>
      <c r="N38" s="55"/>
      <c r="O38" s="55"/>
      <c r="P38" s="55"/>
      <c r="Q38" s="55"/>
      <c r="R38" s="97"/>
      <c r="S38" s="54"/>
    </row>
    <row r="39" spans="1:24" ht="16.8" customHeight="1" thickTop="1" thickBot="1" x14ac:dyDescent="0.25">
      <c r="A39" s="510"/>
      <c r="B39" s="516"/>
      <c r="C39" s="518" t="s">
        <v>92</v>
      </c>
      <c r="D39" s="70" t="s">
        <v>98</v>
      </c>
      <c r="E39" s="44" t="s">
        <v>89</v>
      </c>
      <c r="F39" s="45" t="s">
        <v>93</v>
      </c>
      <c r="G39" s="45"/>
      <c r="H39" s="42"/>
      <c r="I39" s="46" t="s">
        <v>29</v>
      </c>
      <c r="K39" s="74"/>
      <c r="L39" s="523" t="s">
        <v>120</v>
      </c>
      <c r="M39" s="523"/>
      <c r="N39" s="523"/>
      <c r="O39" s="523"/>
      <c r="P39" s="523"/>
      <c r="Q39" s="523"/>
      <c r="R39" s="98"/>
      <c r="S39" s="54"/>
    </row>
    <row r="40" spans="1:24" ht="16.8" customHeight="1" thickTop="1" thickBot="1" x14ac:dyDescent="0.25">
      <c r="A40" s="511"/>
      <c r="B40" s="517"/>
      <c r="C40" s="519"/>
      <c r="D40" s="51" t="s">
        <v>31</v>
      </c>
      <c r="E40" s="47"/>
      <c r="F40" s="48" t="s">
        <v>46</v>
      </c>
      <c r="G40" s="45" t="s">
        <v>52</v>
      </c>
      <c r="H40" s="67" t="str">
        <f>IFERROR(ROUNDDOWN(H39/B39,1),"")</f>
        <v/>
      </c>
      <c r="I40" s="73" t="s">
        <v>1</v>
      </c>
      <c r="K40" s="74"/>
      <c r="L40" s="523"/>
      <c r="M40" s="523"/>
      <c r="N40" s="523"/>
      <c r="O40" s="523"/>
      <c r="P40" s="523"/>
      <c r="Q40" s="523"/>
      <c r="R40" s="99"/>
      <c r="S40" s="99"/>
      <c r="T40" s="99"/>
      <c r="U40" s="100"/>
      <c r="V40" s="98"/>
      <c r="W40" s="98"/>
      <c r="X40" s="54"/>
    </row>
    <row r="41" spans="1:24" ht="16.8" customHeight="1" thickBot="1" x14ac:dyDescent="0.25">
      <c r="A41" s="509" t="s">
        <v>80</v>
      </c>
      <c r="B41" s="512" t="s">
        <v>107</v>
      </c>
      <c r="C41" s="513"/>
      <c r="D41" s="49" t="s">
        <v>38</v>
      </c>
      <c r="E41" s="40" t="s">
        <v>89</v>
      </c>
      <c r="F41" s="41" t="s">
        <v>96</v>
      </c>
      <c r="G41" s="41"/>
      <c r="H41" s="42"/>
      <c r="I41" s="43" t="s">
        <v>29</v>
      </c>
      <c r="K41" s="74"/>
      <c r="L41" s="99"/>
      <c r="M41" s="99"/>
      <c r="N41" s="99"/>
      <c r="O41" s="100"/>
      <c r="P41" s="98"/>
      <c r="Q41" s="98"/>
      <c r="R41" s="101"/>
      <c r="S41" s="101"/>
      <c r="T41" s="101"/>
      <c r="U41" s="101"/>
      <c r="V41" s="101"/>
      <c r="W41" s="102"/>
      <c r="X41" s="54"/>
    </row>
    <row r="42" spans="1:24" ht="16.8" customHeight="1" thickTop="1" thickBot="1" x14ac:dyDescent="0.25">
      <c r="A42" s="510"/>
      <c r="B42" s="514"/>
      <c r="C42" s="515"/>
      <c r="D42" s="50" t="s">
        <v>31</v>
      </c>
      <c r="E42" s="44"/>
      <c r="F42" s="45" t="s">
        <v>41</v>
      </c>
      <c r="G42" s="45" t="s">
        <v>53</v>
      </c>
      <c r="H42" s="67" t="str">
        <f>IFERROR(ROUNDDOWN(H41/B43,1),"")</f>
        <v/>
      </c>
      <c r="I42" s="68" t="s">
        <v>1</v>
      </c>
      <c r="K42" s="74"/>
      <c r="L42" s="99"/>
      <c r="M42" s="99"/>
      <c r="N42" s="99"/>
      <c r="O42" s="100"/>
      <c r="P42" s="98"/>
      <c r="Q42" s="98"/>
      <c r="R42" s="80"/>
      <c r="S42" s="80"/>
      <c r="T42" s="74"/>
      <c r="U42" s="80"/>
      <c r="V42" s="74"/>
      <c r="W42" s="74"/>
      <c r="X42" s="54"/>
    </row>
    <row r="43" spans="1:24" ht="16.8" customHeight="1" thickTop="1" thickBot="1" x14ac:dyDescent="0.25">
      <c r="A43" s="510"/>
      <c r="B43" s="516"/>
      <c r="C43" s="518" t="s">
        <v>92</v>
      </c>
      <c r="D43" s="70" t="s">
        <v>98</v>
      </c>
      <c r="E43" s="44" t="s">
        <v>89</v>
      </c>
      <c r="F43" s="45" t="s">
        <v>93</v>
      </c>
      <c r="G43" s="45"/>
      <c r="H43" s="42"/>
      <c r="I43" s="46" t="s">
        <v>29</v>
      </c>
      <c r="K43" s="74"/>
      <c r="L43" s="80"/>
      <c r="M43" s="80"/>
      <c r="N43" s="74"/>
      <c r="O43" s="80"/>
      <c r="P43" s="74"/>
      <c r="Q43" s="74"/>
      <c r="R43" s="80"/>
      <c r="S43" s="80"/>
      <c r="T43" s="74"/>
      <c r="U43" s="80"/>
      <c r="V43" s="74"/>
      <c r="W43" s="74"/>
      <c r="X43" s="54"/>
    </row>
    <row r="44" spans="1:24" ht="16.8" customHeight="1" thickTop="1" thickBot="1" x14ac:dyDescent="0.25">
      <c r="A44" s="511"/>
      <c r="B44" s="517"/>
      <c r="C44" s="519"/>
      <c r="D44" s="51" t="s">
        <v>31</v>
      </c>
      <c r="E44" s="47"/>
      <c r="F44" s="48" t="s">
        <v>46</v>
      </c>
      <c r="G44" s="45" t="s">
        <v>54</v>
      </c>
      <c r="H44" s="67" t="str">
        <f>IFERROR(ROUNDDOWN(H43/B43,1),"")</f>
        <v/>
      </c>
      <c r="I44" s="73" t="s">
        <v>1</v>
      </c>
      <c r="K44" s="74"/>
      <c r="L44" s="80"/>
      <c r="M44" s="80"/>
      <c r="N44" s="74"/>
      <c r="O44" s="80"/>
      <c r="P44" s="74"/>
      <c r="Q44" s="74"/>
      <c r="R44" s="80"/>
      <c r="S44" s="80"/>
      <c r="T44" s="74"/>
      <c r="U44" s="80"/>
      <c r="V44" s="74"/>
      <c r="W44" s="74"/>
      <c r="X44" s="54"/>
    </row>
    <row r="45" spans="1:24" ht="16.8" customHeight="1" thickBot="1" x14ac:dyDescent="0.25">
      <c r="A45" s="509" t="s">
        <v>82</v>
      </c>
      <c r="B45" s="512" t="s">
        <v>107</v>
      </c>
      <c r="C45" s="513"/>
      <c r="D45" s="49" t="s">
        <v>38</v>
      </c>
      <c r="E45" s="40" t="s">
        <v>89</v>
      </c>
      <c r="F45" s="41" t="s">
        <v>96</v>
      </c>
      <c r="G45" s="41"/>
      <c r="H45" s="103"/>
      <c r="I45" s="43" t="s">
        <v>29</v>
      </c>
      <c r="K45" s="74"/>
      <c r="L45" s="80"/>
      <c r="M45" s="80"/>
      <c r="N45" s="74"/>
      <c r="O45" s="80"/>
      <c r="P45" s="74"/>
      <c r="Q45" s="74"/>
      <c r="R45" s="80"/>
      <c r="S45" s="80"/>
      <c r="T45" s="74"/>
      <c r="U45" s="80"/>
      <c r="V45" s="74"/>
      <c r="W45" s="74"/>
      <c r="X45" s="54"/>
    </row>
    <row r="46" spans="1:24" ht="16.8" customHeight="1" thickTop="1" thickBot="1" x14ac:dyDescent="0.25">
      <c r="A46" s="510"/>
      <c r="B46" s="514"/>
      <c r="C46" s="515"/>
      <c r="D46" s="50" t="s">
        <v>31</v>
      </c>
      <c r="E46" s="44"/>
      <c r="F46" s="45" t="s">
        <v>41</v>
      </c>
      <c r="G46" s="45" t="s">
        <v>55</v>
      </c>
      <c r="H46" s="67" t="str">
        <f>IFERROR(ROUNDDOWN(H45/B47,1),"")</f>
        <v/>
      </c>
      <c r="I46" s="68" t="s">
        <v>1</v>
      </c>
      <c r="K46" s="74"/>
      <c r="L46" s="80"/>
      <c r="M46" s="80"/>
      <c r="N46" s="74"/>
      <c r="O46" s="80"/>
      <c r="P46" s="74"/>
      <c r="Q46" s="74"/>
      <c r="R46" s="80"/>
      <c r="S46" s="80"/>
      <c r="T46" s="74"/>
      <c r="U46" s="80"/>
      <c r="V46" s="74"/>
      <c r="W46" s="74"/>
      <c r="X46" s="54"/>
    </row>
    <row r="47" spans="1:24" ht="16.8" customHeight="1" thickTop="1" thickBot="1" x14ac:dyDescent="0.25">
      <c r="A47" s="510"/>
      <c r="B47" s="516"/>
      <c r="C47" s="518" t="s">
        <v>92</v>
      </c>
      <c r="D47" s="70" t="s">
        <v>98</v>
      </c>
      <c r="E47" s="44" t="s">
        <v>89</v>
      </c>
      <c r="F47" s="45" t="s">
        <v>93</v>
      </c>
      <c r="G47" s="45"/>
      <c r="H47" s="42"/>
      <c r="I47" s="46" t="s">
        <v>29</v>
      </c>
      <c r="K47" s="74"/>
      <c r="L47" s="80"/>
      <c r="M47" s="80"/>
      <c r="N47" s="74"/>
      <c r="O47" s="80"/>
      <c r="P47" s="74"/>
      <c r="Q47" s="74"/>
    </row>
    <row r="48" spans="1:24" ht="16.8" customHeight="1" thickTop="1" thickBot="1" x14ac:dyDescent="0.25">
      <c r="A48" s="511"/>
      <c r="B48" s="517"/>
      <c r="C48" s="519"/>
      <c r="D48" s="51" t="s">
        <v>31</v>
      </c>
      <c r="E48" s="47"/>
      <c r="F48" s="48" t="s">
        <v>46</v>
      </c>
      <c r="G48" s="45" t="s">
        <v>56</v>
      </c>
      <c r="H48" s="67" t="str">
        <f>IFERROR(ROUNDDOWN(H47/B47,1),"")</f>
        <v/>
      </c>
      <c r="I48" s="73" t="s">
        <v>1</v>
      </c>
      <c r="K48" s="74"/>
      <c r="L48" s="80"/>
      <c r="M48" s="80"/>
      <c r="N48" s="74"/>
      <c r="O48" s="80"/>
      <c r="P48" s="74"/>
      <c r="Q48" s="74"/>
    </row>
    <row r="49" spans="1:18" ht="16.8" customHeight="1" thickBot="1" x14ac:dyDescent="0.25">
      <c r="A49" s="509" t="s">
        <v>97</v>
      </c>
      <c r="B49" s="512" t="s">
        <v>107</v>
      </c>
      <c r="C49" s="513"/>
      <c r="D49" s="49" t="s">
        <v>38</v>
      </c>
      <c r="E49" s="40" t="s">
        <v>89</v>
      </c>
      <c r="F49" s="41" t="s">
        <v>96</v>
      </c>
      <c r="G49" s="41"/>
      <c r="H49" s="42"/>
      <c r="I49" s="43" t="s">
        <v>29</v>
      </c>
      <c r="K49" s="74"/>
      <c r="L49" s="80"/>
      <c r="M49" s="80"/>
      <c r="N49" s="74"/>
      <c r="O49" s="80"/>
      <c r="P49" s="74"/>
      <c r="Q49" s="74"/>
    </row>
    <row r="50" spans="1:18" ht="16.8" customHeight="1" thickTop="1" thickBot="1" x14ac:dyDescent="0.25">
      <c r="A50" s="510"/>
      <c r="B50" s="514"/>
      <c r="C50" s="515"/>
      <c r="D50" s="50" t="s">
        <v>31</v>
      </c>
      <c r="E50" s="44"/>
      <c r="F50" s="45" t="s">
        <v>41</v>
      </c>
      <c r="G50" s="45" t="s">
        <v>57</v>
      </c>
      <c r="H50" s="67" t="str">
        <f>IFERROR(ROUNDDOWN(H49/B51,1),"")</f>
        <v/>
      </c>
      <c r="I50" s="68" t="s">
        <v>1</v>
      </c>
      <c r="K50" s="74"/>
    </row>
    <row r="51" spans="1:18" ht="16.8" customHeight="1" thickTop="1" thickBot="1" x14ac:dyDescent="0.25">
      <c r="A51" s="510"/>
      <c r="B51" s="516"/>
      <c r="C51" s="518" t="s">
        <v>92</v>
      </c>
      <c r="D51" s="70" t="s">
        <v>98</v>
      </c>
      <c r="E51" s="44" t="s">
        <v>89</v>
      </c>
      <c r="F51" s="45" t="s">
        <v>93</v>
      </c>
      <c r="G51" s="45"/>
      <c r="H51" s="42"/>
      <c r="I51" s="46" t="s">
        <v>29</v>
      </c>
      <c r="K51" s="74"/>
    </row>
    <row r="52" spans="1:18" ht="16.8" customHeight="1" thickTop="1" thickBot="1" x14ac:dyDescent="0.25">
      <c r="A52" s="511"/>
      <c r="B52" s="517"/>
      <c r="C52" s="519"/>
      <c r="D52" s="51" t="s">
        <v>31</v>
      </c>
      <c r="E52" s="47"/>
      <c r="F52" s="48" t="s">
        <v>46</v>
      </c>
      <c r="G52" s="52" t="s">
        <v>58</v>
      </c>
      <c r="H52" s="67" t="str">
        <f>IFERROR(ROUNDDOWN(H51/B51,1),"")</f>
        <v/>
      </c>
      <c r="I52" s="73" t="s">
        <v>1</v>
      </c>
      <c r="K52" s="74"/>
    </row>
    <row r="53" spans="1:18" s="109" customFormat="1" ht="6.75" customHeight="1" x14ac:dyDescent="0.2">
      <c r="A53" s="104"/>
      <c r="B53" s="104"/>
      <c r="C53" s="104"/>
      <c r="D53" s="105"/>
      <c r="E53" s="44"/>
      <c r="F53" s="106"/>
      <c r="G53" s="106"/>
      <c r="H53" s="107"/>
      <c r="I53" s="108"/>
      <c r="K53" s="74"/>
      <c r="L53" s="64"/>
      <c r="M53" s="64"/>
      <c r="N53" s="65"/>
      <c r="O53" s="64"/>
      <c r="P53" s="65"/>
      <c r="Q53" s="65"/>
      <c r="R53" s="105"/>
    </row>
  </sheetData>
  <mergeCells count="64">
    <mergeCell ref="A3:Q3"/>
    <mergeCell ref="A1:F2"/>
    <mergeCell ref="H1:I1"/>
    <mergeCell ref="J1:Q1"/>
    <mergeCell ref="H2:I2"/>
    <mergeCell ref="J2:Q2"/>
    <mergeCell ref="A4:I4"/>
    <mergeCell ref="F6:I6"/>
    <mergeCell ref="A8:I8"/>
    <mergeCell ref="K8:P8"/>
    <mergeCell ref="A9:A12"/>
    <mergeCell ref="B9:C10"/>
    <mergeCell ref="L9:L10"/>
    <mergeCell ref="M9:P9"/>
    <mergeCell ref="M10:N10"/>
    <mergeCell ref="O10:P10"/>
    <mergeCell ref="B11:B12"/>
    <mergeCell ref="C11:C12"/>
    <mergeCell ref="A13:A16"/>
    <mergeCell ref="B13:C14"/>
    <mergeCell ref="B15:B16"/>
    <mergeCell ref="C15:C16"/>
    <mergeCell ref="A17:A20"/>
    <mergeCell ref="B17:C18"/>
    <mergeCell ref="B19:B20"/>
    <mergeCell ref="C19:C20"/>
    <mergeCell ref="O24:P24"/>
    <mergeCell ref="A25:A28"/>
    <mergeCell ref="B25:C26"/>
    <mergeCell ref="B27:B28"/>
    <mergeCell ref="C27:C28"/>
    <mergeCell ref="A21:A24"/>
    <mergeCell ref="B21:C22"/>
    <mergeCell ref="B23:B24"/>
    <mergeCell ref="C23:C24"/>
    <mergeCell ref="M24:N24"/>
    <mergeCell ref="A29:A32"/>
    <mergeCell ref="B29:C30"/>
    <mergeCell ref="B31:B32"/>
    <mergeCell ref="C31:C32"/>
    <mergeCell ref="L31:N31"/>
    <mergeCell ref="A41:A44"/>
    <mergeCell ref="B41:C42"/>
    <mergeCell ref="B43:B44"/>
    <mergeCell ref="C43:C44"/>
    <mergeCell ref="L39:Q40"/>
    <mergeCell ref="L36:Q37"/>
    <mergeCell ref="A37:A40"/>
    <mergeCell ref="B37:C38"/>
    <mergeCell ref="B39:B40"/>
    <mergeCell ref="C39:C40"/>
    <mergeCell ref="A33:A36"/>
    <mergeCell ref="B33:C34"/>
    <mergeCell ref="N33:O33"/>
    <mergeCell ref="B35:B36"/>
    <mergeCell ref="C35:C36"/>
    <mergeCell ref="A45:A48"/>
    <mergeCell ref="B45:C46"/>
    <mergeCell ref="B47:B48"/>
    <mergeCell ref="C47:C48"/>
    <mergeCell ref="A49:A52"/>
    <mergeCell ref="B49:C50"/>
    <mergeCell ref="B51:B52"/>
    <mergeCell ref="C51:C52"/>
  </mergeCells>
  <phoneticPr fontId="1"/>
  <pageMargins left="0.41" right="0.25" top="0.45" bottom="0.39" header="0.24" footer="0.3"/>
  <pageSetup paperSize="9" scale="75"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U53"/>
  <sheetViews>
    <sheetView view="pageBreakPreview" topLeftCell="A10" zoomScaleNormal="100" zoomScaleSheetLayoutView="100" workbookViewId="0">
      <selection activeCell="J1" sqref="J1:Q1"/>
    </sheetView>
  </sheetViews>
  <sheetFormatPr defaultColWidth="9" defaultRowHeight="10.8" x14ac:dyDescent="0.2"/>
  <cols>
    <col min="1" max="3" width="6.109375" style="110" customWidth="1"/>
    <col min="4" max="4" width="27.77734375" style="55" customWidth="1"/>
    <col min="5" max="5" width="3.33203125" style="85" customWidth="1"/>
    <col min="6" max="6" width="9.44140625" style="111" customWidth="1"/>
    <col min="7" max="7" width="3.33203125" style="111" customWidth="1"/>
    <col min="8" max="8" width="9.44140625" style="112" customWidth="1"/>
    <col min="9" max="9" width="4.44140625" style="113" customWidth="1"/>
    <col min="10" max="10" width="3.33203125" style="55" customWidth="1"/>
    <col min="11" max="11" width="3.33203125" style="54" customWidth="1"/>
    <col min="12" max="12" width="9.44140625" style="64" customWidth="1"/>
    <col min="13" max="13" width="3.88671875" style="64" customWidth="1"/>
    <col min="14" max="14" width="9.44140625" style="65" customWidth="1"/>
    <col min="15" max="15" width="3.88671875" style="64" customWidth="1"/>
    <col min="16" max="16" width="9.44140625" style="65" customWidth="1"/>
    <col min="17" max="17" width="5.5546875" style="65" customWidth="1"/>
    <col min="18" max="19" width="9.33203125" style="114" customWidth="1"/>
    <col min="20" max="21" width="9.33203125" style="54" customWidth="1"/>
    <col min="22" max="23" width="9.33203125" style="55" customWidth="1"/>
    <col min="24" max="258" width="9" style="55"/>
    <col min="259" max="259" width="5.88671875" style="55" customWidth="1"/>
    <col min="260" max="260" width="25.44140625" style="55" bestFit="1" customWidth="1"/>
    <col min="261" max="261" width="2.77734375" style="55" customWidth="1"/>
    <col min="262" max="262" width="9.109375" style="55" customWidth="1"/>
    <col min="263" max="263" width="2.33203125" style="55" customWidth="1"/>
    <col min="264" max="264" width="8" style="55" customWidth="1"/>
    <col min="265" max="265" width="4.21875" style="55" customWidth="1"/>
    <col min="266" max="266" width="2" style="55" customWidth="1"/>
    <col min="267" max="267" width="5" style="55" customWidth="1"/>
    <col min="268" max="268" width="11.77734375" style="55" customWidth="1"/>
    <col min="269" max="269" width="2.44140625" style="55" customWidth="1"/>
    <col min="270" max="270" width="8.88671875" style="55" customWidth="1"/>
    <col min="271" max="271" width="2.44140625" style="55" customWidth="1"/>
    <col min="272" max="272" width="8.88671875" style="55" customWidth="1"/>
    <col min="273" max="273" width="6" style="55" customWidth="1"/>
    <col min="274" max="279" width="9.33203125" style="55" customWidth="1"/>
    <col min="280" max="514" width="9" style="55"/>
    <col min="515" max="515" width="5.88671875" style="55" customWidth="1"/>
    <col min="516" max="516" width="25.44140625" style="55" bestFit="1" customWidth="1"/>
    <col min="517" max="517" width="2.77734375" style="55" customWidth="1"/>
    <col min="518" max="518" width="9.109375" style="55" customWidth="1"/>
    <col min="519" max="519" width="2.33203125" style="55" customWidth="1"/>
    <col min="520" max="520" width="8" style="55" customWidth="1"/>
    <col min="521" max="521" width="4.21875" style="55" customWidth="1"/>
    <col min="522" max="522" width="2" style="55" customWidth="1"/>
    <col min="523" max="523" width="5" style="55" customWidth="1"/>
    <col min="524" max="524" width="11.77734375" style="55" customWidth="1"/>
    <col min="525" max="525" width="2.44140625" style="55" customWidth="1"/>
    <col min="526" max="526" width="8.88671875" style="55" customWidth="1"/>
    <col min="527" max="527" width="2.44140625" style="55" customWidth="1"/>
    <col min="528" max="528" width="8.88671875" style="55" customWidth="1"/>
    <col min="529" max="529" width="6" style="55" customWidth="1"/>
    <col min="530" max="535" width="9.33203125" style="55" customWidth="1"/>
    <col min="536" max="770" width="9" style="55"/>
    <col min="771" max="771" width="5.88671875" style="55" customWidth="1"/>
    <col min="772" max="772" width="25.44140625" style="55" bestFit="1" customWidth="1"/>
    <col min="773" max="773" width="2.77734375" style="55" customWidth="1"/>
    <col min="774" max="774" width="9.109375" style="55" customWidth="1"/>
    <col min="775" max="775" width="2.33203125" style="55" customWidth="1"/>
    <col min="776" max="776" width="8" style="55" customWidth="1"/>
    <col min="777" max="777" width="4.21875" style="55" customWidth="1"/>
    <col min="778" max="778" width="2" style="55" customWidth="1"/>
    <col min="779" max="779" width="5" style="55" customWidth="1"/>
    <col min="780" max="780" width="11.77734375" style="55" customWidth="1"/>
    <col min="781" max="781" width="2.44140625" style="55" customWidth="1"/>
    <col min="782" max="782" width="8.88671875" style="55" customWidth="1"/>
    <col min="783" max="783" width="2.44140625" style="55" customWidth="1"/>
    <col min="784" max="784" width="8.88671875" style="55" customWidth="1"/>
    <col min="785" max="785" width="6" style="55" customWidth="1"/>
    <col min="786" max="791" width="9.33203125" style="55" customWidth="1"/>
    <col min="792" max="1026" width="9" style="55"/>
    <col min="1027" max="1027" width="5.88671875" style="55" customWidth="1"/>
    <col min="1028" max="1028" width="25.44140625" style="55" bestFit="1" customWidth="1"/>
    <col min="1029" max="1029" width="2.77734375" style="55" customWidth="1"/>
    <col min="1030" max="1030" width="9.109375" style="55" customWidth="1"/>
    <col min="1031" max="1031" width="2.33203125" style="55" customWidth="1"/>
    <col min="1032" max="1032" width="8" style="55" customWidth="1"/>
    <col min="1033" max="1033" width="4.21875" style="55" customWidth="1"/>
    <col min="1034" max="1034" width="2" style="55" customWidth="1"/>
    <col min="1035" max="1035" width="5" style="55" customWidth="1"/>
    <col min="1036" max="1036" width="11.77734375" style="55" customWidth="1"/>
    <col min="1037" max="1037" width="2.44140625" style="55" customWidth="1"/>
    <col min="1038" max="1038" width="8.88671875" style="55" customWidth="1"/>
    <col min="1039" max="1039" width="2.44140625" style="55" customWidth="1"/>
    <col min="1040" max="1040" width="8.88671875" style="55" customWidth="1"/>
    <col min="1041" max="1041" width="6" style="55" customWidth="1"/>
    <col min="1042" max="1047" width="9.33203125" style="55" customWidth="1"/>
    <col min="1048" max="1282" width="9" style="55"/>
    <col min="1283" max="1283" width="5.88671875" style="55" customWidth="1"/>
    <col min="1284" max="1284" width="25.44140625" style="55" bestFit="1" customWidth="1"/>
    <col min="1285" max="1285" width="2.77734375" style="55" customWidth="1"/>
    <col min="1286" max="1286" width="9.109375" style="55" customWidth="1"/>
    <col min="1287" max="1287" width="2.33203125" style="55" customWidth="1"/>
    <col min="1288" max="1288" width="8" style="55" customWidth="1"/>
    <col min="1289" max="1289" width="4.21875" style="55" customWidth="1"/>
    <col min="1290" max="1290" width="2" style="55" customWidth="1"/>
    <col min="1291" max="1291" width="5" style="55" customWidth="1"/>
    <col min="1292" max="1292" width="11.77734375" style="55" customWidth="1"/>
    <col min="1293" max="1293" width="2.44140625" style="55" customWidth="1"/>
    <col min="1294" max="1294" width="8.88671875" style="55" customWidth="1"/>
    <col min="1295" max="1295" width="2.44140625" style="55" customWidth="1"/>
    <col min="1296" max="1296" width="8.88671875" style="55" customWidth="1"/>
    <col min="1297" max="1297" width="6" style="55" customWidth="1"/>
    <col min="1298" max="1303" width="9.33203125" style="55" customWidth="1"/>
    <col min="1304" max="1538" width="9" style="55"/>
    <col min="1539" max="1539" width="5.88671875" style="55" customWidth="1"/>
    <col min="1540" max="1540" width="25.44140625" style="55" bestFit="1" customWidth="1"/>
    <col min="1541" max="1541" width="2.77734375" style="55" customWidth="1"/>
    <col min="1542" max="1542" width="9.109375" style="55" customWidth="1"/>
    <col min="1543" max="1543" width="2.33203125" style="55" customWidth="1"/>
    <col min="1544" max="1544" width="8" style="55" customWidth="1"/>
    <col min="1545" max="1545" width="4.21875" style="55" customWidth="1"/>
    <col min="1546" max="1546" width="2" style="55" customWidth="1"/>
    <col min="1547" max="1547" width="5" style="55" customWidth="1"/>
    <col min="1548" max="1548" width="11.77734375" style="55" customWidth="1"/>
    <col min="1549" max="1549" width="2.44140625" style="55" customWidth="1"/>
    <col min="1550" max="1550" width="8.88671875" style="55" customWidth="1"/>
    <col min="1551" max="1551" width="2.44140625" style="55" customWidth="1"/>
    <col min="1552" max="1552" width="8.88671875" style="55" customWidth="1"/>
    <col min="1553" max="1553" width="6" style="55" customWidth="1"/>
    <col min="1554" max="1559" width="9.33203125" style="55" customWidth="1"/>
    <col min="1560" max="1794" width="9" style="55"/>
    <col min="1795" max="1795" width="5.88671875" style="55" customWidth="1"/>
    <col min="1796" max="1796" width="25.44140625" style="55" bestFit="1" customWidth="1"/>
    <col min="1797" max="1797" width="2.77734375" style="55" customWidth="1"/>
    <col min="1798" max="1798" width="9.109375" style="55" customWidth="1"/>
    <col min="1799" max="1799" width="2.33203125" style="55" customWidth="1"/>
    <col min="1800" max="1800" width="8" style="55" customWidth="1"/>
    <col min="1801" max="1801" width="4.21875" style="55" customWidth="1"/>
    <col min="1802" max="1802" width="2" style="55" customWidth="1"/>
    <col min="1803" max="1803" width="5" style="55" customWidth="1"/>
    <col min="1804" max="1804" width="11.77734375" style="55" customWidth="1"/>
    <col min="1805" max="1805" width="2.44140625" style="55" customWidth="1"/>
    <col min="1806" max="1806" width="8.88671875" style="55" customWidth="1"/>
    <col min="1807" max="1807" width="2.44140625" style="55" customWidth="1"/>
    <col min="1808" max="1808" width="8.88671875" style="55" customWidth="1"/>
    <col min="1809" max="1809" width="6" style="55" customWidth="1"/>
    <col min="1810" max="1815" width="9.33203125" style="55" customWidth="1"/>
    <col min="1816" max="2050" width="9" style="55"/>
    <col min="2051" max="2051" width="5.88671875" style="55" customWidth="1"/>
    <col min="2052" max="2052" width="25.44140625" style="55" bestFit="1" customWidth="1"/>
    <col min="2053" max="2053" width="2.77734375" style="55" customWidth="1"/>
    <col min="2054" max="2054" width="9.109375" style="55" customWidth="1"/>
    <col min="2055" max="2055" width="2.33203125" style="55" customWidth="1"/>
    <col min="2056" max="2056" width="8" style="55" customWidth="1"/>
    <col min="2057" max="2057" width="4.21875" style="55" customWidth="1"/>
    <col min="2058" max="2058" width="2" style="55" customWidth="1"/>
    <col min="2059" max="2059" width="5" style="55" customWidth="1"/>
    <col min="2060" max="2060" width="11.77734375" style="55" customWidth="1"/>
    <col min="2061" max="2061" width="2.44140625" style="55" customWidth="1"/>
    <col min="2062" max="2062" width="8.88671875" style="55" customWidth="1"/>
    <col min="2063" max="2063" width="2.44140625" style="55" customWidth="1"/>
    <col min="2064" max="2064" width="8.88671875" style="55" customWidth="1"/>
    <col min="2065" max="2065" width="6" style="55" customWidth="1"/>
    <col min="2066" max="2071" width="9.33203125" style="55" customWidth="1"/>
    <col min="2072" max="2306" width="9" style="55"/>
    <col min="2307" max="2307" width="5.88671875" style="55" customWidth="1"/>
    <col min="2308" max="2308" width="25.44140625" style="55" bestFit="1" customWidth="1"/>
    <col min="2309" max="2309" width="2.77734375" style="55" customWidth="1"/>
    <col min="2310" max="2310" width="9.109375" style="55" customWidth="1"/>
    <col min="2311" max="2311" width="2.33203125" style="55" customWidth="1"/>
    <col min="2312" max="2312" width="8" style="55" customWidth="1"/>
    <col min="2313" max="2313" width="4.21875" style="55" customWidth="1"/>
    <col min="2314" max="2314" width="2" style="55" customWidth="1"/>
    <col min="2315" max="2315" width="5" style="55" customWidth="1"/>
    <col min="2316" max="2316" width="11.77734375" style="55" customWidth="1"/>
    <col min="2317" max="2317" width="2.44140625" style="55" customWidth="1"/>
    <col min="2318" max="2318" width="8.88671875" style="55" customWidth="1"/>
    <col min="2319" max="2319" width="2.44140625" style="55" customWidth="1"/>
    <col min="2320" max="2320" width="8.88671875" style="55" customWidth="1"/>
    <col min="2321" max="2321" width="6" style="55" customWidth="1"/>
    <col min="2322" max="2327" width="9.33203125" style="55" customWidth="1"/>
    <col min="2328" max="2562" width="9" style="55"/>
    <col min="2563" max="2563" width="5.88671875" style="55" customWidth="1"/>
    <col min="2564" max="2564" width="25.44140625" style="55" bestFit="1" customWidth="1"/>
    <col min="2565" max="2565" width="2.77734375" style="55" customWidth="1"/>
    <col min="2566" max="2566" width="9.109375" style="55" customWidth="1"/>
    <col min="2567" max="2567" width="2.33203125" style="55" customWidth="1"/>
    <col min="2568" max="2568" width="8" style="55" customWidth="1"/>
    <col min="2569" max="2569" width="4.21875" style="55" customWidth="1"/>
    <col min="2570" max="2570" width="2" style="55" customWidth="1"/>
    <col min="2571" max="2571" width="5" style="55" customWidth="1"/>
    <col min="2572" max="2572" width="11.77734375" style="55" customWidth="1"/>
    <col min="2573" max="2573" width="2.44140625" style="55" customWidth="1"/>
    <col min="2574" max="2574" width="8.88671875" style="55" customWidth="1"/>
    <col min="2575" max="2575" width="2.44140625" style="55" customWidth="1"/>
    <col min="2576" max="2576" width="8.88671875" style="55" customWidth="1"/>
    <col min="2577" max="2577" width="6" style="55" customWidth="1"/>
    <col min="2578" max="2583" width="9.33203125" style="55" customWidth="1"/>
    <col min="2584" max="2818" width="9" style="55"/>
    <col min="2819" max="2819" width="5.88671875" style="55" customWidth="1"/>
    <col min="2820" max="2820" width="25.44140625" style="55" bestFit="1" customWidth="1"/>
    <col min="2821" max="2821" width="2.77734375" style="55" customWidth="1"/>
    <col min="2822" max="2822" width="9.109375" style="55" customWidth="1"/>
    <col min="2823" max="2823" width="2.33203125" style="55" customWidth="1"/>
    <col min="2824" max="2824" width="8" style="55" customWidth="1"/>
    <col min="2825" max="2825" width="4.21875" style="55" customWidth="1"/>
    <col min="2826" max="2826" width="2" style="55" customWidth="1"/>
    <col min="2827" max="2827" width="5" style="55" customWidth="1"/>
    <col min="2828" max="2828" width="11.77734375" style="55" customWidth="1"/>
    <col min="2829" max="2829" width="2.44140625" style="55" customWidth="1"/>
    <col min="2830" max="2830" width="8.88671875" style="55" customWidth="1"/>
    <col min="2831" max="2831" width="2.44140625" style="55" customWidth="1"/>
    <col min="2832" max="2832" width="8.88671875" style="55" customWidth="1"/>
    <col min="2833" max="2833" width="6" style="55" customWidth="1"/>
    <col min="2834" max="2839" width="9.33203125" style="55" customWidth="1"/>
    <col min="2840" max="3074" width="9" style="55"/>
    <col min="3075" max="3075" width="5.88671875" style="55" customWidth="1"/>
    <col min="3076" max="3076" width="25.44140625" style="55" bestFit="1" customWidth="1"/>
    <col min="3077" max="3077" width="2.77734375" style="55" customWidth="1"/>
    <col min="3078" max="3078" width="9.109375" style="55" customWidth="1"/>
    <col min="3079" max="3079" width="2.33203125" style="55" customWidth="1"/>
    <col min="3080" max="3080" width="8" style="55" customWidth="1"/>
    <col min="3081" max="3081" width="4.21875" style="55" customWidth="1"/>
    <col min="3082" max="3082" width="2" style="55" customWidth="1"/>
    <col min="3083" max="3083" width="5" style="55" customWidth="1"/>
    <col min="3084" max="3084" width="11.77734375" style="55" customWidth="1"/>
    <col min="3085" max="3085" width="2.44140625" style="55" customWidth="1"/>
    <col min="3086" max="3086" width="8.88671875" style="55" customWidth="1"/>
    <col min="3087" max="3087" width="2.44140625" style="55" customWidth="1"/>
    <col min="3088" max="3088" width="8.88671875" style="55" customWidth="1"/>
    <col min="3089" max="3089" width="6" style="55" customWidth="1"/>
    <col min="3090" max="3095" width="9.33203125" style="55" customWidth="1"/>
    <col min="3096" max="3330" width="9" style="55"/>
    <col min="3331" max="3331" width="5.88671875" style="55" customWidth="1"/>
    <col min="3332" max="3332" width="25.44140625" style="55" bestFit="1" customWidth="1"/>
    <col min="3333" max="3333" width="2.77734375" style="55" customWidth="1"/>
    <col min="3334" max="3334" width="9.109375" style="55" customWidth="1"/>
    <col min="3335" max="3335" width="2.33203125" style="55" customWidth="1"/>
    <col min="3336" max="3336" width="8" style="55" customWidth="1"/>
    <col min="3337" max="3337" width="4.21875" style="55" customWidth="1"/>
    <col min="3338" max="3338" width="2" style="55" customWidth="1"/>
    <col min="3339" max="3339" width="5" style="55" customWidth="1"/>
    <col min="3340" max="3340" width="11.77734375" style="55" customWidth="1"/>
    <col min="3341" max="3341" width="2.44140625" style="55" customWidth="1"/>
    <col min="3342" max="3342" width="8.88671875" style="55" customWidth="1"/>
    <col min="3343" max="3343" width="2.44140625" style="55" customWidth="1"/>
    <col min="3344" max="3344" width="8.88671875" style="55" customWidth="1"/>
    <col min="3345" max="3345" width="6" style="55" customWidth="1"/>
    <col min="3346" max="3351" width="9.33203125" style="55" customWidth="1"/>
    <col min="3352" max="3586" width="9" style="55"/>
    <col min="3587" max="3587" width="5.88671875" style="55" customWidth="1"/>
    <col min="3588" max="3588" width="25.44140625" style="55" bestFit="1" customWidth="1"/>
    <col min="3589" max="3589" width="2.77734375" style="55" customWidth="1"/>
    <col min="3590" max="3590" width="9.109375" style="55" customWidth="1"/>
    <col min="3591" max="3591" width="2.33203125" style="55" customWidth="1"/>
    <col min="3592" max="3592" width="8" style="55" customWidth="1"/>
    <col min="3593" max="3593" width="4.21875" style="55" customWidth="1"/>
    <col min="3594" max="3594" width="2" style="55" customWidth="1"/>
    <col min="3595" max="3595" width="5" style="55" customWidth="1"/>
    <col min="3596" max="3596" width="11.77734375" style="55" customWidth="1"/>
    <col min="3597" max="3597" width="2.44140625" style="55" customWidth="1"/>
    <col min="3598" max="3598" width="8.88671875" style="55" customWidth="1"/>
    <col min="3599" max="3599" width="2.44140625" style="55" customWidth="1"/>
    <col min="3600" max="3600" width="8.88671875" style="55" customWidth="1"/>
    <col min="3601" max="3601" width="6" style="55" customWidth="1"/>
    <col min="3602" max="3607" width="9.33203125" style="55" customWidth="1"/>
    <col min="3608" max="3842" width="9" style="55"/>
    <col min="3843" max="3843" width="5.88671875" style="55" customWidth="1"/>
    <col min="3844" max="3844" width="25.44140625" style="55" bestFit="1" customWidth="1"/>
    <col min="3845" max="3845" width="2.77734375" style="55" customWidth="1"/>
    <col min="3846" max="3846" width="9.109375" style="55" customWidth="1"/>
    <col min="3847" max="3847" width="2.33203125" style="55" customWidth="1"/>
    <col min="3848" max="3848" width="8" style="55" customWidth="1"/>
    <col min="3849" max="3849" width="4.21875" style="55" customWidth="1"/>
    <col min="3850" max="3850" width="2" style="55" customWidth="1"/>
    <col min="3851" max="3851" width="5" style="55" customWidth="1"/>
    <col min="3852" max="3852" width="11.77734375" style="55" customWidth="1"/>
    <col min="3853" max="3853" width="2.44140625" style="55" customWidth="1"/>
    <col min="3854" max="3854" width="8.88671875" style="55" customWidth="1"/>
    <col min="3855" max="3855" width="2.44140625" style="55" customWidth="1"/>
    <col min="3856" max="3856" width="8.88671875" style="55" customWidth="1"/>
    <col min="3857" max="3857" width="6" style="55" customWidth="1"/>
    <col min="3858" max="3863" width="9.33203125" style="55" customWidth="1"/>
    <col min="3864" max="4098" width="9" style="55"/>
    <col min="4099" max="4099" width="5.88671875" style="55" customWidth="1"/>
    <col min="4100" max="4100" width="25.44140625" style="55" bestFit="1" customWidth="1"/>
    <col min="4101" max="4101" width="2.77734375" style="55" customWidth="1"/>
    <col min="4102" max="4102" width="9.109375" style="55" customWidth="1"/>
    <col min="4103" max="4103" width="2.33203125" style="55" customWidth="1"/>
    <col min="4104" max="4104" width="8" style="55" customWidth="1"/>
    <col min="4105" max="4105" width="4.21875" style="55" customWidth="1"/>
    <col min="4106" max="4106" width="2" style="55" customWidth="1"/>
    <col min="4107" max="4107" width="5" style="55" customWidth="1"/>
    <col min="4108" max="4108" width="11.77734375" style="55" customWidth="1"/>
    <col min="4109" max="4109" width="2.44140625" style="55" customWidth="1"/>
    <col min="4110" max="4110" width="8.88671875" style="55" customWidth="1"/>
    <col min="4111" max="4111" width="2.44140625" style="55" customWidth="1"/>
    <col min="4112" max="4112" width="8.88671875" style="55" customWidth="1"/>
    <col min="4113" max="4113" width="6" style="55" customWidth="1"/>
    <col min="4114" max="4119" width="9.33203125" style="55" customWidth="1"/>
    <col min="4120" max="4354" width="9" style="55"/>
    <col min="4355" max="4355" width="5.88671875" style="55" customWidth="1"/>
    <col min="4356" max="4356" width="25.44140625" style="55" bestFit="1" customWidth="1"/>
    <col min="4357" max="4357" width="2.77734375" style="55" customWidth="1"/>
    <col min="4358" max="4358" width="9.109375" style="55" customWidth="1"/>
    <col min="4359" max="4359" width="2.33203125" style="55" customWidth="1"/>
    <col min="4360" max="4360" width="8" style="55" customWidth="1"/>
    <col min="4361" max="4361" width="4.21875" style="55" customWidth="1"/>
    <col min="4362" max="4362" width="2" style="55" customWidth="1"/>
    <col min="4363" max="4363" width="5" style="55" customWidth="1"/>
    <col min="4364" max="4364" width="11.77734375" style="55" customWidth="1"/>
    <col min="4365" max="4365" width="2.44140625" style="55" customWidth="1"/>
    <col min="4366" max="4366" width="8.88671875" style="55" customWidth="1"/>
    <col min="4367" max="4367" width="2.44140625" style="55" customWidth="1"/>
    <col min="4368" max="4368" width="8.88671875" style="55" customWidth="1"/>
    <col min="4369" max="4369" width="6" style="55" customWidth="1"/>
    <col min="4370" max="4375" width="9.33203125" style="55" customWidth="1"/>
    <col min="4376" max="4610" width="9" style="55"/>
    <col min="4611" max="4611" width="5.88671875" style="55" customWidth="1"/>
    <col min="4612" max="4612" width="25.44140625" style="55" bestFit="1" customWidth="1"/>
    <col min="4613" max="4613" width="2.77734375" style="55" customWidth="1"/>
    <col min="4614" max="4614" width="9.109375" style="55" customWidth="1"/>
    <col min="4615" max="4615" width="2.33203125" style="55" customWidth="1"/>
    <col min="4616" max="4616" width="8" style="55" customWidth="1"/>
    <col min="4617" max="4617" width="4.21875" style="55" customWidth="1"/>
    <col min="4618" max="4618" width="2" style="55" customWidth="1"/>
    <col min="4619" max="4619" width="5" style="55" customWidth="1"/>
    <col min="4620" max="4620" width="11.77734375" style="55" customWidth="1"/>
    <col min="4621" max="4621" width="2.44140625" style="55" customWidth="1"/>
    <col min="4622" max="4622" width="8.88671875" style="55" customWidth="1"/>
    <col min="4623" max="4623" width="2.44140625" style="55" customWidth="1"/>
    <col min="4624" max="4624" width="8.88671875" style="55" customWidth="1"/>
    <col min="4625" max="4625" width="6" style="55" customWidth="1"/>
    <col min="4626" max="4631" width="9.33203125" style="55" customWidth="1"/>
    <col min="4632" max="4866" width="9" style="55"/>
    <col min="4867" max="4867" width="5.88671875" style="55" customWidth="1"/>
    <col min="4868" max="4868" width="25.44140625" style="55" bestFit="1" customWidth="1"/>
    <col min="4869" max="4869" width="2.77734375" style="55" customWidth="1"/>
    <col min="4870" max="4870" width="9.109375" style="55" customWidth="1"/>
    <col min="4871" max="4871" width="2.33203125" style="55" customWidth="1"/>
    <col min="4872" max="4872" width="8" style="55" customWidth="1"/>
    <col min="4873" max="4873" width="4.21875" style="55" customWidth="1"/>
    <col min="4874" max="4874" width="2" style="55" customWidth="1"/>
    <col min="4875" max="4875" width="5" style="55" customWidth="1"/>
    <col min="4876" max="4876" width="11.77734375" style="55" customWidth="1"/>
    <col min="4877" max="4877" width="2.44140625" style="55" customWidth="1"/>
    <col min="4878" max="4878" width="8.88671875" style="55" customWidth="1"/>
    <col min="4879" max="4879" width="2.44140625" style="55" customWidth="1"/>
    <col min="4880" max="4880" width="8.88671875" style="55" customWidth="1"/>
    <col min="4881" max="4881" width="6" style="55" customWidth="1"/>
    <col min="4882" max="4887" width="9.33203125" style="55" customWidth="1"/>
    <col min="4888" max="5122" width="9" style="55"/>
    <col min="5123" max="5123" width="5.88671875" style="55" customWidth="1"/>
    <col min="5124" max="5124" width="25.44140625" style="55" bestFit="1" customWidth="1"/>
    <col min="5125" max="5125" width="2.77734375" style="55" customWidth="1"/>
    <col min="5126" max="5126" width="9.109375" style="55" customWidth="1"/>
    <col min="5127" max="5127" width="2.33203125" style="55" customWidth="1"/>
    <col min="5128" max="5128" width="8" style="55" customWidth="1"/>
    <col min="5129" max="5129" width="4.21875" style="55" customWidth="1"/>
    <col min="5130" max="5130" width="2" style="55" customWidth="1"/>
    <col min="5131" max="5131" width="5" style="55" customWidth="1"/>
    <col min="5132" max="5132" width="11.77734375" style="55" customWidth="1"/>
    <col min="5133" max="5133" width="2.44140625" style="55" customWidth="1"/>
    <col min="5134" max="5134" width="8.88671875" style="55" customWidth="1"/>
    <col min="5135" max="5135" width="2.44140625" style="55" customWidth="1"/>
    <col min="5136" max="5136" width="8.88671875" style="55" customWidth="1"/>
    <col min="5137" max="5137" width="6" style="55" customWidth="1"/>
    <col min="5138" max="5143" width="9.33203125" style="55" customWidth="1"/>
    <col min="5144" max="5378" width="9" style="55"/>
    <col min="5379" max="5379" width="5.88671875" style="55" customWidth="1"/>
    <col min="5380" max="5380" width="25.44140625" style="55" bestFit="1" customWidth="1"/>
    <col min="5381" max="5381" width="2.77734375" style="55" customWidth="1"/>
    <col min="5382" max="5382" width="9.109375" style="55" customWidth="1"/>
    <col min="5383" max="5383" width="2.33203125" style="55" customWidth="1"/>
    <col min="5384" max="5384" width="8" style="55" customWidth="1"/>
    <col min="5385" max="5385" width="4.21875" style="55" customWidth="1"/>
    <col min="5386" max="5386" width="2" style="55" customWidth="1"/>
    <col min="5387" max="5387" width="5" style="55" customWidth="1"/>
    <col min="5388" max="5388" width="11.77734375" style="55" customWidth="1"/>
    <col min="5389" max="5389" width="2.44140625" style="55" customWidth="1"/>
    <col min="5390" max="5390" width="8.88671875" style="55" customWidth="1"/>
    <col min="5391" max="5391" width="2.44140625" style="55" customWidth="1"/>
    <col min="5392" max="5392" width="8.88671875" style="55" customWidth="1"/>
    <col min="5393" max="5393" width="6" style="55" customWidth="1"/>
    <col min="5394" max="5399" width="9.33203125" style="55" customWidth="1"/>
    <col min="5400" max="5634" width="9" style="55"/>
    <col min="5635" max="5635" width="5.88671875" style="55" customWidth="1"/>
    <col min="5636" max="5636" width="25.44140625" style="55" bestFit="1" customWidth="1"/>
    <col min="5637" max="5637" width="2.77734375" style="55" customWidth="1"/>
    <col min="5638" max="5638" width="9.109375" style="55" customWidth="1"/>
    <col min="5639" max="5639" width="2.33203125" style="55" customWidth="1"/>
    <col min="5640" max="5640" width="8" style="55" customWidth="1"/>
    <col min="5641" max="5641" width="4.21875" style="55" customWidth="1"/>
    <col min="5642" max="5642" width="2" style="55" customWidth="1"/>
    <col min="5643" max="5643" width="5" style="55" customWidth="1"/>
    <col min="5644" max="5644" width="11.77734375" style="55" customWidth="1"/>
    <col min="5645" max="5645" width="2.44140625" style="55" customWidth="1"/>
    <col min="5646" max="5646" width="8.88671875" style="55" customWidth="1"/>
    <col min="5647" max="5647" width="2.44140625" style="55" customWidth="1"/>
    <col min="5648" max="5648" width="8.88671875" style="55" customWidth="1"/>
    <col min="5649" max="5649" width="6" style="55" customWidth="1"/>
    <col min="5650" max="5655" width="9.33203125" style="55" customWidth="1"/>
    <col min="5656" max="5890" width="9" style="55"/>
    <col min="5891" max="5891" width="5.88671875" style="55" customWidth="1"/>
    <col min="5892" max="5892" width="25.44140625" style="55" bestFit="1" customWidth="1"/>
    <col min="5893" max="5893" width="2.77734375" style="55" customWidth="1"/>
    <col min="5894" max="5894" width="9.109375" style="55" customWidth="1"/>
    <col min="5895" max="5895" width="2.33203125" style="55" customWidth="1"/>
    <col min="5896" max="5896" width="8" style="55" customWidth="1"/>
    <col min="5897" max="5897" width="4.21875" style="55" customWidth="1"/>
    <col min="5898" max="5898" width="2" style="55" customWidth="1"/>
    <col min="5899" max="5899" width="5" style="55" customWidth="1"/>
    <col min="5900" max="5900" width="11.77734375" style="55" customWidth="1"/>
    <col min="5901" max="5901" width="2.44140625" style="55" customWidth="1"/>
    <col min="5902" max="5902" width="8.88671875" style="55" customWidth="1"/>
    <col min="5903" max="5903" width="2.44140625" style="55" customWidth="1"/>
    <col min="5904" max="5904" width="8.88671875" style="55" customWidth="1"/>
    <col min="5905" max="5905" width="6" style="55" customWidth="1"/>
    <col min="5906" max="5911" width="9.33203125" style="55" customWidth="1"/>
    <col min="5912" max="6146" width="9" style="55"/>
    <col min="6147" max="6147" width="5.88671875" style="55" customWidth="1"/>
    <col min="6148" max="6148" width="25.44140625" style="55" bestFit="1" customWidth="1"/>
    <col min="6149" max="6149" width="2.77734375" style="55" customWidth="1"/>
    <col min="6150" max="6150" width="9.109375" style="55" customWidth="1"/>
    <col min="6151" max="6151" width="2.33203125" style="55" customWidth="1"/>
    <col min="6152" max="6152" width="8" style="55" customWidth="1"/>
    <col min="6153" max="6153" width="4.21875" style="55" customWidth="1"/>
    <col min="6154" max="6154" width="2" style="55" customWidth="1"/>
    <col min="6155" max="6155" width="5" style="55" customWidth="1"/>
    <col min="6156" max="6156" width="11.77734375" style="55" customWidth="1"/>
    <col min="6157" max="6157" width="2.44140625" style="55" customWidth="1"/>
    <col min="6158" max="6158" width="8.88671875" style="55" customWidth="1"/>
    <col min="6159" max="6159" width="2.44140625" style="55" customWidth="1"/>
    <col min="6160" max="6160" width="8.88671875" style="55" customWidth="1"/>
    <col min="6161" max="6161" width="6" style="55" customWidth="1"/>
    <col min="6162" max="6167" width="9.33203125" style="55" customWidth="1"/>
    <col min="6168" max="6402" width="9" style="55"/>
    <col min="6403" max="6403" width="5.88671875" style="55" customWidth="1"/>
    <col min="6404" max="6404" width="25.44140625" style="55" bestFit="1" customWidth="1"/>
    <col min="6405" max="6405" width="2.77734375" style="55" customWidth="1"/>
    <col min="6406" max="6406" width="9.109375" style="55" customWidth="1"/>
    <col min="6407" max="6407" width="2.33203125" style="55" customWidth="1"/>
    <col min="6408" max="6408" width="8" style="55" customWidth="1"/>
    <col min="6409" max="6409" width="4.21875" style="55" customWidth="1"/>
    <col min="6410" max="6410" width="2" style="55" customWidth="1"/>
    <col min="6411" max="6411" width="5" style="55" customWidth="1"/>
    <col min="6412" max="6412" width="11.77734375" style="55" customWidth="1"/>
    <col min="6413" max="6413" width="2.44140625" style="55" customWidth="1"/>
    <col min="6414" max="6414" width="8.88671875" style="55" customWidth="1"/>
    <col min="6415" max="6415" width="2.44140625" style="55" customWidth="1"/>
    <col min="6416" max="6416" width="8.88671875" style="55" customWidth="1"/>
    <col min="6417" max="6417" width="6" style="55" customWidth="1"/>
    <col min="6418" max="6423" width="9.33203125" style="55" customWidth="1"/>
    <col min="6424" max="6658" width="9" style="55"/>
    <col min="6659" max="6659" width="5.88671875" style="55" customWidth="1"/>
    <col min="6660" max="6660" width="25.44140625" style="55" bestFit="1" customWidth="1"/>
    <col min="6661" max="6661" width="2.77734375" style="55" customWidth="1"/>
    <col min="6662" max="6662" width="9.109375" style="55" customWidth="1"/>
    <col min="6663" max="6663" width="2.33203125" style="55" customWidth="1"/>
    <col min="6664" max="6664" width="8" style="55" customWidth="1"/>
    <col min="6665" max="6665" width="4.21875" style="55" customWidth="1"/>
    <col min="6666" max="6666" width="2" style="55" customWidth="1"/>
    <col min="6667" max="6667" width="5" style="55" customWidth="1"/>
    <col min="6668" max="6668" width="11.77734375" style="55" customWidth="1"/>
    <col min="6669" max="6669" width="2.44140625" style="55" customWidth="1"/>
    <col min="6670" max="6670" width="8.88671875" style="55" customWidth="1"/>
    <col min="6671" max="6671" width="2.44140625" style="55" customWidth="1"/>
    <col min="6672" max="6672" width="8.88671875" style="55" customWidth="1"/>
    <col min="6673" max="6673" width="6" style="55" customWidth="1"/>
    <col min="6674" max="6679" width="9.33203125" style="55" customWidth="1"/>
    <col min="6680" max="6914" width="9" style="55"/>
    <col min="6915" max="6915" width="5.88671875" style="55" customWidth="1"/>
    <col min="6916" max="6916" width="25.44140625" style="55" bestFit="1" customWidth="1"/>
    <col min="6917" max="6917" width="2.77734375" style="55" customWidth="1"/>
    <col min="6918" max="6918" width="9.109375" style="55" customWidth="1"/>
    <col min="6919" max="6919" width="2.33203125" style="55" customWidth="1"/>
    <col min="6920" max="6920" width="8" style="55" customWidth="1"/>
    <col min="6921" max="6921" width="4.21875" style="55" customWidth="1"/>
    <col min="6922" max="6922" width="2" style="55" customWidth="1"/>
    <col min="6923" max="6923" width="5" style="55" customWidth="1"/>
    <col min="6924" max="6924" width="11.77734375" style="55" customWidth="1"/>
    <col min="6925" max="6925" width="2.44140625" style="55" customWidth="1"/>
    <col min="6926" max="6926" width="8.88671875" style="55" customWidth="1"/>
    <col min="6927" max="6927" width="2.44140625" style="55" customWidth="1"/>
    <col min="6928" max="6928" width="8.88671875" style="55" customWidth="1"/>
    <col min="6929" max="6929" width="6" style="55" customWidth="1"/>
    <col min="6930" max="6935" width="9.33203125" style="55" customWidth="1"/>
    <col min="6936" max="7170" width="9" style="55"/>
    <col min="7171" max="7171" width="5.88671875" style="55" customWidth="1"/>
    <col min="7172" max="7172" width="25.44140625" style="55" bestFit="1" customWidth="1"/>
    <col min="7173" max="7173" width="2.77734375" style="55" customWidth="1"/>
    <col min="7174" max="7174" width="9.109375" style="55" customWidth="1"/>
    <col min="7175" max="7175" width="2.33203125" style="55" customWidth="1"/>
    <col min="7176" max="7176" width="8" style="55" customWidth="1"/>
    <col min="7177" max="7177" width="4.21875" style="55" customWidth="1"/>
    <col min="7178" max="7178" width="2" style="55" customWidth="1"/>
    <col min="7179" max="7179" width="5" style="55" customWidth="1"/>
    <col min="7180" max="7180" width="11.77734375" style="55" customWidth="1"/>
    <col min="7181" max="7181" width="2.44140625" style="55" customWidth="1"/>
    <col min="7182" max="7182" width="8.88671875" style="55" customWidth="1"/>
    <col min="7183" max="7183" width="2.44140625" style="55" customWidth="1"/>
    <col min="7184" max="7184" width="8.88671875" style="55" customWidth="1"/>
    <col min="7185" max="7185" width="6" style="55" customWidth="1"/>
    <col min="7186" max="7191" width="9.33203125" style="55" customWidth="1"/>
    <col min="7192" max="7426" width="9" style="55"/>
    <col min="7427" max="7427" width="5.88671875" style="55" customWidth="1"/>
    <col min="7428" max="7428" width="25.44140625" style="55" bestFit="1" customWidth="1"/>
    <col min="7429" max="7429" width="2.77734375" style="55" customWidth="1"/>
    <col min="7430" max="7430" width="9.109375" style="55" customWidth="1"/>
    <col min="7431" max="7431" width="2.33203125" style="55" customWidth="1"/>
    <col min="7432" max="7432" width="8" style="55" customWidth="1"/>
    <col min="7433" max="7433" width="4.21875" style="55" customWidth="1"/>
    <col min="7434" max="7434" width="2" style="55" customWidth="1"/>
    <col min="7435" max="7435" width="5" style="55" customWidth="1"/>
    <col min="7436" max="7436" width="11.77734375" style="55" customWidth="1"/>
    <col min="7437" max="7437" width="2.44140625" style="55" customWidth="1"/>
    <col min="7438" max="7438" width="8.88671875" style="55" customWidth="1"/>
    <col min="7439" max="7439" width="2.44140625" style="55" customWidth="1"/>
    <col min="7440" max="7440" width="8.88671875" style="55" customWidth="1"/>
    <col min="7441" max="7441" width="6" style="55" customWidth="1"/>
    <col min="7442" max="7447" width="9.33203125" style="55" customWidth="1"/>
    <col min="7448" max="7682" width="9" style="55"/>
    <col min="7683" max="7683" width="5.88671875" style="55" customWidth="1"/>
    <col min="7684" max="7684" width="25.44140625" style="55" bestFit="1" customWidth="1"/>
    <col min="7685" max="7685" width="2.77734375" style="55" customWidth="1"/>
    <col min="7686" max="7686" width="9.109375" style="55" customWidth="1"/>
    <col min="7687" max="7687" width="2.33203125" style="55" customWidth="1"/>
    <col min="7688" max="7688" width="8" style="55" customWidth="1"/>
    <col min="7689" max="7689" width="4.21875" style="55" customWidth="1"/>
    <col min="7690" max="7690" width="2" style="55" customWidth="1"/>
    <col min="7691" max="7691" width="5" style="55" customWidth="1"/>
    <col min="7692" max="7692" width="11.77734375" style="55" customWidth="1"/>
    <col min="7693" max="7693" width="2.44140625" style="55" customWidth="1"/>
    <col min="7694" max="7694" width="8.88671875" style="55" customWidth="1"/>
    <col min="7695" max="7695" width="2.44140625" style="55" customWidth="1"/>
    <col min="7696" max="7696" width="8.88671875" style="55" customWidth="1"/>
    <col min="7697" max="7697" width="6" style="55" customWidth="1"/>
    <col min="7698" max="7703" width="9.33203125" style="55" customWidth="1"/>
    <col min="7704" max="7938" width="9" style="55"/>
    <col min="7939" max="7939" width="5.88671875" style="55" customWidth="1"/>
    <col min="7940" max="7940" width="25.44140625" style="55" bestFit="1" customWidth="1"/>
    <col min="7941" max="7941" width="2.77734375" style="55" customWidth="1"/>
    <col min="7942" max="7942" width="9.109375" style="55" customWidth="1"/>
    <col min="7943" max="7943" width="2.33203125" style="55" customWidth="1"/>
    <col min="7944" max="7944" width="8" style="55" customWidth="1"/>
    <col min="7945" max="7945" width="4.21875" style="55" customWidth="1"/>
    <col min="7946" max="7946" width="2" style="55" customWidth="1"/>
    <col min="7947" max="7947" width="5" style="55" customWidth="1"/>
    <col min="7948" max="7948" width="11.77734375" style="55" customWidth="1"/>
    <col min="7949" max="7949" width="2.44140625" style="55" customWidth="1"/>
    <col min="7950" max="7950" width="8.88671875" style="55" customWidth="1"/>
    <col min="7951" max="7951" width="2.44140625" style="55" customWidth="1"/>
    <col min="7952" max="7952" width="8.88671875" style="55" customWidth="1"/>
    <col min="7953" max="7953" width="6" style="55" customWidth="1"/>
    <col min="7954" max="7959" width="9.33203125" style="55" customWidth="1"/>
    <col min="7960" max="8194" width="9" style="55"/>
    <col min="8195" max="8195" width="5.88671875" style="55" customWidth="1"/>
    <col min="8196" max="8196" width="25.44140625" style="55" bestFit="1" customWidth="1"/>
    <col min="8197" max="8197" width="2.77734375" style="55" customWidth="1"/>
    <col min="8198" max="8198" width="9.109375" style="55" customWidth="1"/>
    <col min="8199" max="8199" width="2.33203125" style="55" customWidth="1"/>
    <col min="8200" max="8200" width="8" style="55" customWidth="1"/>
    <col min="8201" max="8201" width="4.21875" style="55" customWidth="1"/>
    <col min="8202" max="8202" width="2" style="55" customWidth="1"/>
    <col min="8203" max="8203" width="5" style="55" customWidth="1"/>
    <col min="8204" max="8204" width="11.77734375" style="55" customWidth="1"/>
    <col min="8205" max="8205" width="2.44140625" style="55" customWidth="1"/>
    <col min="8206" max="8206" width="8.88671875" style="55" customWidth="1"/>
    <col min="8207" max="8207" width="2.44140625" style="55" customWidth="1"/>
    <col min="8208" max="8208" width="8.88671875" style="55" customWidth="1"/>
    <col min="8209" max="8209" width="6" style="55" customWidth="1"/>
    <col min="8210" max="8215" width="9.33203125" style="55" customWidth="1"/>
    <col min="8216" max="8450" width="9" style="55"/>
    <col min="8451" max="8451" width="5.88671875" style="55" customWidth="1"/>
    <col min="8452" max="8452" width="25.44140625" style="55" bestFit="1" customWidth="1"/>
    <col min="8453" max="8453" width="2.77734375" style="55" customWidth="1"/>
    <col min="8454" max="8454" width="9.109375" style="55" customWidth="1"/>
    <col min="8455" max="8455" width="2.33203125" style="55" customWidth="1"/>
    <col min="8456" max="8456" width="8" style="55" customWidth="1"/>
    <col min="8457" max="8457" width="4.21875" style="55" customWidth="1"/>
    <col min="8458" max="8458" width="2" style="55" customWidth="1"/>
    <col min="8459" max="8459" width="5" style="55" customWidth="1"/>
    <col min="8460" max="8460" width="11.77734375" style="55" customWidth="1"/>
    <col min="8461" max="8461" width="2.44140625" style="55" customWidth="1"/>
    <col min="8462" max="8462" width="8.88671875" style="55" customWidth="1"/>
    <col min="8463" max="8463" width="2.44140625" style="55" customWidth="1"/>
    <col min="8464" max="8464" width="8.88671875" style="55" customWidth="1"/>
    <col min="8465" max="8465" width="6" style="55" customWidth="1"/>
    <col min="8466" max="8471" width="9.33203125" style="55" customWidth="1"/>
    <col min="8472" max="8706" width="9" style="55"/>
    <col min="8707" max="8707" width="5.88671875" style="55" customWidth="1"/>
    <col min="8708" max="8708" width="25.44140625" style="55" bestFit="1" customWidth="1"/>
    <col min="8709" max="8709" width="2.77734375" style="55" customWidth="1"/>
    <col min="8710" max="8710" width="9.109375" style="55" customWidth="1"/>
    <col min="8711" max="8711" width="2.33203125" style="55" customWidth="1"/>
    <col min="8712" max="8712" width="8" style="55" customWidth="1"/>
    <col min="8713" max="8713" width="4.21875" style="55" customWidth="1"/>
    <col min="8714" max="8714" width="2" style="55" customWidth="1"/>
    <col min="8715" max="8715" width="5" style="55" customWidth="1"/>
    <col min="8716" max="8716" width="11.77734375" style="55" customWidth="1"/>
    <col min="8717" max="8717" width="2.44140625" style="55" customWidth="1"/>
    <col min="8718" max="8718" width="8.88671875" style="55" customWidth="1"/>
    <col min="8719" max="8719" width="2.44140625" style="55" customWidth="1"/>
    <col min="8720" max="8720" width="8.88671875" style="55" customWidth="1"/>
    <col min="8721" max="8721" width="6" style="55" customWidth="1"/>
    <col min="8722" max="8727" width="9.33203125" style="55" customWidth="1"/>
    <col min="8728" max="8962" width="9" style="55"/>
    <col min="8963" max="8963" width="5.88671875" style="55" customWidth="1"/>
    <col min="8964" max="8964" width="25.44140625" style="55" bestFit="1" customWidth="1"/>
    <col min="8965" max="8965" width="2.77734375" style="55" customWidth="1"/>
    <col min="8966" max="8966" width="9.109375" style="55" customWidth="1"/>
    <col min="8967" max="8967" width="2.33203125" style="55" customWidth="1"/>
    <col min="8968" max="8968" width="8" style="55" customWidth="1"/>
    <col min="8969" max="8969" width="4.21875" style="55" customWidth="1"/>
    <col min="8970" max="8970" width="2" style="55" customWidth="1"/>
    <col min="8971" max="8971" width="5" style="55" customWidth="1"/>
    <col min="8972" max="8972" width="11.77734375" style="55" customWidth="1"/>
    <col min="8973" max="8973" width="2.44140625" style="55" customWidth="1"/>
    <col min="8974" max="8974" width="8.88671875" style="55" customWidth="1"/>
    <col min="8975" max="8975" width="2.44140625" style="55" customWidth="1"/>
    <col min="8976" max="8976" width="8.88671875" style="55" customWidth="1"/>
    <col min="8977" max="8977" width="6" style="55" customWidth="1"/>
    <col min="8978" max="8983" width="9.33203125" style="55" customWidth="1"/>
    <col min="8984" max="9218" width="9" style="55"/>
    <col min="9219" max="9219" width="5.88671875" style="55" customWidth="1"/>
    <col min="9220" max="9220" width="25.44140625" style="55" bestFit="1" customWidth="1"/>
    <col min="9221" max="9221" width="2.77734375" style="55" customWidth="1"/>
    <col min="9222" max="9222" width="9.109375" style="55" customWidth="1"/>
    <col min="9223" max="9223" width="2.33203125" style="55" customWidth="1"/>
    <col min="9224" max="9224" width="8" style="55" customWidth="1"/>
    <col min="9225" max="9225" width="4.21875" style="55" customWidth="1"/>
    <col min="9226" max="9226" width="2" style="55" customWidth="1"/>
    <col min="9227" max="9227" width="5" style="55" customWidth="1"/>
    <col min="9228" max="9228" width="11.77734375" style="55" customWidth="1"/>
    <col min="9229" max="9229" width="2.44140625" style="55" customWidth="1"/>
    <col min="9230" max="9230" width="8.88671875" style="55" customWidth="1"/>
    <col min="9231" max="9231" width="2.44140625" style="55" customWidth="1"/>
    <col min="9232" max="9232" width="8.88671875" style="55" customWidth="1"/>
    <col min="9233" max="9233" width="6" style="55" customWidth="1"/>
    <col min="9234" max="9239" width="9.33203125" style="55" customWidth="1"/>
    <col min="9240" max="9474" width="9" style="55"/>
    <col min="9475" max="9475" width="5.88671875" style="55" customWidth="1"/>
    <col min="9476" max="9476" width="25.44140625" style="55" bestFit="1" customWidth="1"/>
    <col min="9477" max="9477" width="2.77734375" style="55" customWidth="1"/>
    <col min="9478" max="9478" width="9.109375" style="55" customWidth="1"/>
    <col min="9479" max="9479" width="2.33203125" style="55" customWidth="1"/>
    <col min="9480" max="9480" width="8" style="55" customWidth="1"/>
    <col min="9481" max="9481" width="4.21875" style="55" customWidth="1"/>
    <col min="9482" max="9482" width="2" style="55" customWidth="1"/>
    <col min="9483" max="9483" width="5" style="55" customWidth="1"/>
    <col min="9484" max="9484" width="11.77734375" style="55" customWidth="1"/>
    <col min="9485" max="9485" width="2.44140625" style="55" customWidth="1"/>
    <col min="9486" max="9486" width="8.88671875" style="55" customWidth="1"/>
    <col min="9487" max="9487" width="2.44140625" style="55" customWidth="1"/>
    <col min="9488" max="9488" width="8.88671875" style="55" customWidth="1"/>
    <col min="9489" max="9489" width="6" style="55" customWidth="1"/>
    <col min="9490" max="9495" width="9.33203125" style="55" customWidth="1"/>
    <col min="9496" max="9730" width="9" style="55"/>
    <col min="9731" max="9731" width="5.88671875" style="55" customWidth="1"/>
    <col min="9732" max="9732" width="25.44140625" style="55" bestFit="1" customWidth="1"/>
    <col min="9733" max="9733" width="2.77734375" style="55" customWidth="1"/>
    <col min="9734" max="9734" width="9.109375" style="55" customWidth="1"/>
    <col min="9735" max="9735" width="2.33203125" style="55" customWidth="1"/>
    <col min="9736" max="9736" width="8" style="55" customWidth="1"/>
    <col min="9737" max="9737" width="4.21875" style="55" customWidth="1"/>
    <col min="9738" max="9738" width="2" style="55" customWidth="1"/>
    <col min="9739" max="9739" width="5" style="55" customWidth="1"/>
    <col min="9740" max="9740" width="11.77734375" style="55" customWidth="1"/>
    <col min="9741" max="9741" width="2.44140625" style="55" customWidth="1"/>
    <col min="9742" max="9742" width="8.88671875" style="55" customWidth="1"/>
    <col min="9743" max="9743" width="2.44140625" style="55" customWidth="1"/>
    <col min="9744" max="9744" width="8.88671875" style="55" customWidth="1"/>
    <col min="9745" max="9745" width="6" style="55" customWidth="1"/>
    <col min="9746" max="9751" width="9.33203125" style="55" customWidth="1"/>
    <col min="9752" max="9986" width="9" style="55"/>
    <col min="9987" max="9987" width="5.88671875" style="55" customWidth="1"/>
    <col min="9988" max="9988" width="25.44140625" style="55" bestFit="1" customWidth="1"/>
    <col min="9989" max="9989" width="2.77734375" style="55" customWidth="1"/>
    <col min="9990" max="9990" width="9.109375" style="55" customWidth="1"/>
    <col min="9991" max="9991" width="2.33203125" style="55" customWidth="1"/>
    <col min="9992" max="9992" width="8" style="55" customWidth="1"/>
    <col min="9993" max="9993" width="4.21875" style="55" customWidth="1"/>
    <col min="9994" max="9994" width="2" style="55" customWidth="1"/>
    <col min="9995" max="9995" width="5" style="55" customWidth="1"/>
    <col min="9996" max="9996" width="11.77734375" style="55" customWidth="1"/>
    <col min="9997" max="9997" width="2.44140625" style="55" customWidth="1"/>
    <col min="9998" max="9998" width="8.88671875" style="55" customWidth="1"/>
    <col min="9999" max="9999" width="2.44140625" style="55" customWidth="1"/>
    <col min="10000" max="10000" width="8.88671875" style="55" customWidth="1"/>
    <col min="10001" max="10001" width="6" style="55" customWidth="1"/>
    <col min="10002" max="10007" width="9.33203125" style="55" customWidth="1"/>
    <col min="10008" max="10242" width="9" style="55"/>
    <col min="10243" max="10243" width="5.88671875" style="55" customWidth="1"/>
    <col min="10244" max="10244" width="25.44140625" style="55" bestFit="1" customWidth="1"/>
    <col min="10245" max="10245" width="2.77734375" style="55" customWidth="1"/>
    <col min="10246" max="10246" width="9.109375" style="55" customWidth="1"/>
    <col min="10247" max="10247" width="2.33203125" style="55" customWidth="1"/>
    <col min="10248" max="10248" width="8" style="55" customWidth="1"/>
    <col min="10249" max="10249" width="4.21875" style="55" customWidth="1"/>
    <col min="10250" max="10250" width="2" style="55" customWidth="1"/>
    <col min="10251" max="10251" width="5" style="55" customWidth="1"/>
    <col min="10252" max="10252" width="11.77734375" style="55" customWidth="1"/>
    <col min="10253" max="10253" width="2.44140625" style="55" customWidth="1"/>
    <col min="10254" max="10254" width="8.88671875" style="55" customWidth="1"/>
    <col min="10255" max="10255" width="2.44140625" style="55" customWidth="1"/>
    <col min="10256" max="10256" width="8.88671875" style="55" customWidth="1"/>
    <col min="10257" max="10257" width="6" style="55" customWidth="1"/>
    <col min="10258" max="10263" width="9.33203125" style="55" customWidth="1"/>
    <col min="10264" max="10498" width="9" style="55"/>
    <col min="10499" max="10499" width="5.88671875" style="55" customWidth="1"/>
    <col min="10500" max="10500" width="25.44140625" style="55" bestFit="1" customWidth="1"/>
    <col min="10501" max="10501" width="2.77734375" style="55" customWidth="1"/>
    <col min="10502" max="10502" width="9.109375" style="55" customWidth="1"/>
    <col min="10503" max="10503" width="2.33203125" style="55" customWidth="1"/>
    <col min="10504" max="10504" width="8" style="55" customWidth="1"/>
    <col min="10505" max="10505" width="4.21875" style="55" customWidth="1"/>
    <col min="10506" max="10506" width="2" style="55" customWidth="1"/>
    <col min="10507" max="10507" width="5" style="55" customWidth="1"/>
    <col min="10508" max="10508" width="11.77734375" style="55" customWidth="1"/>
    <col min="10509" max="10509" width="2.44140625" style="55" customWidth="1"/>
    <col min="10510" max="10510" width="8.88671875" style="55" customWidth="1"/>
    <col min="10511" max="10511" width="2.44140625" style="55" customWidth="1"/>
    <col min="10512" max="10512" width="8.88671875" style="55" customWidth="1"/>
    <col min="10513" max="10513" width="6" style="55" customWidth="1"/>
    <col min="10514" max="10519" width="9.33203125" style="55" customWidth="1"/>
    <col min="10520" max="10754" width="9" style="55"/>
    <col min="10755" max="10755" width="5.88671875" style="55" customWidth="1"/>
    <col min="10756" max="10756" width="25.44140625" style="55" bestFit="1" customWidth="1"/>
    <col min="10757" max="10757" width="2.77734375" style="55" customWidth="1"/>
    <col min="10758" max="10758" width="9.109375" style="55" customWidth="1"/>
    <col min="10759" max="10759" width="2.33203125" style="55" customWidth="1"/>
    <col min="10760" max="10760" width="8" style="55" customWidth="1"/>
    <col min="10761" max="10761" width="4.21875" style="55" customWidth="1"/>
    <col min="10762" max="10762" width="2" style="55" customWidth="1"/>
    <col min="10763" max="10763" width="5" style="55" customWidth="1"/>
    <col min="10764" max="10764" width="11.77734375" style="55" customWidth="1"/>
    <col min="10765" max="10765" width="2.44140625" style="55" customWidth="1"/>
    <col min="10766" max="10766" width="8.88671875" style="55" customWidth="1"/>
    <col min="10767" max="10767" width="2.44140625" style="55" customWidth="1"/>
    <col min="10768" max="10768" width="8.88671875" style="55" customWidth="1"/>
    <col min="10769" max="10769" width="6" style="55" customWidth="1"/>
    <col min="10770" max="10775" width="9.33203125" style="55" customWidth="1"/>
    <col min="10776" max="11010" width="9" style="55"/>
    <col min="11011" max="11011" width="5.88671875" style="55" customWidth="1"/>
    <col min="11012" max="11012" width="25.44140625" style="55" bestFit="1" customWidth="1"/>
    <col min="11013" max="11013" width="2.77734375" style="55" customWidth="1"/>
    <col min="11014" max="11014" width="9.109375" style="55" customWidth="1"/>
    <col min="11015" max="11015" width="2.33203125" style="55" customWidth="1"/>
    <col min="11016" max="11016" width="8" style="55" customWidth="1"/>
    <col min="11017" max="11017" width="4.21875" style="55" customWidth="1"/>
    <col min="11018" max="11018" width="2" style="55" customWidth="1"/>
    <col min="11019" max="11019" width="5" style="55" customWidth="1"/>
    <col min="11020" max="11020" width="11.77734375" style="55" customWidth="1"/>
    <col min="11021" max="11021" width="2.44140625" style="55" customWidth="1"/>
    <col min="11022" max="11022" width="8.88671875" style="55" customWidth="1"/>
    <col min="11023" max="11023" width="2.44140625" style="55" customWidth="1"/>
    <col min="11024" max="11024" width="8.88671875" style="55" customWidth="1"/>
    <col min="11025" max="11025" width="6" style="55" customWidth="1"/>
    <col min="11026" max="11031" width="9.33203125" style="55" customWidth="1"/>
    <col min="11032" max="11266" width="9" style="55"/>
    <col min="11267" max="11267" width="5.88671875" style="55" customWidth="1"/>
    <col min="11268" max="11268" width="25.44140625" style="55" bestFit="1" customWidth="1"/>
    <col min="11269" max="11269" width="2.77734375" style="55" customWidth="1"/>
    <col min="11270" max="11270" width="9.109375" style="55" customWidth="1"/>
    <col min="11271" max="11271" width="2.33203125" style="55" customWidth="1"/>
    <col min="11272" max="11272" width="8" style="55" customWidth="1"/>
    <col min="11273" max="11273" width="4.21875" style="55" customWidth="1"/>
    <col min="11274" max="11274" width="2" style="55" customWidth="1"/>
    <col min="11275" max="11275" width="5" style="55" customWidth="1"/>
    <col min="11276" max="11276" width="11.77734375" style="55" customWidth="1"/>
    <col min="11277" max="11277" width="2.44140625" style="55" customWidth="1"/>
    <col min="11278" max="11278" width="8.88671875" style="55" customWidth="1"/>
    <col min="11279" max="11279" width="2.44140625" style="55" customWidth="1"/>
    <col min="11280" max="11280" width="8.88671875" style="55" customWidth="1"/>
    <col min="11281" max="11281" width="6" style="55" customWidth="1"/>
    <col min="11282" max="11287" width="9.33203125" style="55" customWidth="1"/>
    <col min="11288" max="11522" width="9" style="55"/>
    <col min="11523" max="11523" width="5.88671875" style="55" customWidth="1"/>
    <col min="11524" max="11524" width="25.44140625" style="55" bestFit="1" customWidth="1"/>
    <col min="11525" max="11525" width="2.77734375" style="55" customWidth="1"/>
    <col min="11526" max="11526" width="9.109375" style="55" customWidth="1"/>
    <col min="11527" max="11527" width="2.33203125" style="55" customWidth="1"/>
    <col min="11528" max="11528" width="8" style="55" customWidth="1"/>
    <col min="11529" max="11529" width="4.21875" style="55" customWidth="1"/>
    <col min="11530" max="11530" width="2" style="55" customWidth="1"/>
    <col min="11531" max="11531" width="5" style="55" customWidth="1"/>
    <col min="11532" max="11532" width="11.77734375" style="55" customWidth="1"/>
    <col min="11533" max="11533" width="2.44140625" style="55" customWidth="1"/>
    <col min="11534" max="11534" width="8.88671875" style="55" customWidth="1"/>
    <col min="11535" max="11535" width="2.44140625" style="55" customWidth="1"/>
    <col min="11536" max="11536" width="8.88671875" style="55" customWidth="1"/>
    <col min="11537" max="11537" width="6" style="55" customWidth="1"/>
    <col min="11538" max="11543" width="9.33203125" style="55" customWidth="1"/>
    <col min="11544" max="11778" width="9" style="55"/>
    <col min="11779" max="11779" width="5.88671875" style="55" customWidth="1"/>
    <col min="11780" max="11780" width="25.44140625" style="55" bestFit="1" customWidth="1"/>
    <col min="11781" max="11781" width="2.77734375" style="55" customWidth="1"/>
    <col min="11782" max="11782" width="9.109375" style="55" customWidth="1"/>
    <col min="11783" max="11783" width="2.33203125" style="55" customWidth="1"/>
    <col min="11784" max="11784" width="8" style="55" customWidth="1"/>
    <col min="11785" max="11785" width="4.21875" style="55" customWidth="1"/>
    <col min="11786" max="11786" width="2" style="55" customWidth="1"/>
    <col min="11787" max="11787" width="5" style="55" customWidth="1"/>
    <col min="11788" max="11788" width="11.77734375" style="55" customWidth="1"/>
    <col min="11789" max="11789" width="2.44140625" style="55" customWidth="1"/>
    <col min="11790" max="11790" width="8.88671875" style="55" customWidth="1"/>
    <col min="11791" max="11791" width="2.44140625" style="55" customWidth="1"/>
    <col min="11792" max="11792" width="8.88671875" style="55" customWidth="1"/>
    <col min="11793" max="11793" width="6" style="55" customWidth="1"/>
    <col min="11794" max="11799" width="9.33203125" style="55" customWidth="1"/>
    <col min="11800" max="12034" width="9" style="55"/>
    <col min="12035" max="12035" width="5.88671875" style="55" customWidth="1"/>
    <col min="12036" max="12036" width="25.44140625" style="55" bestFit="1" customWidth="1"/>
    <col min="12037" max="12037" width="2.77734375" style="55" customWidth="1"/>
    <col min="12038" max="12038" width="9.109375" style="55" customWidth="1"/>
    <col min="12039" max="12039" width="2.33203125" style="55" customWidth="1"/>
    <col min="12040" max="12040" width="8" style="55" customWidth="1"/>
    <col min="12041" max="12041" width="4.21875" style="55" customWidth="1"/>
    <col min="12042" max="12042" width="2" style="55" customWidth="1"/>
    <col min="12043" max="12043" width="5" style="55" customWidth="1"/>
    <col min="12044" max="12044" width="11.77734375" style="55" customWidth="1"/>
    <col min="12045" max="12045" width="2.44140625" style="55" customWidth="1"/>
    <col min="12046" max="12046" width="8.88671875" style="55" customWidth="1"/>
    <col min="12047" max="12047" width="2.44140625" style="55" customWidth="1"/>
    <col min="12048" max="12048" width="8.88671875" style="55" customWidth="1"/>
    <col min="12049" max="12049" width="6" style="55" customWidth="1"/>
    <col min="12050" max="12055" width="9.33203125" style="55" customWidth="1"/>
    <col min="12056" max="12290" width="9" style="55"/>
    <col min="12291" max="12291" width="5.88671875" style="55" customWidth="1"/>
    <col min="12292" max="12292" width="25.44140625" style="55" bestFit="1" customWidth="1"/>
    <col min="12293" max="12293" width="2.77734375" style="55" customWidth="1"/>
    <col min="12294" max="12294" width="9.109375" style="55" customWidth="1"/>
    <col min="12295" max="12295" width="2.33203125" style="55" customWidth="1"/>
    <col min="12296" max="12296" width="8" style="55" customWidth="1"/>
    <col min="12297" max="12297" width="4.21875" style="55" customWidth="1"/>
    <col min="12298" max="12298" width="2" style="55" customWidth="1"/>
    <col min="12299" max="12299" width="5" style="55" customWidth="1"/>
    <col min="12300" max="12300" width="11.77734375" style="55" customWidth="1"/>
    <col min="12301" max="12301" width="2.44140625" style="55" customWidth="1"/>
    <col min="12302" max="12302" width="8.88671875" style="55" customWidth="1"/>
    <col min="12303" max="12303" width="2.44140625" style="55" customWidth="1"/>
    <col min="12304" max="12304" width="8.88671875" style="55" customWidth="1"/>
    <col min="12305" max="12305" width="6" style="55" customWidth="1"/>
    <col min="12306" max="12311" width="9.33203125" style="55" customWidth="1"/>
    <col min="12312" max="12546" width="9" style="55"/>
    <col min="12547" max="12547" width="5.88671875" style="55" customWidth="1"/>
    <col min="12548" max="12548" width="25.44140625" style="55" bestFit="1" customWidth="1"/>
    <col min="12549" max="12549" width="2.77734375" style="55" customWidth="1"/>
    <col min="12550" max="12550" width="9.109375" style="55" customWidth="1"/>
    <col min="12551" max="12551" width="2.33203125" style="55" customWidth="1"/>
    <col min="12552" max="12552" width="8" style="55" customWidth="1"/>
    <col min="12553" max="12553" width="4.21875" style="55" customWidth="1"/>
    <col min="12554" max="12554" width="2" style="55" customWidth="1"/>
    <col min="12555" max="12555" width="5" style="55" customWidth="1"/>
    <col min="12556" max="12556" width="11.77734375" style="55" customWidth="1"/>
    <col min="12557" max="12557" width="2.44140625" style="55" customWidth="1"/>
    <col min="12558" max="12558" width="8.88671875" style="55" customWidth="1"/>
    <col min="12559" max="12559" width="2.44140625" style="55" customWidth="1"/>
    <col min="12560" max="12560" width="8.88671875" style="55" customWidth="1"/>
    <col min="12561" max="12561" width="6" style="55" customWidth="1"/>
    <col min="12562" max="12567" width="9.33203125" style="55" customWidth="1"/>
    <col min="12568" max="12802" width="9" style="55"/>
    <col min="12803" max="12803" width="5.88671875" style="55" customWidth="1"/>
    <col min="12804" max="12804" width="25.44140625" style="55" bestFit="1" customWidth="1"/>
    <col min="12805" max="12805" width="2.77734375" style="55" customWidth="1"/>
    <col min="12806" max="12806" width="9.109375" style="55" customWidth="1"/>
    <col min="12807" max="12807" width="2.33203125" style="55" customWidth="1"/>
    <col min="12808" max="12808" width="8" style="55" customWidth="1"/>
    <col min="12809" max="12809" width="4.21875" style="55" customWidth="1"/>
    <col min="12810" max="12810" width="2" style="55" customWidth="1"/>
    <col min="12811" max="12811" width="5" style="55" customWidth="1"/>
    <col min="12812" max="12812" width="11.77734375" style="55" customWidth="1"/>
    <col min="12813" max="12813" width="2.44140625" style="55" customWidth="1"/>
    <col min="12814" max="12814" width="8.88671875" style="55" customWidth="1"/>
    <col min="12815" max="12815" width="2.44140625" style="55" customWidth="1"/>
    <col min="12816" max="12816" width="8.88671875" style="55" customWidth="1"/>
    <col min="12817" max="12817" width="6" style="55" customWidth="1"/>
    <col min="12818" max="12823" width="9.33203125" style="55" customWidth="1"/>
    <col min="12824" max="13058" width="9" style="55"/>
    <col min="13059" max="13059" width="5.88671875" style="55" customWidth="1"/>
    <col min="13060" max="13060" width="25.44140625" style="55" bestFit="1" customWidth="1"/>
    <col min="13061" max="13061" width="2.77734375" style="55" customWidth="1"/>
    <col min="13062" max="13062" width="9.109375" style="55" customWidth="1"/>
    <col min="13063" max="13063" width="2.33203125" style="55" customWidth="1"/>
    <col min="13064" max="13064" width="8" style="55" customWidth="1"/>
    <col min="13065" max="13065" width="4.21875" style="55" customWidth="1"/>
    <col min="13066" max="13066" width="2" style="55" customWidth="1"/>
    <col min="13067" max="13067" width="5" style="55" customWidth="1"/>
    <col min="13068" max="13068" width="11.77734375" style="55" customWidth="1"/>
    <col min="13069" max="13069" width="2.44140625" style="55" customWidth="1"/>
    <col min="13070" max="13070" width="8.88671875" style="55" customWidth="1"/>
    <col min="13071" max="13071" width="2.44140625" style="55" customWidth="1"/>
    <col min="13072" max="13072" width="8.88671875" style="55" customWidth="1"/>
    <col min="13073" max="13073" width="6" style="55" customWidth="1"/>
    <col min="13074" max="13079" width="9.33203125" style="55" customWidth="1"/>
    <col min="13080" max="13314" width="9" style="55"/>
    <col min="13315" max="13315" width="5.88671875" style="55" customWidth="1"/>
    <col min="13316" max="13316" width="25.44140625" style="55" bestFit="1" customWidth="1"/>
    <col min="13317" max="13317" width="2.77734375" style="55" customWidth="1"/>
    <col min="13318" max="13318" width="9.109375" style="55" customWidth="1"/>
    <col min="13319" max="13319" width="2.33203125" style="55" customWidth="1"/>
    <col min="13320" max="13320" width="8" style="55" customWidth="1"/>
    <col min="13321" max="13321" width="4.21875" style="55" customWidth="1"/>
    <col min="13322" max="13322" width="2" style="55" customWidth="1"/>
    <col min="13323" max="13323" width="5" style="55" customWidth="1"/>
    <col min="13324" max="13324" width="11.77734375" style="55" customWidth="1"/>
    <col min="13325" max="13325" width="2.44140625" style="55" customWidth="1"/>
    <col min="13326" max="13326" width="8.88671875" style="55" customWidth="1"/>
    <col min="13327" max="13327" width="2.44140625" style="55" customWidth="1"/>
    <col min="13328" max="13328" width="8.88671875" style="55" customWidth="1"/>
    <col min="13329" max="13329" width="6" style="55" customWidth="1"/>
    <col min="13330" max="13335" width="9.33203125" style="55" customWidth="1"/>
    <col min="13336" max="13570" width="9" style="55"/>
    <col min="13571" max="13571" width="5.88671875" style="55" customWidth="1"/>
    <col min="13572" max="13572" width="25.44140625" style="55" bestFit="1" customWidth="1"/>
    <col min="13573" max="13573" width="2.77734375" style="55" customWidth="1"/>
    <col min="13574" max="13574" width="9.109375" style="55" customWidth="1"/>
    <col min="13575" max="13575" width="2.33203125" style="55" customWidth="1"/>
    <col min="13576" max="13576" width="8" style="55" customWidth="1"/>
    <col min="13577" max="13577" width="4.21875" style="55" customWidth="1"/>
    <col min="13578" max="13578" width="2" style="55" customWidth="1"/>
    <col min="13579" max="13579" width="5" style="55" customWidth="1"/>
    <col min="13580" max="13580" width="11.77734375" style="55" customWidth="1"/>
    <col min="13581" max="13581" width="2.44140625" style="55" customWidth="1"/>
    <col min="13582" max="13582" width="8.88671875" style="55" customWidth="1"/>
    <col min="13583" max="13583" width="2.44140625" style="55" customWidth="1"/>
    <col min="13584" max="13584" width="8.88671875" style="55" customWidth="1"/>
    <col min="13585" max="13585" width="6" style="55" customWidth="1"/>
    <col min="13586" max="13591" width="9.33203125" style="55" customWidth="1"/>
    <col min="13592" max="13826" width="9" style="55"/>
    <col min="13827" max="13827" width="5.88671875" style="55" customWidth="1"/>
    <col min="13828" max="13828" width="25.44140625" style="55" bestFit="1" customWidth="1"/>
    <col min="13829" max="13829" width="2.77734375" style="55" customWidth="1"/>
    <col min="13830" max="13830" width="9.109375" style="55" customWidth="1"/>
    <col min="13831" max="13831" width="2.33203125" style="55" customWidth="1"/>
    <col min="13832" max="13832" width="8" style="55" customWidth="1"/>
    <col min="13833" max="13833" width="4.21875" style="55" customWidth="1"/>
    <col min="13834" max="13834" width="2" style="55" customWidth="1"/>
    <col min="13835" max="13835" width="5" style="55" customWidth="1"/>
    <col min="13836" max="13836" width="11.77734375" style="55" customWidth="1"/>
    <col min="13837" max="13837" width="2.44140625" style="55" customWidth="1"/>
    <col min="13838" max="13838" width="8.88671875" style="55" customWidth="1"/>
    <col min="13839" max="13839" width="2.44140625" style="55" customWidth="1"/>
    <col min="13840" max="13840" width="8.88671875" style="55" customWidth="1"/>
    <col min="13841" max="13841" width="6" style="55" customWidth="1"/>
    <col min="13842" max="13847" width="9.33203125" style="55" customWidth="1"/>
    <col min="13848" max="14082" width="9" style="55"/>
    <col min="14083" max="14083" width="5.88671875" style="55" customWidth="1"/>
    <col min="14084" max="14084" width="25.44140625" style="55" bestFit="1" customWidth="1"/>
    <col min="14085" max="14085" width="2.77734375" style="55" customWidth="1"/>
    <col min="14086" max="14086" width="9.109375" style="55" customWidth="1"/>
    <col min="14087" max="14087" width="2.33203125" style="55" customWidth="1"/>
    <col min="14088" max="14088" width="8" style="55" customWidth="1"/>
    <col min="14089" max="14089" width="4.21875" style="55" customWidth="1"/>
    <col min="14090" max="14090" width="2" style="55" customWidth="1"/>
    <col min="14091" max="14091" width="5" style="55" customWidth="1"/>
    <col min="14092" max="14092" width="11.77734375" style="55" customWidth="1"/>
    <col min="14093" max="14093" width="2.44140625" style="55" customWidth="1"/>
    <col min="14094" max="14094" width="8.88671875" style="55" customWidth="1"/>
    <col min="14095" max="14095" width="2.44140625" style="55" customWidth="1"/>
    <col min="14096" max="14096" width="8.88671875" style="55" customWidth="1"/>
    <col min="14097" max="14097" width="6" style="55" customWidth="1"/>
    <col min="14098" max="14103" width="9.33203125" style="55" customWidth="1"/>
    <col min="14104" max="14338" width="9" style="55"/>
    <col min="14339" max="14339" width="5.88671875" style="55" customWidth="1"/>
    <col min="14340" max="14340" width="25.44140625" style="55" bestFit="1" customWidth="1"/>
    <col min="14341" max="14341" width="2.77734375" style="55" customWidth="1"/>
    <col min="14342" max="14342" width="9.109375" style="55" customWidth="1"/>
    <col min="14343" max="14343" width="2.33203125" style="55" customWidth="1"/>
    <col min="14344" max="14344" width="8" style="55" customWidth="1"/>
    <col min="14345" max="14345" width="4.21875" style="55" customWidth="1"/>
    <col min="14346" max="14346" width="2" style="55" customWidth="1"/>
    <col min="14347" max="14347" width="5" style="55" customWidth="1"/>
    <col min="14348" max="14348" width="11.77734375" style="55" customWidth="1"/>
    <col min="14349" max="14349" width="2.44140625" style="55" customWidth="1"/>
    <col min="14350" max="14350" width="8.88671875" style="55" customWidth="1"/>
    <col min="14351" max="14351" width="2.44140625" style="55" customWidth="1"/>
    <col min="14352" max="14352" width="8.88671875" style="55" customWidth="1"/>
    <col min="14353" max="14353" width="6" style="55" customWidth="1"/>
    <col min="14354" max="14359" width="9.33203125" style="55" customWidth="1"/>
    <col min="14360" max="14594" width="9" style="55"/>
    <col min="14595" max="14595" width="5.88671875" style="55" customWidth="1"/>
    <col min="14596" max="14596" width="25.44140625" style="55" bestFit="1" customWidth="1"/>
    <col min="14597" max="14597" width="2.77734375" style="55" customWidth="1"/>
    <col min="14598" max="14598" width="9.109375" style="55" customWidth="1"/>
    <col min="14599" max="14599" width="2.33203125" style="55" customWidth="1"/>
    <col min="14600" max="14600" width="8" style="55" customWidth="1"/>
    <col min="14601" max="14601" width="4.21875" style="55" customWidth="1"/>
    <col min="14602" max="14602" width="2" style="55" customWidth="1"/>
    <col min="14603" max="14603" width="5" style="55" customWidth="1"/>
    <col min="14604" max="14604" width="11.77734375" style="55" customWidth="1"/>
    <col min="14605" max="14605" width="2.44140625" style="55" customWidth="1"/>
    <col min="14606" max="14606" width="8.88671875" style="55" customWidth="1"/>
    <col min="14607" max="14607" width="2.44140625" style="55" customWidth="1"/>
    <col min="14608" max="14608" width="8.88671875" style="55" customWidth="1"/>
    <col min="14609" max="14609" width="6" style="55" customWidth="1"/>
    <col min="14610" max="14615" width="9.33203125" style="55" customWidth="1"/>
    <col min="14616" max="14850" width="9" style="55"/>
    <col min="14851" max="14851" width="5.88671875" style="55" customWidth="1"/>
    <col min="14852" max="14852" width="25.44140625" style="55" bestFit="1" customWidth="1"/>
    <col min="14853" max="14853" width="2.77734375" style="55" customWidth="1"/>
    <col min="14854" max="14854" width="9.109375" style="55" customWidth="1"/>
    <col min="14855" max="14855" width="2.33203125" style="55" customWidth="1"/>
    <col min="14856" max="14856" width="8" style="55" customWidth="1"/>
    <col min="14857" max="14857" width="4.21875" style="55" customWidth="1"/>
    <col min="14858" max="14858" width="2" style="55" customWidth="1"/>
    <col min="14859" max="14859" width="5" style="55" customWidth="1"/>
    <col min="14860" max="14860" width="11.77734375" style="55" customWidth="1"/>
    <col min="14861" max="14861" width="2.44140625" style="55" customWidth="1"/>
    <col min="14862" max="14862" width="8.88671875" style="55" customWidth="1"/>
    <col min="14863" max="14863" width="2.44140625" style="55" customWidth="1"/>
    <col min="14864" max="14864" width="8.88671875" style="55" customWidth="1"/>
    <col min="14865" max="14865" width="6" style="55" customWidth="1"/>
    <col min="14866" max="14871" width="9.33203125" style="55" customWidth="1"/>
    <col min="14872" max="15106" width="9" style="55"/>
    <col min="15107" max="15107" width="5.88671875" style="55" customWidth="1"/>
    <col min="15108" max="15108" width="25.44140625" style="55" bestFit="1" customWidth="1"/>
    <col min="15109" max="15109" width="2.77734375" style="55" customWidth="1"/>
    <col min="15110" max="15110" width="9.109375" style="55" customWidth="1"/>
    <col min="15111" max="15111" width="2.33203125" style="55" customWidth="1"/>
    <col min="15112" max="15112" width="8" style="55" customWidth="1"/>
    <col min="15113" max="15113" width="4.21875" style="55" customWidth="1"/>
    <col min="15114" max="15114" width="2" style="55" customWidth="1"/>
    <col min="15115" max="15115" width="5" style="55" customWidth="1"/>
    <col min="15116" max="15116" width="11.77734375" style="55" customWidth="1"/>
    <col min="15117" max="15117" width="2.44140625" style="55" customWidth="1"/>
    <col min="15118" max="15118" width="8.88671875" style="55" customWidth="1"/>
    <col min="15119" max="15119" width="2.44140625" style="55" customWidth="1"/>
    <col min="15120" max="15120" width="8.88671875" style="55" customWidth="1"/>
    <col min="15121" max="15121" width="6" style="55" customWidth="1"/>
    <col min="15122" max="15127" width="9.33203125" style="55" customWidth="1"/>
    <col min="15128" max="15362" width="9" style="55"/>
    <col min="15363" max="15363" width="5.88671875" style="55" customWidth="1"/>
    <col min="15364" max="15364" width="25.44140625" style="55" bestFit="1" customWidth="1"/>
    <col min="15365" max="15365" width="2.77734375" style="55" customWidth="1"/>
    <col min="15366" max="15366" width="9.109375" style="55" customWidth="1"/>
    <col min="15367" max="15367" width="2.33203125" style="55" customWidth="1"/>
    <col min="15368" max="15368" width="8" style="55" customWidth="1"/>
    <col min="15369" max="15369" width="4.21875" style="55" customWidth="1"/>
    <col min="15370" max="15370" width="2" style="55" customWidth="1"/>
    <col min="15371" max="15371" width="5" style="55" customWidth="1"/>
    <col min="15372" max="15372" width="11.77734375" style="55" customWidth="1"/>
    <col min="15373" max="15373" width="2.44140625" style="55" customWidth="1"/>
    <col min="15374" max="15374" width="8.88671875" style="55" customWidth="1"/>
    <col min="15375" max="15375" width="2.44140625" style="55" customWidth="1"/>
    <col min="15376" max="15376" width="8.88671875" style="55" customWidth="1"/>
    <col min="15377" max="15377" width="6" style="55" customWidth="1"/>
    <col min="15378" max="15383" width="9.33203125" style="55" customWidth="1"/>
    <col min="15384" max="15618" width="9" style="55"/>
    <col min="15619" max="15619" width="5.88671875" style="55" customWidth="1"/>
    <col min="15620" max="15620" width="25.44140625" style="55" bestFit="1" customWidth="1"/>
    <col min="15621" max="15621" width="2.77734375" style="55" customWidth="1"/>
    <col min="15622" max="15622" width="9.109375" style="55" customWidth="1"/>
    <col min="15623" max="15623" width="2.33203125" style="55" customWidth="1"/>
    <col min="15624" max="15624" width="8" style="55" customWidth="1"/>
    <col min="15625" max="15625" width="4.21875" style="55" customWidth="1"/>
    <col min="15626" max="15626" width="2" style="55" customWidth="1"/>
    <col min="15627" max="15627" width="5" style="55" customWidth="1"/>
    <col min="15628" max="15628" width="11.77734375" style="55" customWidth="1"/>
    <col min="15629" max="15629" width="2.44140625" style="55" customWidth="1"/>
    <col min="15630" max="15630" width="8.88671875" style="55" customWidth="1"/>
    <col min="15631" max="15631" width="2.44140625" style="55" customWidth="1"/>
    <col min="15632" max="15632" width="8.88671875" style="55" customWidth="1"/>
    <col min="15633" max="15633" width="6" style="55" customWidth="1"/>
    <col min="15634" max="15639" width="9.33203125" style="55" customWidth="1"/>
    <col min="15640" max="15874" width="9" style="55"/>
    <col min="15875" max="15875" width="5.88671875" style="55" customWidth="1"/>
    <col min="15876" max="15876" width="25.44140625" style="55" bestFit="1" customWidth="1"/>
    <col min="15877" max="15877" width="2.77734375" style="55" customWidth="1"/>
    <col min="15878" max="15878" width="9.109375" style="55" customWidth="1"/>
    <col min="15879" max="15879" width="2.33203125" style="55" customWidth="1"/>
    <col min="15880" max="15880" width="8" style="55" customWidth="1"/>
    <col min="15881" max="15881" width="4.21875" style="55" customWidth="1"/>
    <col min="15882" max="15882" width="2" style="55" customWidth="1"/>
    <col min="15883" max="15883" width="5" style="55" customWidth="1"/>
    <col min="15884" max="15884" width="11.77734375" style="55" customWidth="1"/>
    <col min="15885" max="15885" width="2.44140625" style="55" customWidth="1"/>
    <col min="15886" max="15886" width="8.88671875" style="55" customWidth="1"/>
    <col min="15887" max="15887" width="2.44140625" style="55" customWidth="1"/>
    <col min="15888" max="15888" width="8.88671875" style="55" customWidth="1"/>
    <col min="15889" max="15889" width="6" style="55" customWidth="1"/>
    <col min="15890" max="15895" width="9.33203125" style="55" customWidth="1"/>
    <col min="15896" max="16130" width="9" style="55"/>
    <col min="16131" max="16131" width="5.88671875" style="55" customWidth="1"/>
    <col min="16132" max="16132" width="25.44140625" style="55" bestFit="1" customWidth="1"/>
    <col min="16133" max="16133" width="2.77734375" style="55" customWidth="1"/>
    <col min="16134" max="16134" width="9.109375" style="55" customWidth="1"/>
    <col min="16135" max="16135" width="2.33203125" style="55" customWidth="1"/>
    <col min="16136" max="16136" width="8" style="55" customWidth="1"/>
    <col min="16137" max="16137" width="4.21875" style="55" customWidth="1"/>
    <col min="16138" max="16138" width="2" style="55" customWidth="1"/>
    <col min="16139" max="16139" width="5" style="55" customWidth="1"/>
    <col min="16140" max="16140" width="11.77734375" style="55" customWidth="1"/>
    <col min="16141" max="16141" width="2.44140625" style="55" customWidth="1"/>
    <col min="16142" max="16142" width="8.88671875" style="55" customWidth="1"/>
    <col min="16143" max="16143" width="2.44140625" style="55" customWidth="1"/>
    <col min="16144" max="16144" width="8.88671875" style="55" customWidth="1"/>
    <col min="16145" max="16145" width="6" style="55" customWidth="1"/>
    <col min="16146" max="16151" width="9.33203125" style="55" customWidth="1"/>
    <col min="16152" max="16384" width="9" style="55"/>
  </cols>
  <sheetData>
    <row r="1" spans="1:20" ht="27" customHeight="1" x14ac:dyDescent="0.2">
      <c r="A1" s="557" t="s">
        <v>117</v>
      </c>
      <c r="B1" s="558"/>
      <c r="C1" s="558"/>
      <c r="D1" s="558"/>
      <c r="E1" s="558"/>
      <c r="F1" s="558"/>
      <c r="H1" s="543" t="s">
        <v>103</v>
      </c>
      <c r="I1" s="543"/>
      <c r="J1" s="544"/>
      <c r="K1" s="544"/>
      <c r="L1" s="544"/>
      <c r="M1" s="544"/>
      <c r="N1" s="544"/>
      <c r="O1" s="544"/>
      <c r="P1" s="544"/>
      <c r="Q1" s="544"/>
    </row>
    <row r="2" spans="1:20" ht="27" customHeight="1" x14ac:dyDescent="0.2">
      <c r="A2" s="558"/>
      <c r="B2" s="558"/>
      <c r="C2" s="558"/>
      <c r="D2" s="558"/>
      <c r="E2" s="558"/>
      <c r="F2" s="558"/>
      <c r="G2" s="115"/>
      <c r="H2" s="543" t="s">
        <v>104</v>
      </c>
      <c r="I2" s="543"/>
      <c r="J2" s="545"/>
      <c r="K2" s="545"/>
      <c r="L2" s="545"/>
      <c r="M2" s="545"/>
      <c r="N2" s="545"/>
      <c r="O2" s="545"/>
      <c r="P2" s="545"/>
      <c r="Q2" s="545"/>
    </row>
    <row r="3" spans="1:20" ht="51" customHeight="1" x14ac:dyDescent="0.2">
      <c r="A3" s="540" t="s">
        <v>118</v>
      </c>
      <c r="B3" s="540"/>
      <c r="C3" s="540"/>
      <c r="D3" s="540"/>
      <c r="E3" s="540"/>
      <c r="F3" s="540"/>
      <c r="G3" s="540"/>
      <c r="H3" s="540"/>
      <c r="I3" s="540"/>
      <c r="J3" s="540"/>
      <c r="K3" s="540"/>
      <c r="L3" s="540"/>
      <c r="M3" s="540"/>
      <c r="N3" s="540"/>
      <c r="O3" s="540"/>
      <c r="P3" s="540"/>
      <c r="Q3" s="540"/>
      <c r="R3" s="116"/>
      <c r="S3" s="116"/>
      <c r="T3" s="116"/>
    </row>
    <row r="4" spans="1:20" ht="192" customHeight="1" x14ac:dyDescent="0.2">
      <c r="A4" s="117"/>
      <c r="B4" s="117"/>
      <c r="C4" s="117"/>
      <c r="D4" s="117"/>
      <c r="E4" s="117"/>
      <c r="F4" s="117"/>
      <c r="G4" s="117"/>
      <c r="H4" s="117"/>
      <c r="I4" s="117"/>
      <c r="J4" s="117"/>
      <c r="K4" s="117"/>
      <c r="L4" s="117"/>
      <c r="M4" s="117"/>
      <c r="N4" s="117"/>
      <c r="O4" s="117"/>
      <c r="P4" s="117"/>
      <c r="Q4" s="117"/>
      <c r="R4" s="116"/>
      <c r="S4" s="116"/>
      <c r="T4" s="116"/>
    </row>
    <row r="5" spans="1:20" ht="6" customHeight="1" x14ac:dyDescent="0.2">
      <c r="A5" s="117"/>
      <c r="B5" s="117"/>
      <c r="C5" s="117"/>
      <c r="D5" s="117"/>
      <c r="E5" s="117"/>
      <c r="F5" s="117"/>
      <c r="G5" s="117"/>
      <c r="H5" s="117"/>
      <c r="I5" s="117"/>
      <c r="J5" s="117"/>
      <c r="K5" s="117"/>
      <c r="L5" s="117"/>
      <c r="M5" s="117"/>
      <c r="N5" s="117"/>
      <c r="O5" s="117"/>
      <c r="P5" s="117"/>
      <c r="Q5" s="117"/>
      <c r="R5" s="116"/>
      <c r="S5" s="116"/>
      <c r="T5" s="116"/>
    </row>
    <row r="6" spans="1:20" ht="17.399999999999999" customHeight="1" x14ac:dyDescent="0.15">
      <c r="A6" s="551"/>
      <c r="B6" s="551"/>
      <c r="C6" s="551"/>
      <c r="D6" s="551"/>
      <c r="E6" s="551"/>
      <c r="F6" s="551"/>
      <c r="G6" s="551"/>
      <c r="H6" s="551"/>
      <c r="I6" s="551"/>
      <c r="J6" s="56"/>
      <c r="L6" s="57"/>
      <c r="M6" s="57"/>
      <c r="N6" s="58"/>
      <c r="O6" s="57"/>
      <c r="P6" s="58"/>
      <c r="Q6" s="58"/>
      <c r="R6" s="58"/>
      <c r="S6" s="58"/>
    </row>
    <row r="7" spans="1:20" ht="6" customHeight="1" x14ac:dyDescent="0.2">
      <c r="A7" s="118"/>
      <c r="B7" s="118"/>
      <c r="C7" s="118"/>
      <c r="D7" s="116"/>
      <c r="E7" s="119"/>
      <c r="F7" s="552"/>
      <c r="G7" s="552"/>
      <c r="H7" s="552"/>
      <c r="I7" s="552"/>
    </row>
    <row r="8" spans="1:20" ht="48" customHeight="1" thickBot="1" x14ac:dyDescent="0.25">
      <c r="A8" s="529" t="s">
        <v>122</v>
      </c>
      <c r="B8" s="529"/>
      <c r="C8" s="529"/>
      <c r="D8" s="529"/>
      <c r="E8" s="529"/>
      <c r="F8" s="529"/>
      <c r="G8" s="529"/>
      <c r="H8" s="529"/>
      <c r="I8" s="529"/>
      <c r="K8" s="530" t="s">
        <v>106</v>
      </c>
      <c r="L8" s="530"/>
      <c r="M8" s="530"/>
      <c r="N8" s="530"/>
      <c r="O8" s="530"/>
      <c r="P8" s="530"/>
      <c r="Q8" s="66"/>
      <c r="R8" s="120"/>
      <c r="S8" s="120"/>
      <c r="T8" s="120"/>
    </row>
    <row r="9" spans="1:20" ht="16.8" customHeight="1" thickBot="1" x14ac:dyDescent="0.25">
      <c r="A9" s="546" t="s">
        <v>69</v>
      </c>
      <c r="B9" s="512" t="s">
        <v>107</v>
      </c>
      <c r="C9" s="513"/>
      <c r="D9" s="121" t="s">
        <v>123</v>
      </c>
      <c r="E9" s="40" t="s">
        <v>89</v>
      </c>
      <c r="F9" s="41" t="s">
        <v>90</v>
      </c>
      <c r="G9" s="41"/>
      <c r="H9" s="42"/>
      <c r="I9" s="43" t="s">
        <v>29</v>
      </c>
      <c r="K9" s="50"/>
      <c r="L9" s="531"/>
      <c r="M9" s="533" t="s">
        <v>30</v>
      </c>
      <c r="N9" s="534"/>
      <c r="O9" s="534"/>
      <c r="P9" s="535"/>
      <c r="Q9" s="66"/>
      <c r="R9" s="120"/>
      <c r="S9" s="122"/>
      <c r="T9" s="105"/>
    </row>
    <row r="10" spans="1:20" ht="16.8" customHeight="1" thickTop="1" thickBot="1" x14ac:dyDescent="0.25">
      <c r="A10" s="547"/>
      <c r="B10" s="514"/>
      <c r="C10" s="515"/>
      <c r="D10" s="123" t="s">
        <v>31</v>
      </c>
      <c r="E10" s="44"/>
      <c r="F10" s="45" t="s">
        <v>119</v>
      </c>
      <c r="G10" s="45" t="s">
        <v>34</v>
      </c>
      <c r="H10" s="67" t="str">
        <f>IFERROR(ROUNDDOWN(H9/B11,1),"")</f>
        <v/>
      </c>
      <c r="I10" s="68" t="s">
        <v>1</v>
      </c>
      <c r="K10" s="69"/>
      <c r="L10" s="532"/>
      <c r="M10" s="553" t="s">
        <v>124</v>
      </c>
      <c r="N10" s="554"/>
      <c r="O10" s="555" t="s">
        <v>126</v>
      </c>
      <c r="P10" s="556"/>
      <c r="Q10" s="66"/>
      <c r="R10" s="120"/>
      <c r="S10" s="122"/>
      <c r="T10" s="105"/>
    </row>
    <row r="11" spans="1:20" ht="16.8" customHeight="1" thickTop="1" thickBot="1" x14ac:dyDescent="0.25">
      <c r="A11" s="547"/>
      <c r="B11" s="549"/>
      <c r="C11" s="518" t="s">
        <v>92</v>
      </c>
      <c r="D11" s="131" t="s">
        <v>125</v>
      </c>
      <c r="E11" s="44" t="s">
        <v>89</v>
      </c>
      <c r="F11" s="45" t="s">
        <v>93</v>
      </c>
      <c r="G11" s="45"/>
      <c r="H11" s="42"/>
      <c r="I11" s="46" t="s">
        <v>29</v>
      </c>
      <c r="L11" s="39" t="s">
        <v>108</v>
      </c>
      <c r="M11" s="71" t="s">
        <v>34</v>
      </c>
      <c r="N11" s="72" t="str">
        <f>H10</f>
        <v/>
      </c>
      <c r="O11" s="71" t="s">
        <v>35</v>
      </c>
      <c r="P11" s="72" t="str">
        <f>H12</f>
        <v/>
      </c>
    </row>
    <row r="12" spans="1:20" ht="16.8" customHeight="1" thickTop="1" thickBot="1" x14ac:dyDescent="0.25">
      <c r="A12" s="548"/>
      <c r="B12" s="550"/>
      <c r="C12" s="519"/>
      <c r="D12" s="124" t="s">
        <v>31</v>
      </c>
      <c r="E12" s="47"/>
      <c r="F12" s="48" t="s">
        <v>46</v>
      </c>
      <c r="G12" s="45" t="s">
        <v>35</v>
      </c>
      <c r="H12" s="67" t="str">
        <f>IFERROR(ROUNDDOWN(H11/B11,1),"")</f>
        <v/>
      </c>
      <c r="I12" s="73" t="s">
        <v>1</v>
      </c>
      <c r="L12" s="39" t="s">
        <v>70</v>
      </c>
      <c r="M12" s="71" t="s">
        <v>36</v>
      </c>
      <c r="N12" s="72" t="str">
        <f>H14</f>
        <v/>
      </c>
      <c r="O12" s="71" t="s">
        <v>37</v>
      </c>
      <c r="P12" s="72" t="str">
        <f>H16</f>
        <v/>
      </c>
    </row>
    <row r="13" spans="1:20" ht="16.8" customHeight="1" thickBot="1" x14ac:dyDescent="0.25">
      <c r="A13" s="546" t="s">
        <v>95</v>
      </c>
      <c r="B13" s="512" t="s">
        <v>107</v>
      </c>
      <c r="C13" s="513"/>
      <c r="D13" s="121" t="s">
        <v>123</v>
      </c>
      <c r="E13" s="40" t="s">
        <v>89</v>
      </c>
      <c r="F13" s="41" t="s">
        <v>96</v>
      </c>
      <c r="G13" s="41"/>
      <c r="H13" s="42"/>
      <c r="I13" s="43" t="s">
        <v>29</v>
      </c>
      <c r="K13" s="74"/>
      <c r="L13" s="39" t="s">
        <v>71</v>
      </c>
      <c r="M13" s="71" t="s">
        <v>39</v>
      </c>
      <c r="N13" s="72" t="str">
        <f>H18</f>
        <v/>
      </c>
      <c r="O13" s="71" t="s">
        <v>40</v>
      </c>
      <c r="P13" s="72" t="str">
        <f>H20</f>
        <v/>
      </c>
      <c r="Q13" s="74"/>
      <c r="R13" s="74"/>
      <c r="S13" s="74"/>
      <c r="T13" s="74"/>
    </row>
    <row r="14" spans="1:20" ht="16.8" customHeight="1" thickTop="1" thickBot="1" x14ac:dyDescent="0.25">
      <c r="A14" s="547"/>
      <c r="B14" s="514"/>
      <c r="C14" s="515"/>
      <c r="D14" s="123" t="s">
        <v>31</v>
      </c>
      <c r="E14" s="44"/>
      <c r="F14" s="45" t="s">
        <v>41</v>
      </c>
      <c r="G14" s="45" t="s">
        <v>36</v>
      </c>
      <c r="H14" s="67" t="str">
        <f>IFERROR(ROUNDDOWN(H13/B15,1),"")</f>
        <v/>
      </c>
      <c r="I14" s="68" t="s">
        <v>1</v>
      </c>
      <c r="K14" s="74"/>
      <c r="L14" s="39" t="s">
        <v>72</v>
      </c>
      <c r="M14" s="71" t="s">
        <v>42</v>
      </c>
      <c r="N14" s="72" t="str">
        <f>H22</f>
        <v/>
      </c>
      <c r="O14" s="71" t="s">
        <v>43</v>
      </c>
      <c r="P14" s="72" t="str">
        <f>H24</f>
        <v/>
      </c>
      <c r="Q14" s="74"/>
      <c r="R14" s="74"/>
      <c r="S14" s="74"/>
      <c r="T14" s="74"/>
    </row>
    <row r="15" spans="1:20" ht="16.8" customHeight="1" thickTop="1" thickBot="1" x14ac:dyDescent="0.25">
      <c r="A15" s="547"/>
      <c r="B15" s="549"/>
      <c r="C15" s="518" t="s">
        <v>92</v>
      </c>
      <c r="D15" s="131" t="s">
        <v>125</v>
      </c>
      <c r="E15" s="44" t="s">
        <v>89</v>
      </c>
      <c r="F15" s="45" t="s">
        <v>93</v>
      </c>
      <c r="G15" s="45"/>
      <c r="H15" s="42"/>
      <c r="I15" s="46" t="s">
        <v>29</v>
      </c>
      <c r="K15" s="74"/>
      <c r="L15" s="39" t="s">
        <v>74</v>
      </c>
      <c r="M15" s="71" t="s">
        <v>44</v>
      </c>
      <c r="N15" s="72" t="str">
        <f>H26</f>
        <v/>
      </c>
      <c r="O15" s="71" t="s">
        <v>45</v>
      </c>
      <c r="P15" s="72" t="str">
        <f>H28</f>
        <v/>
      </c>
      <c r="Q15" s="74"/>
      <c r="R15" s="74"/>
      <c r="S15" s="74"/>
      <c r="T15" s="74"/>
    </row>
    <row r="16" spans="1:20" ht="16.8" customHeight="1" thickTop="1" thickBot="1" x14ac:dyDescent="0.25">
      <c r="A16" s="548"/>
      <c r="B16" s="550"/>
      <c r="C16" s="519"/>
      <c r="D16" s="124" t="s">
        <v>31</v>
      </c>
      <c r="E16" s="47"/>
      <c r="F16" s="48" t="s">
        <v>46</v>
      </c>
      <c r="G16" s="45" t="s">
        <v>37</v>
      </c>
      <c r="H16" s="67" t="str">
        <f>IFERROR(ROUNDDOWN(H15/B15,1),"")</f>
        <v/>
      </c>
      <c r="I16" s="73" t="s">
        <v>1</v>
      </c>
      <c r="K16" s="74"/>
      <c r="L16" s="39" t="s">
        <v>76</v>
      </c>
      <c r="M16" s="71" t="s">
        <v>47</v>
      </c>
      <c r="N16" s="72" t="str">
        <f>H30</f>
        <v/>
      </c>
      <c r="O16" s="71" t="s">
        <v>48</v>
      </c>
      <c r="P16" s="72" t="str">
        <f>H32</f>
        <v/>
      </c>
      <c r="Q16" s="74"/>
      <c r="R16" s="74"/>
      <c r="S16" s="74"/>
      <c r="T16" s="74"/>
    </row>
    <row r="17" spans="1:20" ht="16.8" customHeight="1" thickBot="1" x14ac:dyDescent="0.25">
      <c r="A17" s="546" t="s">
        <v>71</v>
      </c>
      <c r="B17" s="512" t="s">
        <v>107</v>
      </c>
      <c r="C17" s="513"/>
      <c r="D17" s="121" t="s">
        <v>123</v>
      </c>
      <c r="E17" s="40" t="s">
        <v>89</v>
      </c>
      <c r="F17" s="41" t="s">
        <v>96</v>
      </c>
      <c r="G17" s="41"/>
      <c r="H17" s="42"/>
      <c r="I17" s="43" t="s">
        <v>29</v>
      </c>
      <c r="K17" s="74"/>
      <c r="L17" s="39" t="s">
        <v>84</v>
      </c>
      <c r="M17" s="71" t="s">
        <v>49</v>
      </c>
      <c r="N17" s="72" t="str">
        <f>H34</f>
        <v/>
      </c>
      <c r="O17" s="71" t="s">
        <v>50</v>
      </c>
      <c r="P17" s="72" t="str">
        <f>H36</f>
        <v/>
      </c>
      <c r="Q17" s="74"/>
      <c r="R17" s="74"/>
      <c r="S17" s="74"/>
      <c r="T17" s="74"/>
    </row>
    <row r="18" spans="1:20" ht="16.8" customHeight="1" thickTop="1" thickBot="1" x14ac:dyDescent="0.25">
      <c r="A18" s="547"/>
      <c r="B18" s="514"/>
      <c r="C18" s="515"/>
      <c r="D18" s="123" t="s">
        <v>31</v>
      </c>
      <c r="E18" s="44"/>
      <c r="F18" s="45" t="s">
        <v>41</v>
      </c>
      <c r="G18" s="45" t="s">
        <v>39</v>
      </c>
      <c r="H18" s="67" t="str">
        <f>IFERROR(ROUNDDOWN(H17/B19,1),"")</f>
        <v/>
      </c>
      <c r="I18" s="68" t="s">
        <v>1</v>
      </c>
      <c r="K18" s="74"/>
      <c r="L18" s="39" t="s">
        <v>85</v>
      </c>
      <c r="M18" s="71" t="s">
        <v>51</v>
      </c>
      <c r="N18" s="72" t="str">
        <f>H38</f>
        <v/>
      </c>
      <c r="O18" s="71" t="s">
        <v>52</v>
      </c>
      <c r="P18" s="72" t="str">
        <f>H40</f>
        <v/>
      </c>
      <c r="Q18" s="74"/>
      <c r="R18" s="74"/>
      <c r="S18" s="74"/>
      <c r="T18" s="74"/>
    </row>
    <row r="19" spans="1:20" ht="16.8" customHeight="1" thickTop="1" thickBot="1" x14ac:dyDescent="0.25">
      <c r="A19" s="547"/>
      <c r="B19" s="549"/>
      <c r="C19" s="518" t="s">
        <v>92</v>
      </c>
      <c r="D19" s="131" t="s">
        <v>125</v>
      </c>
      <c r="E19" s="44" t="s">
        <v>89</v>
      </c>
      <c r="F19" s="45" t="s">
        <v>93</v>
      </c>
      <c r="G19" s="45"/>
      <c r="H19" s="42"/>
      <c r="I19" s="46" t="s">
        <v>29</v>
      </c>
      <c r="K19" s="74"/>
      <c r="L19" s="39" t="s">
        <v>86</v>
      </c>
      <c r="M19" s="71" t="s">
        <v>53</v>
      </c>
      <c r="N19" s="72" t="str">
        <f>H42</f>
        <v/>
      </c>
      <c r="O19" s="71" t="s">
        <v>54</v>
      </c>
      <c r="P19" s="72" t="str">
        <f>H44</f>
        <v/>
      </c>
      <c r="Q19" s="74"/>
      <c r="R19" s="74"/>
      <c r="S19" s="74"/>
      <c r="T19" s="74"/>
    </row>
    <row r="20" spans="1:20" ht="16.8" customHeight="1" thickTop="1" thickBot="1" x14ac:dyDescent="0.25">
      <c r="A20" s="548"/>
      <c r="B20" s="550"/>
      <c r="C20" s="519"/>
      <c r="D20" s="124" t="s">
        <v>31</v>
      </c>
      <c r="E20" s="47"/>
      <c r="F20" s="48" t="s">
        <v>46</v>
      </c>
      <c r="G20" s="45" t="s">
        <v>40</v>
      </c>
      <c r="H20" s="67" t="str">
        <f>IFERROR(ROUNDDOWN(H19/B19,1),"")</f>
        <v/>
      </c>
      <c r="I20" s="73" t="s">
        <v>1</v>
      </c>
      <c r="K20" s="74"/>
      <c r="L20" s="39" t="s">
        <v>81</v>
      </c>
      <c r="M20" s="71" t="s">
        <v>55</v>
      </c>
      <c r="N20" s="72" t="str">
        <f>H46</f>
        <v/>
      </c>
      <c r="O20" s="71" t="s">
        <v>56</v>
      </c>
      <c r="P20" s="72" t="str">
        <f>H48</f>
        <v/>
      </c>
      <c r="Q20" s="74"/>
      <c r="R20" s="74"/>
      <c r="S20" s="74"/>
      <c r="T20" s="74"/>
    </row>
    <row r="21" spans="1:20" ht="16.8" customHeight="1" thickBot="1" x14ac:dyDescent="0.25">
      <c r="A21" s="546" t="s">
        <v>73</v>
      </c>
      <c r="B21" s="512" t="s">
        <v>107</v>
      </c>
      <c r="C21" s="513"/>
      <c r="D21" s="121" t="s">
        <v>123</v>
      </c>
      <c r="E21" s="40" t="s">
        <v>89</v>
      </c>
      <c r="F21" s="41" t="s">
        <v>96</v>
      </c>
      <c r="G21" s="41"/>
      <c r="H21" s="42"/>
      <c r="I21" s="43" t="s">
        <v>29</v>
      </c>
      <c r="K21" s="74"/>
      <c r="L21" s="39" t="s">
        <v>83</v>
      </c>
      <c r="M21" s="75" t="s">
        <v>57</v>
      </c>
      <c r="N21" s="76" t="str">
        <f>H50</f>
        <v/>
      </c>
      <c r="O21" s="75" t="s">
        <v>58</v>
      </c>
      <c r="P21" s="76" t="str">
        <f>H52</f>
        <v/>
      </c>
      <c r="Q21" s="74"/>
      <c r="R21" s="74"/>
      <c r="S21" s="74"/>
      <c r="T21" s="74"/>
    </row>
    <row r="22" spans="1:20" ht="16.8" customHeight="1" thickTop="1" thickBot="1" x14ac:dyDescent="0.25">
      <c r="A22" s="547"/>
      <c r="B22" s="514"/>
      <c r="C22" s="515"/>
      <c r="D22" s="123" t="s">
        <v>31</v>
      </c>
      <c r="E22" s="44"/>
      <c r="F22" s="45" t="s">
        <v>41</v>
      </c>
      <c r="G22" s="45" t="s">
        <v>42</v>
      </c>
      <c r="H22" s="67" t="str">
        <f>IFERROR(ROUNDDOWN(H21/B23,1),"")</f>
        <v/>
      </c>
      <c r="I22" s="68" t="s">
        <v>1</v>
      </c>
      <c r="K22" s="74"/>
      <c r="L22" s="77" t="s">
        <v>59</v>
      </c>
      <c r="M22" s="78" t="s">
        <v>109</v>
      </c>
      <c r="N22" s="79" t="str">
        <f>IF(SUM(N11:N21)=0,"",SUM(N11:N21))</f>
        <v/>
      </c>
      <c r="O22" s="78" t="s">
        <v>110</v>
      </c>
      <c r="P22" s="79" t="str">
        <f>IF(SUM(P11:P21)=0,"",SUM(P11:P21))</f>
        <v/>
      </c>
      <c r="Q22" s="74"/>
      <c r="R22" s="74"/>
      <c r="S22" s="74"/>
      <c r="T22" s="74"/>
    </row>
    <row r="23" spans="1:20" ht="16.8" customHeight="1" thickTop="1" thickBot="1" x14ac:dyDescent="0.25">
      <c r="A23" s="547"/>
      <c r="B23" s="549"/>
      <c r="C23" s="518" t="s">
        <v>92</v>
      </c>
      <c r="D23" s="131" t="s">
        <v>125</v>
      </c>
      <c r="E23" s="44" t="s">
        <v>89</v>
      </c>
      <c r="F23" s="45" t="s">
        <v>93</v>
      </c>
      <c r="G23" s="45"/>
      <c r="H23" s="42"/>
      <c r="I23" s="46" t="s">
        <v>29</v>
      </c>
      <c r="K23" s="74"/>
      <c r="L23" s="80"/>
      <c r="M23" s="80"/>
      <c r="N23" s="74"/>
      <c r="O23" s="80"/>
      <c r="P23" s="74"/>
      <c r="Q23" s="74"/>
      <c r="R23" s="74"/>
      <c r="S23" s="74"/>
      <c r="T23" s="74"/>
    </row>
    <row r="24" spans="1:20" ht="16.8" customHeight="1" thickTop="1" thickBot="1" x14ac:dyDescent="0.25">
      <c r="A24" s="548"/>
      <c r="B24" s="550"/>
      <c r="C24" s="519"/>
      <c r="D24" s="124" t="s">
        <v>31</v>
      </c>
      <c r="E24" s="47"/>
      <c r="F24" s="48" t="s">
        <v>46</v>
      </c>
      <c r="G24" s="45" t="s">
        <v>43</v>
      </c>
      <c r="H24" s="67" t="str">
        <f>IFERROR(ROUNDDOWN(H23/B23,1),"")</f>
        <v/>
      </c>
      <c r="I24" s="73" t="s">
        <v>1</v>
      </c>
      <c r="K24" s="74"/>
      <c r="L24" s="55"/>
      <c r="M24" s="526" t="s">
        <v>60</v>
      </c>
      <c r="N24" s="526"/>
      <c r="O24" s="525" t="s">
        <v>61</v>
      </c>
      <c r="P24" s="525"/>
      <c r="Q24" s="55"/>
      <c r="R24" s="55"/>
      <c r="S24" s="55"/>
      <c r="T24" s="74"/>
    </row>
    <row r="25" spans="1:20" ht="16.8" customHeight="1" thickBot="1" x14ac:dyDescent="0.25">
      <c r="A25" s="546" t="s">
        <v>75</v>
      </c>
      <c r="B25" s="512" t="s">
        <v>107</v>
      </c>
      <c r="C25" s="513"/>
      <c r="D25" s="121" t="s">
        <v>123</v>
      </c>
      <c r="E25" s="40" t="s">
        <v>89</v>
      </c>
      <c r="F25" s="41" t="s">
        <v>96</v>
      </c>
      <c r="G25" s="41"/>
      <c r="H25" s="42"/>
      <c r="I25" s="43" t="s">
        <v>29</v>
      </c>
      <c r="K25" s="74"/>
      <c r="L25" s="55"/>
      <c r="M25" s="55"/>
      <c r="N25" s="55"/>
      <c r="O25" s="55"/>
      <c r="P25" s="55"/>
      <c r="Q25" s="55"/>
      <c r="R25" s="55"/>
      <c r="S25" s="55"/>
      <c r="T25" s="74"/>
    </row>
    <row r="26" spans="1:20" ht="16.8" customHeight="1" thickTop="1" thickBot="1" x14ac:dyDescent="0.25">
      <c r="A26" s="547"/>
      <c r="B26" s="514"/>
      <c r="C26" s="515"/>
      <c r="D26" s="123" t="s">
        <v>31</v>
      </c>
      <c r="E26" s="44"/>
      <c r="F26" s="45" t="s">
        <v>41</v>
      </c>
      <c r="G26" s="45" t="s">
        <v>44</v>
      </c>
      <c r="H26" s="67" t="str">
        <f>IFERROR(ROUNDDOWN(H25/B27,1),"")</f>
        <v/>
      </c>
      <c r="I26" s="68" t="s">
        <v>1</v>
      </c>
      <c r="K26" s="55"/>
      <c r="L26" s="81" t="s">
        <v>62</v>
      </c>
      <c r="M26" s="82" t="s">
        <v>111</v>
      </c>
      <c r="N26" s="132"/>
      <c r="O26" s="83" t="s">
        <v>112</v>
      </c>
      <c r="P26" s="84"/>
      <c r="Q26" s="55"/>
      <c r="R26" s="74"/>
      <c r="S26" s="74"/>
      <c r="T26" s="74"/>
    </row>
    <row r="27" spans="1:20" ht="16.8" customHeight="1" thickTop="1" thickBot="1" x14ac:dyDescent="0.25">
      <c r="A27" s="547"/>
      <c r="B27" s="549"/>
      <c r="C27" s="518" t="s">
        <v>92</v>
      </c>
      <c r="D27" s="131" t="s">
        <v>125</v>
      </c>
      <c r="E27" s="44" t="s">
        <v>89</v>
      </c>
      <c r="F27" s="45" t="s">
        <v>93</v>
      </c>
      <c r="G27" s="45"/>
      <c r="H27" s="42"/>
      <c r="I27" s="46" t="s">
        <v>29</v>
      </c>
      <c r="K27" s="55"/>
      <c r="L27" s="85"/>
      <c r="M27" s="85"/>
      <c r="N27" s="55"/>
      <c r="O27" s="85"/>
      <c r="P27" s="55"/>
      <c r="Q27" s="55"/>
      <c r="S27" s="90"/>
      <c r="T27" s="74"/>
    </row>
    <row r="28" spans="1:20" ht="16.8" customHeight="1" thickTop="1" thickBot="1" x14ac:dyDescent="0.25">
      <c r="A28" s="548"/>
      <c r="B28" s="550"/>
      <c r="C28" s="519"/>
      <c r="D28" s="124" t="s">
        <v>31</v>
      </c>
      <c r="E28" s="47"/>
      <c r="F28" s="48" t="s">
        <v>46</v>
      </c>
      <c r="G28" s="45" t="s">
        <v>45</v>
      </c>
      <c r="H28" s="67" t="str">
        <f>IFERROR(ROUNDDOWN(H27/B27,1),"")</f>
        <v/>
      </c>
      <c r="I28" s="73" t="s">
        <v>1</v>
      </c>
      <c r="K28" s="55"/>
      <c r="L28" s="80"/>
      <c r="M28" s="80"/>
      <c r="N28" s="74"/>
      <c r="O28" s="80"/>
      <c r="P28" s="74"/>
      <c r="Q28" s="74"/>
      <c r="T28" s="74"/>
    </row>
    <row r="29" spans="1:20" ht="16.8" customHeight="1" thickBot="1" x14ac:dyDescent="0.25">
      <c r="A29" s="546" t="s">
        <v>77</v>
      </c>
      <c r="B29" s="512" t="s">
        <v>107</v>
      </c>
      <c r="C29" s="513"/>
      <c r="D29" s="121" t="s">
        <v>123</v>
      </c>
      <c r="E29" s="40" t="s">
        <v>89</v>
      </c>
      <c r="F29" s="41" t="s">
        <v>96</v>
      </c>
      <c r="G29" s="41"/>
      <c r="H29" s="42"/>
      <c r="I29" s="43" t="s">
        <v>29</v>
      </c>
      <c r="K29" s="87"/>
      <c r="L29"/>
      <c r="M29" s="88"/>
      <c r="N29" s="89"/>
      <c r="O29" s="88"/>
      <c r="P29" s="89"/>
      <c r="Q29" s="90"/>
      <c r="S29" s="90"/>
      <c r="T29" s="74"/>
    </row>
    <row r="30" spans="1:20" ht="16.8" customHeight="1" thickTop="1" thickBot="1" x14ac:dyDescent="0.25">
      <c r="A30" s="547"/>
      <c r="B30" s="514"/>
      <c r="C30" s="515"/>
      <c r="D30" s="123" t="s">
        <v>31</v>
      </c>
      <c r="E30" s="44"/>
      <c r="F30" s="45" t="s">
        <v>41</v>
      </c>
      <c r="G30" s="45" t="s">
        <v>47</v>
      </c>
      <c r="H30" s="67" t="str">
        <f>IFERROR(ROUNDDOWN(H29/B31,1),"")</f>
        <v/>
      </c>
      <c r="I30" s="68" t="s">
        <v>1</v>
      </c>
      <c r="K30" s="87"/>
      <c r="L30" s="91"/>
      <c r="M30" s="91"/>
      <c r="N30" s="125"/>
      <c r="O30" s="91"/>
      <c r="P30" s="126"/>
      <c r="Q30" s="120"/>
      <c r="S30" s="74"/>
      <c r="T30" s="74"/>
    </row>
    <row r="31" spans="1:20" ht="16.8" customHeight="1" thickTop="1" thickBot="1" x14ac:dyDescent="0.25">
      <c r="A31" s="547"/>
      <c r="B31" s="549"/>
      <c r="C31" s="518" t="s">
        <v>92</v>
      </c>
      <c r="D31" s="131" t="s">
        <v>125</v>
      </c>
      <c r="E31" s="44" t="s">
        <v>89</v>
      </c>
      <c r="F31" s="45" t="s">
        <v>93</v>
      </c>
      <c r="G31" s="45"/>
      <c r="H31" s="42"/>
      <c r="I31" s="46" t="s">
        <v>29</v>
      </c>
      <c r="K31" s="55"/>
      <c r="L31" s="524" t="s">
        <v>113</v>
      </c>
      <c r="M31" s="524"/>
      <c r="N31" s="524"/>
      <c r="O31" s="80"/>
      <c r="P31" s="74"/>
      <c r="Q31" s="74"/>
      <c r="R31" s="74"/>
      <c r="S31" s="74"/>
      <c r="T31" s="74"/>
    </row>
    <row r="32" spans="1:20" ht="16.8" customHeight="1" thickTop="1" thickBot="1" x14ac:dyDescent="0.25">
      <c r="A32" s="548"/>
      <c r="B32" s="550"/>
      <c r="C32" s="519"/>
      <c r="D32" s="124" t="s">
        <v>31</v>
      </c>
      <c r="E32" s="47"/>
      <c r="F32" s="48" t="s">
        <v>46</v>
      </c>
      <c r="G32" s="45" t="s">
        <v>48</v>
      </c>
      <c r="H32" s="67" t="str">
        <f>IFERROR(ROUNDDOWN(H31/B31,1),"")</f>
        <v/>
      </c>
      <c r="I32" s="73" t="s">
        <v>1</v>
      </c>
      <c r="K32" s="87" t="s">
        <v>114</v>
      </c>
      <c r="L32" s="67" t="str">
        <f>IF(P26=0,"",ROUNDDOWN(P26,1))</f>
        <v/>
      </c>
      <c r="M32" s="88"/>
      <c r="N32" s="89" t="s">
        <v>1</v>
      </c>
      <c r="O32" s="88"/>
      <c r="P32" s="89"/>
      <c r="Q32" s="90"/>
      <c r="R32" s="74"/>
      <c r="S32" s="74"/>
      <c r="T32" s="74"/>
    </row>
    <row r="33" spans="1:20" ht="16.8" customHeight="1" thickTop="1" thickBot="1" x14ac:dyDescent="0.25">
      <c r="A33" s="546" t="s">
        <v>78</v>
      </c>
      <c r="B33" s="512" t="s">
        <v>107</v>
      </c>
      <c r="C33" s="513"/>
      <c r="D33" s="121" t="s">
        <v>123</v>
      </c>
      <c r="E33" s="40" t="s">
        <v>89</v>
      </c>
      <c r="F33" s="41" t="s">
        <v>96</v>
      </c>
      <c r="G33" s="41"/>
      <c r="H33" s="42"/>
      <c r="I33" s="43" t="s">
        <v>29</v>
      </c>
      <c r="K33" s="87"/>
      <c r="L33" s="91"/>
      <c r="M33" s="91"/>
      <c r="N33" s="521" t="s">
        <v>63</v>
      </c>
      <c r="O33" s="522"/>
      <c r="P33" s="133" t="str">
        <f>IF(L32="","",IFERROR(ROUNDDOWN(L32/L34*100,1),0))</f>
        <v/>
      </c>
      <c r="Q33" s="92" t="s">
        <v>64</v>
      </c>
      <c r="R33" s="74"/>
      <c r="S33" s="74"/>
      <c r="T33" s="74"/>
    </row>
    <row r="34" spans="1:20" ht="16.8" customHeight="1" thickTop="1" thickBot="1" x14ac:dyDescent="0.25">
      <c r="A34" s="547"/>
      <c r="B34" s="514"/>
      <c r="C34" s="515"/>
      <c r="D34" s="123" t="s">
        <v>31</v>
      </c>
      <c r="E34" s="44"/>
      <c r="F34" s="45" t="s">
        <v>41</v>
      </c>
      <c r="G34" s="45" t="s">
        <v>49</v>
      </c>
      <c r="H34" s="67" t="str">
        <f>IFERROR(ROUNDDOWN(H33/B35,1),"")</f>
        <v/>
      </c>
      <c r="I34" s="68" t="s">
        <v>1</v>
      </c>
      <c r="K34" s="93" t="s">
        <v>115</v>
      </c>
      <c r="L34" s="94" t="str">
        <f>IF(N26=0,"",ROUNDDOWN(N26,1))</f>
        <v/>
      </c>
      <c r="M34" s="95"/>
      <c r="N34" s="96" t="s">
        <v>1</v>
      </c>
      <c r="O34" s="95"/>
      <c r="P34" s="96"/>
      <c r="Q34" s="96"/>
      <c r="R34" s="74"/>
      <c r="S34" s="74"/>
      <c r="T34" s="74"/>
    </row>
    <row r="35" spans="1:20" ht="16.8" customHeight="1" thickTop="1" thickBot="1" x14ac:dyDescent="0.25">
      <c r="A35" s="547"/>
      <c r="B35" s="549"/>
      <c r="C35" s="518" t="s">
        <v>92</v>
      </c>
      <c r="D35" s="131" t="s">
        <v>125</v>
      </c>
      <c r="E35" s="44" t="s">
        <v>89</v>
      </c>
      <c r="F35" s="45" t="s">
        <v>93</v>
      </c>
      <c r="G35" s="45"/>
      <c r="H35" s="42"/>
      <c r="I35" s="46" t="s">
        <v>29</v>
      </c>
      <c r="K35" s="74"/>
      <c r="L35" s="74"/>
      <c r="M35" s="74"/>
      <c r="N35" s="74"/>
      <c r="O35" s="74"/>
      <c r="Q35" s="74"/>
      <c r="R35" s="74"/>
      <c r="S35" s="74"/>
      <c r="T35" s="74"/>
    </row>
    <row r="36" spans="1:20" ht="16.8" customHeight="1" thickTop="1" thickBot="1" x14ac:dyDescent="0.25">
      <c r="A36" s="548"/>
      <c r="B36" s="550"/>
      <c r="C36" s="519"/>
      <c r="D36" s="124" t="s">
        <v>31</v>
      </c>
      <c r="E36" s="47"/>
      <c r="F36" s="48" t="s">
        <v>46</v>
      </c>
      <c r="G36" s="45" t="s">
        <v>50</v>
      </c>
      <c r="H36" s="67" t="str">
        <f>IFERROR(ROUNDDOWN(H35/B35,1),"")</f>
        <v/>
      </c>
      <c r="I36" s="73" t="s">
        <v>1</v>
      </c>
      <c r="K36" s="55"/>
      <c r="L36" s="520" t="s">
        <v>116</v>
      </c>
      <c r="M36" s="520"/>
      <c r="N36" s="520"/>
      <c r="O36" s="520"/>
      <c r="P36" s="520"/>
      <c r="Q36" s="520"/>
      <c r="R36" s="74"/>
      <c r="S36" s="74"/>
      <c r="T36" s="74"/>
    </row>
    <row r="37" spans="1:20" ht="16.8" customHeight="1" thickBot="1" x14ac:dyDescent="0.25">
      <c r="A37" s="546" t="s">
        <v>79</v>
      </c>
      <c r="B37" s="512" t="s">
        <v>107</v>
      </c>
      <c r="C37" s="513"/>
      <c r="D37" s="121" t="s">
        <v>123</v>
      </c>
      <c r="E37" s="40" t="s">
        <v>89</v>
      </c>
      <c r="F37" s="41" t="s">
        <v>96</v>
      </c>
      <c r="G37" s="41"/>
      <c r="H37" s="42"/>
      <c r="I37" s="43" t="s">
        <v>29</v>
      </c>
      <c r="K37" s="55"/>
      <c r="L37" s="520"/>
      <c r="M37" s="520"/>
      <c r="N37" s="520"/>
      <c r="O37" s="520"/>
      <c r="P37" s="520"/>
      <c r="Q37" s="520"/>
      <c r="R37" s="74"/>
      <c r="S37" s="74"/>
      <c r="T37" s="74"/>
    </row>
    <row r="38" spans="1:20" ht="16.8" customHeight="1" thickTop="1" thickBot="1" x14ac:dyDescent="0.25">
      <c r="A38" s="547"/>
      <c r="B38" s="514"/>
      <c r="C38" s="515"/>
      <c r="D38" s="123" t="s">
        <v>31</v>
      </c>
      <c r="E38" s="44"/>
      <c r="F38" s="45" t="s">
        <v>41</v>
      </c>
      <c r="G38" s="45" t="s">
        <v>51</v>
      </c>
      <c r="H38" s="67" t="str">
        <f>IFERROR(ROUNDDOWN(H37/B39,1),"")</f>
        <v/>
      </c>
      <c r="I38" s="68" t="s">
        <v>1</v>
      </c>
      <c r="K38" s="74"/>
      <c r="L38" s="127"/>
      <c r="M38" s="127"/>
      <c r="N38" s="127"/>
      <c r="O38" s="127"/>
      <c r="P38" s="128"/>
      <c r="Q38" s="97"/>
      <c r="R38" s="74"/>
      <c r="S38" s="74"/>
      <c r="T38" s="74"/>
    </row>
    <row r="39" spans="1:20" ht="16.8" customHeight="1" thickTop="1" thickBot="1" x14ac:dyDescent="0.25">
      <c r="A39" s="547"/>
      <c r="B39" s="549"/>
      <c r="C39" s="518" t="s">
        <v>92</v>
      </c>
      <c r="D39" s="131" t="s">
        <v>125</v>
      </c>
      <c r="E39" s="44" t="s">
        <v>89</v>
      </c>
      <c r="F39" s="45" t="s">
        <v>93</v>
      </c>
      <c r="G39" s="45"/>
      <c r="H39" s="42"/>
      <c r="I39" s="46" t="s">
        <v>29</v>
      </c>
      <c r="K39" s="74"/>
      <c r="L39" s="523" t="s">
        <v>120</v>
      </c>
      <c r="M39" s="523"/>
      <c r="N39" s="523"/>
      <c r="O39" s="523"/>
      <c r="P39" s="523"/>
      <c r="Q39" s="523"/>
      <c r="R39" s="74"/>
      <c r="S39" s="74"/>
      <c r="T39" s="74"/>
    </row>
    <row r="40" spans="1:20" ht="16.8" customHeight="1" thickTop="1" thickBot="1" x14ac:dyDescent="0.25">
      <c r="A40" s="548"/>
      <c r="B40" s="550"/>
      <c r="C40" s="519"/>
      <c r="D40" s="124" t="s">
        <v>31</v>
      </c>
      <c r="E40" s="47"/>
      <c r="F40" s="48" t="s">
        <v>46</v>
      </c>
      <c r="G40" s="45" t="s">
        <v>52</v>
      </c>
      <c r="H40" s="67" t="str">
        <f>IFERROR(ROUNDDOWN(H39/B39,1),"")</f>
        <v/>
      </c>
      <c r="I40" s="73" t="s">
        <v>1</v>
      </c>
      <c r="K40" s="74"/>
      <c r="L40" s="523"/>
      <c r="M40" s="523"/>
      <c r="N40" s="523"/>
      <c r="O40" s="523"/>
      <c r="P40" s="523"/>
      <c r="Q40" s="523"/>
      <c r="R40" s="74"/>
      <c r="S40" s="74"/>
      <c r="T40" s="74"/>
    </row>
    <row r="41" spans="1:20" ht="16.8" customHeight="1" thickBot="1" x14ac:dyDescent="0.25">
      <c r="A41" s="546" t="s">
        <v>80</v>
      </c>
      <c r="B41" s="512" t="s">
        <v>107</v>
      </c>
      <c r="C41" s="513"/>
      <c r="D41" s="121" t="s">
        <v>123</v>
      </c>
      <c r="E41" s="40" t="s">
        <v>89</v>
      </c>
      <c r="F41" s="41" t="s">
        <v>96</v>
      </c>
      <c r="G41" s="41"/>
      <c r="H41" s="42"/>
      <c r="I41" s="43" t="s">
        <v>29</v>
      </c>
      <c r="K41" s="74"/>
      <c r="L41" s="129"/>
      <c r="M41" s="129"/>
      <c r="N41" s="129"/>
      <c r="O41" s="129"/>
      <c r="P41" s="129"/>
      <c r="Q41" s="130"/>
      <c r="R41" s="74"/>
      <c r="S41" s="74"/>
      <c r="T41" s="74"/>
    </row>
    <row r="42" spans="1:20" ht="16.8" customHeight="1" thickTop="1" thickBot="1" x14ac:dyDescent="0.25">
      <c r="A42" s="547"/>
      <c r="B42" s="514"/>
      <c r="C42" s="515"/>
      <c r="D42" s="123" t="s">
        <v>31</v>
      </c>
      <c r="E42" s="44"/>
      <c r="F42" s="45" t="s">
        <v>41</v>
      </c>
      <c r="G42" s="45" t="s">
        <v>53</v>
      </c>
      <c r="H42" s="67" t="str">
        <f>IFERROR(ROUNDDOWN(H41/B43,1),"")</f>
        <v/>
      </c>
      <c r="I42" s="68" t="s">
        <v>1</v>
      </c>
      <c r="K42" s="74"/>
      <c r="L42" s="80"/>
      <c r="M42" s="80"/>
      <c r="N42" s="74"/>
      <c r="O42" s="80"/>
      <c r="P42" s="74"/>
      <c r="Q42" s="74"/>
      <c r="R42" s="74"/>
      <c r="S42" s="74"/>
      <c r="T42" s="74"/>
    </row>
    <row r="43" spans="1:20" ht="16.8" customHeight="1" thickTop="1" thickBot="1" x14ac:dyDescent="0.25">
      <c r="A43" s="547"/>
      <c r="B43" s="549"/>
      <c r="C43" s="518" t="s">
        <v>92</v>
      </c>
      <c r="D43" s="131" t="s">
        <v>125</v>
      </c>
      <c r="E43" s="44" t="s">
        <v>89</v>
      </c>
      <c r="F43" s="45" t="s">
        <v>93</v>
      </c>
      <c r="G43" s="45"/>
      <c r="H43" s="42"/>
      <c r="I43" s="46" t="s">
        <v>29</v>
      </c>
      <c r="K43" s="74"/>
      <c r="L43" s="55"/>
      <c r="M43" s="55"/>
      <c r="N43" s="55"/>
      <c r="O43" s="55"/>
      <c r="P43" s="55"/>
      <c r="Q43" s="74"/>
      <c r="R43" s="74"/>
      <c r="S43" s="74"/>
      <c r="T43" s="74"/>
    </row>
    <row r="44" spans="1:20" ht="16.8" customHeight="1" thickTop="1" thickBot="1" x14ac:dyDescent="0.25">
      <c r="A44" s="548"/>
      <c r="B44" s="550"/>
      <c r="C44" s="519"/>
      <c r="D44" s="124" t="s">
        <v>31</v>
      </c>
      <c r="E44" s="47"/>
      <c r="F44" s="48" t="s">
        <v>46</v>
      </c>
      <c r="G44" s="45" t="s">
        <v>54</v>
      </c>
      <c r="H44" s="67" t="str">
        <f>IFERROR(ROUNDDOWN(H43/B43,1),"")</f>
        <v/>
      </c>
      <c r="I44" s="73" t="s">
        <v>1</v>
      </c>
      <c r="K44" s="74"/>
      <c r="L44" s="80"/>
      <c r="M44" s="80"/>
      <c r="N44" s="74"/>
      <c r="O44" s="80"/>
      <c r="P44" s="74"/>
      <c r="Q44" s="74"/>
      <c r="R44" s="74"/>
      <c r="S44" s="74"/>
      <c r="T44" s="74"/>
    </row>
    <row r="45" spans="1:20" ht="16.8" customHeight="1" thickBot="1" x14ac:dyDescent="0.25">
      <c r="A45" s="546" t="s">
        <v>82</v>
      </c>
      <c r="B45" s="512" t="s">
        <v>107</v>
      </c>
      <c r="C45" s="513"/>
      <c r="D45" s="121" t="s">
        <v>123</v>
      </c>
      <c r="E45" s="40" t="s">
        <v>89</v>
      </c>
      <c r="F45" s="41" t="s">
        <v>96</v>
      </c>
      <c r="G45" s="41"/>
      <c r="H45" s="103"/>
      <c r="I45" s="43" t="s">
        <v>29</v>
      </c>
      <c r="K45" s="74"/>
      <c r="L45" s="80"/>
      <c r="M45" s="80"/>
      <c r="N45" s="74"/>
      <c r="O45" s="80"/>
      <c r="P45" s="74"/>
      <c r="Q45" s="74"/>
      <c r="R45" s="74"/>
      <c r="S45" s="74"/>
      <c r="T45" s="74"/>
    </row>
    <row r="46" spans="1:20" ht="16.8" customHeight="1" thickTop="1" thickBot="1" x14ac:dyDescent="0.25">
      <c r="A46" s="547"/>
      <c r="B46" s="514"/>
      <c r="C46" s="515"/>
      <c r="D46" s="123" t="s">
        <v>31</v>
      </c>
      <c r="E46" s="44"/>
      <c r="F46" s="45" t="s">
        <v>41</v>
      </c>
      <c r="G46" s="45" t="s">
        <v>55</v>
      </c>
      <c r="H46" s="67" t="str">
        <f>IFERROR(ROUNDDOWN(H45/B47,1),"")</f>
        <v/>
      </c>
      <c r="I46" s="68" t="s">
        <v>1</v>
      </c>
      <c r="K46" s="74"/>
      <c r="L46" s="80"/>
      <c r="M46" s="80"/>
      <c r="N46" s="74"/>
      <c r="O46" s="80"/>
      <c r="P46" s="74"/>
      <c r="Q46" s="74"/>
      <c r="R46" s="74"/>
      <c r="S46" s="74"/>
      <c r="T46" s="74"/>
    </row>
    <row r="47" spans="1:20" ht="16.8" customHeight="1" thickTop="1" thickBot="1" x14ac:dyDescent="0.25">
      <c r="A47" s="547"/>
      <c r="B47" s="549"/>
      <c r="C47" s="518" t="s">
        <v>92</v>
      </c>
      <c r="D47" s="131" t="s">
        <v>125</v>
      </c>
      <c r="E47" s="44" t="s">
        <v>89</v>
      </c>
      <c r="F47" s="45" t="s">
        <v>93</v>
      </c>
      <c r="G47" s="45"/>
      <c r="H47" s="42"/>
      <c r="I47" s="46" t="s">
        <v>29</v>
      </c>
      <c r="K47" s="74"/>
      <c r="L47" s="80"/>
      <c r="M47" s="80"/>
      <c r="N47" s="74"/>
      <c r="O47" s="80"/>
      <c r="P47" s="74"/>
      <c r="Q47" s="74"/>
      <c r="R47" s="74"/>
      <c r="S47" s="74"/>
      <c r="T47" s="74"/>
    </row>
    <row r="48" spans="1:20" ht="16.8" customHeight="1" thickTop="1" thickBot="1" x14ac:dyDescent="0.25">
      <c r="A48" s="548"/>
      <c r="B48" s="550"/>
      <c r="C48" s="519"/>
      <c r="D48" s="124" t="s">
        <v>31</v>
      </c>
      <c r="E48" s="47"/>
      <c r="F48" s="48" t="s">
        <v>46</v>
      </c>
      <c r="G48" s="45" t="s">
        <v>56</v>
      </c>
      <c r="H48" s="67" t="str">
        <f>IFERROR(ROUNDDOWN(H47/B47,1),"")</f>
        <v/>
      </c>
      <c r="I48" s="73" t="s">
        <v>1</v>
      </c>
      <c r="K48" s="74"/>
      <c r="L48" s="80"/>
      <c r="M48" s="80"/>
      <c r="N48" s="74"/>
      <c r="O48" s="80"/>
      <c r="P48" s="74"/>
      <c r="Q48" s="74"/>
      <c r="R48" s="74"/>
      <c r="S48" s="74"/>
      <c r="T48" s="74"/>
    </row>
    <row r="49" spans="1:21" ht="16.8" customHeight="1" thickBot="1" x14ac:dyDescent="0.25">
      <c r="A49" s="546" t="s">
        <v>97</v>
      </c>
      <c r="B49" s="512" t="s">
        <v>107</v>
      </c>
      <c r="C49" s="513"/>
      <c r="D49" s="121" t="s">
        <v>123</v>
      </c>
      <c r="E49" s="40" t="s">
        <v>89</v>
      </c>
      <c r="F49" s="41" t="s">
        <v>96</v>
      </c>
      <c r="G49" s="41"/>
      <c r="H49" s="42"/>
      <c r="I49" s="43" t="s">
        <v>29</v>
      </c>
      <c r="K49" s="74"/>
      <c r="L49" s="80"/>
      <c r="M49" s="80"/>
      <c r="N49" s="74"/>
      <c r="O49" s="80"/>
      <c r="P49" s="74"/>
      <c r="Q49" s="74"/>
      <c r="R49" s="74"/>
      <c r="S49" s="74"/>
      <c r="T49" s="74"/>
    </row>
    <row r="50" spans="1:21" ht="16.8" customHeight="1" thickTop="1" thickBot="1" x14ac:dyDescent="0.25">
      <c r="A50" s="547"/>
      <c r="B50" s="514"/>
      <c r="C50" s="515"/>
      <c r="D50" s="123" t="s">
        <v>31</v>
      </c>
      <c r="E50" s="44"/>
      <c r="F50" s="45" t="s">
        <v>41</v>
      </c>
      <c r="G50" s="45" t="s">
        <v>57</v>
      </c>
      <c r="H50" s="67" t="str">
        <f>IFERROR(ROUNDDOWN(H49/B51,1),"")</f>
        <v/>
      </c>
      <c r="I50" s="68" t="s">
        <v>1</v>
      </c>
      <c r="K50" s="74"/>
      <c r="L50" s="80"/>
      <c r="M50" s="80"/>
      <c r="N50" s="74"/>
      <c r="O50" s="80"/>
      <c r="P50" s="74"/>
      <c r="Q50" s="74"/>
      <c r="R50" s="74"/>
      <c r="S50" s="74"/>
      <c r="T50" s="74"/>
    </row>
    <row r="51" spans="1:21" ht="16.8" customHeight="1" thickTop="1" thickBot="1" x14ac:dyDescent="0.25">
      <c r="A51" s="547"/>
      <c r="B51" s="549"/>
      <c r="C51" s="518" t="s">
        <v>92</v>
      </c>
      <c r="D51" s="131" t="s">
        <v>125</v>
      </c>
      <c r="E51" s="44" t="s">
        <v>89</v>
      </c>
      <c r="F51" s="45" t="s">
        <v>93</v>
      </c>
      <c r="G51" s="45"/>
      <c r="H51" s="42"/>
      <c r="I51" s="46" t="s">
        <v>29</v>
      </c>
      <c r="K51" s="74"/>
      <c r="L51" s="80"/>
      <c r="M51" s="80"/>
      <c r="N51" s="74"/>
      <c r="O51" s="80"/>
      <c r="P51" s="74"/>
      <c r="Q51" s="74"/>
      <c r="R51" s="74"/>
      <c r="S51" s="74"/>
      <c r="T51" s="74"/>
    </row>
    <row r="52" spans="1:21" ht="16.8" customHeight="1" thickTop="1" thickBot="1" x14ac:dyDescent="0.25">
      <c r="A52" s="548"/>
      <c r="B52" s="550"/>
      <c r="C52" s="519"/>
      <c r="D52" s="124" t="s">
        <v>31</v>
      </c>
      <c r="E52" s="47"/>
      <c r="F52" s="48" t="s">
        <v>46</v>
      </c>
      <c r="G52" s="52" t="s">
        <v>58</v>
      </c>
      <c r="H52" s="67" t="str">
        <f>IFERROR(ROUNDDOWN(H51/B51,1),"")</f>
        <v/>
      </c>
      <c r="I52" s="73" t="s">
        <v>1</v>
      </c>
      <c r="K52" s="74"/>
      <c r="L52" s="80"/>
      <c r="M52" s="80"/>
      <c r="N52" s="74"/>
      <c r="O52" s="80"/>
      <c r="P52" s="74"/>
      <c r="Q52" s="74"/>
      <c r="R52" s="74"/>
      <c r="S52" s="74"/>
      <c r="T52" s="74"/>
    </row>
    <row r="53" spans="1:21" s="109" customFormat="1" ht="6.75" customHeight="1" x14ac:dyDescent="0.2">
      <c r="A53" s="104"/>
      <c r="B53" s="104"/>
      <c r="C53" s="104"/>
      <c r="D53" s="105"/>
      <c r="E53" s="44"/>
      <c r="F53" s="106"/>
      <c r="G53" s="106"/>
      <c r="H53" s="107"/>
      <c r="I53" s="108"/>
      <c r="K53" s="74"/>
      <c r="L53" s="80"/>
      <c r="M53" s="80"/>
      <c r="N53" s="74"/>
      <c r="O53" s="80"/>
      <c r="P53" s="74"/>
      <c r="Q53" s="74"/>
      <c r="R53" s="74"/>
      <c r="S53" s="74"/>
      <c r="T53" s="74"/>
      <c r="U53" s="105"/>
    </row>
  </sheetData>
  <mergeCells count="64">
    <mergeCell ref="A3:Q3"/>
    <mergeCell ref="A1:F2"/>
    <mergeCell ref="H1:I1"/>
    <mergeCell ref="J1:Q1"/>
    <mergeCell ref="H2:I2"/>
    <mergeCell ref="J2:Q2"/>
    <mergeCell ref="A6:I6"/>
    <mergeCell ref="F7:I7"/>
    <mergeCell ref="A8:I8"/>
    <mergeCell ref="K8:P8"/>
    <mergeCell ref="A9:A12"/>
    <mergeCell ref="B9:C10"/>
    <mergeCell ref="L9:L10"/>
    <mergeCell ref="M9:P9"/>
    <mergeCell ref="M10:N10"/>
    <mergeCell ref="O10:P10"/>
    <mergeCell ref="B11:B12"/>
    <mergeCell ref="C11:C12"/>
    <mergeCell ref="A13:A16"/>
    <mergeCell ref="B13:C14"/>
    <mergeCell ref="B15:B16"/>
    <mergeCell ref="C15:C16"/>
    <mergeCell ref="A17:A20"/>
    <mergeCell ref="B17:C18"/>
    <mergeCell ref="B19:B20"/>
    <mergeCell ref="C19:C20"/>
    <mergeCell ref="O24:P24"/>
    <mergeCell ref="A25:A28"/>
    <mergeCell ref="B25:C26"/>
    <mergeCell ref="B27:B28"/>
    <mergeCell ref="C27:C28"/>
    <mergeCell ref="A21:A24"/>
    <mergeCell ref="B21:C22"/>
    <mergeCell ref="B23:B24"/>
    <mergeCell ref="C23:C24"/>
    <mergeCell ref="M24:N24"/>
    <mergeCell ref="A29:A32"/>
    <mergeCell ref="B29:C30"/>
    <mergeCell ref="B31:B32"/>
    <mergeCell ref="C31:C32"/>
    <mergeCell ref="L31:N31"/>
    <mergeCell ref="L36:Q37"/>
    <mergeCell ref="A37:A40"/>
    <mergeCell ref="B37:C38"/>
    <mergeCell ref="B39:B40"/>
    <mergeCell ref="C39:C40"/>
    <mergeCell ref="A33:A36"/>
    <mergeCell ref="B33:C34"/>
    <mergeCell ref="N33:O33"/>
    <mergeCell ref="B35:B36"/>
    <mergeCell ref="C35:C36"/>
    <mergeCell ref="A49:A52"/>
    <mergeCell ref="B49:C50"/>
    <mergeCell ref="B51:B52"/>
    <mergeCell ref="C51:C52"/>
    <mergeCell ref="L39:Q40"/>
    <mergeCell ref="A41:A44"/>
    <mergeCell ref="B41:C42"/>
    <mergeCell ref="B43:B44"/>
    <mergeCell ref="C43:C44"/>
    <mergeCell ref="A45:A48"/>
    <mergeCell ref="B45:C46"/>
    <mergeCell ref="B47:B48"/>
    <mergeCell ref="C47:C48"/>
  </mergeCells>
  <phoneticPr fontId="1"/>
  <pageMargins left="0.41" right="0.25" top="0.45" bottom="0.39" header="0.24" footer="0.3"/>
  <pageSetup paperSize="9" scale="75"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H12"/>
  <sheetViews>
    <sheetView view="pageBreakPreview" topLeftCell="A4" zoomScaleNormal="100" zoomScaleSheetLayoutView="100" workbookViewId="0">
      <selection activeCell="E12" sqref="E12"/>
    </sheetView>
  </sheetViews>
  <sheetFormatPr defaultColWidth="9" defaultRowHeight="13.2" x14ac:dyDescent="0.2"/>
  <cols>
    <col min="1" max="1" width="3.109375" style="1" customWidth="1"/>
    <col min="2" max="2" width="3.6640625" style="1" customWidth="1"/>
    <col min="3" max="3" width="6.33203125" style="1" customWidth="1"/>
    <col min="4" max="4" width="43.109375" style="2" customWidth="1"/>
    <col min="5" max="5" width="43.33203125" style="2" customWidth="1"/>
    <col min="6" max="6" width="41.77734375" style="2" customWidth="1"/>
    <col min="7" max="256" width="9" style="3"/>
    <col min="257" max="257" width="3.109375" style="3" customWidth="1"/>
    <col min="258" max="258" width="3.6640625" style="3" customWidth="1"/>
    <col min="259" max="259" width="6.33203125" style="3" customWidth="1"/>
    <col min="260" max="260" width="43.109375" style="3" customWidth="1"/>
    <col min="261" max="261" width="43.33203125" style="3" customWidth="1"/>
    <col min="262" max="262" width="41.77734375" style="3" customWidth="1"/>
    <col min="263" max="512" width="9" style="3"/>
    <col min="513" max="513" width="3.109375" style="3" customWidth="1"/>
    <col min="514" max="514" width="3.6640625" style="3" customWidth="1"/>
    <col min="515" max="515" width="6.33203125" style="3" customWidth="1"/>
    <col min="516" max="516" width="43.109375" style="3" customWidth="1"/>
    <col min="517" max="517" width="43.33203125" style="3" customWidth="1"/>
    <col min="518" max="518" width="41.77734375" style="3" customWidth="1"/>
    <col min="519" max="768" width="9" style="3"/>
    <col min="769" max="769" width="3.109375" style="3" customWidth="1"/>
    <col min="770" max="770" width="3.6640625" style="3" customWidth="1"/>
    <col min="771" max="771" width="6.33203125" style="3" customWidth="1"/>
    <col min="772" max="772" width="43.109375" style="3" customWidth="1"/>
    <col min="773" max="773" width="43.33203125" style="3" customWidth="1"/>
    <col min="774" max="774" width="41.77734375" style="3" customWidth="1"/>
    <col min="775" max="1024" width="9" style="3"/>
    <col min="1025" max="1025" width="3.109375" style="3" customWidth="1"/>
    <col min="1026" max="1026" width="3.6640625" style="3" customWidth="1"/>
    <col min="1027" max="1027" width="6.33203125" style="3" customWidth="1"/>
    <col min="1028" max="1028" width="43.109375" style="3" customWidth="1"/>
    <col min="1029" max="1029" width="43.33203125" style="3" customWidth="1"/>
    <col min="1030" max="1030" width="41.77734375" style="3" customWidth="1"/>
    <col min="1031" max="1280" width="9" style="3"/>
    <col min="1281" max="1281" width="3.109375" style="3" customWidth="1"/>
    <col min="1282" max="1282" width="3.6640625" style="3" customWidth="1"/>
    <col min="1283" max="1283" width="6.33203125" style="3" customWidth="1"/>
    <col min="1284" max="1284" width="43.109375" style="3" customWidth="1"/>
    <col min="1285" max="1285" width="43.33203125" style="3" customWidth="1"/>
    <col min="1286" max="1286" width="41.77734375" style="3" customWidth="1"/>
    <col min="1287" max="1536" width="9" style="3"/>
    <col min="1537" max="1537" width="3.109375" style="3" customWidth="1"/>
    <col min="1538" max="1538" width="3.6640625" style="3" customWidth="1"/>
    <col min="1539" max="1539" width="6.33203125" style="3" customWidth="1"/>
    <col min="1540" max="1540" width="43.109375" style="3" customWidth="1"/>
    <col min="1541" max="1541" width="43.33203125" style="3" customWidth="1"/>
    <col min="1542" max="1542" width="41.77734375" style="3" customWidth="1"/>
    <col min="1543" max="1792" width="9" style="3"/>
    <col min="1793" max="1793" width="3.109375" style="3" customWidth="1"/>
    <col min="1794" max="1794" width="3.6640625" style="3" customWidth="1"/>
    <col min="1795" max="1795" width="6.33203125" style="3" customWidth="1"/>
    <col min="1796" max="1796" width="43.109375" style="3" customWidth="1"/>
    <col min="1797" max="1797" width="43.33203125" style="3" customWidth="1"/>
    <col min="1798" max="1798" width="41.77734375" style="3" customWidth="1"/>
    <col min="1799" max="2048" width="9" style="3"/>
    <col min="2049" max="2049" width="3.109375" style="3" customWidth="1"/>
    <col min="2050" max="2050" width="3.6640625" style="3" customWidth="1"/>
    <col min="2051" max="2051" width="6.33203125" style="3" customWidth="1"/>
    <col min="2052" max="2052" width="43.109375" style="3" customWidth="1"/>
    <col min="2053" max="2053" width="43.33203125" style="3" customWidth="1"/>
    <col min="2054" max="2054" width="41.77734375" style="3" customWidth="1"/>
    <col min="2055" max="2304" width="9" style="3"/>
    <col min="2305" max="2305" width="3.109375" style="3" customWidth="1"/>
    <col min="2306" max="2306" width="3.6640625" style="3" customWidth="1"/>
    <col min="2307" max="2307" width="6.33203125" style="3" customWidth="1"/>
    <col min="2308" max="2308" width="43.109375" style="3" customWidth="1"/>
    <col min="2309" max="2309" width="43.33203125" style="3" customWidth="1"/>
    <col min="2310" max="2310" width="41.77734375" style="3" customWidth="1"/>
    <col min="2311" max="2560" width="9" style="3"/>
    <col min="2561" max="2561" width="3.109375" style="3" customWidth="1"/>
    <col min="2562" max="2562" width="3.6640625" style="3" customWidth="1"/>
    <col min="2563" max="2563" width="6.33203125" style="3" customWidth="1"/>
    <col min="2564" max="2564" width="43.109375" style="3" customWidth="1"/>
    <col min="2565" max="2565" width="43.33203125" style="3" customWidth="1"/>
    <col min="2566" max="2566" width="41.77734375" style="3" customWidth="1"/>
    <col min="2567" max="2816" width="9" style="3"/>
    <col min="2817" max="2817" width="3.109375" style="3" customWidth="1"/>
    <col min="2818" max="2818" width="3.6640625" style="3" customWidth="1"/>
    <col min="2819" max="2819" width="6.33203125" style="3" customWidth="1"/>
    <col min="2820" max="2820" width="43.109375" style="3" customWidth="1"/>
    <col min="2821" max="2821" width="43.33203125" style="3" customWidth="1"/>
    <col min="2822" max="2822" width="41.77734375" style="3" customWidth="1"/>
    <col min="2823" max="3072" width="9" style="3"/>
    <col min="3073" max="3073" width="3.109375" style="3" customWidth="1"/>
    <col min="3074" max="3074" width="3.6640625" style="3" customWidth="1"/>
    <col min="3075" max="3075" width="6.33203125" style="3" customWidth="1"/>
    <col min="3076" max="3076" width="43.109375" style="3" customWidth="1"/>
    <col min="3077" max="3077" width="43.33203125" style="3" customWidth="1"/>
    <col min="3078" max="3078" width="41.77734375" style="3" customWidth="1"/>
    <col min="3079" max="3328" width="9" style="3"/>
    <col min="3329" max="3329" width="3.109375" style="3" customWidth="1"/>
    <col min="3330" max="3330" width="3.6640625" style="3" customWidth="1"/>
    <col min="3331" max="3331" width="6.33203125" style="3" customWidth="1"/>
    <col min="3332" max="3332" width="43.109375" style="3" customWidth="1"/>
    <col min="3333" max="3333" width="43.33203125" style="3" customWidth="1"/>
    <col min="3334" max="3334" width="41.77734375" style="3" customWidth="1"/>
    <col min="3335" max="3584" width="9" style="3"/>
    <col min="3585" max="3585" width="3.109375" style="3" customWidth="1"/>
    <col min="3586" max="3586" width="3.6640625" style="3" customWidth="1"/>
    <col min="3587" max="3587" width="6.33203125" style="3" customWidth="1"/>
    <col min="3588" max="3588" width="43.109375" style="3" customWidth="1"/>
    <col min="3589" max="3589" width="43.33203125" style="3" customWidth="1"/>
    <col min="3590" max="3590" width="41.77734375" style="3" customWidth="1"/>
    <col min="3591" max="3840" width="9" style="3"/>
    <col min="3841" max="3841" width="3.109375" style="3" customWidth="1"/>
    <col min="3842" max="3842" width="3.6640625" style="3" customWidth="1"/>
    <col min="3843" max="3843" width="6.33203125" style="3" customWidth="1"/>
    <col min="3844" max="3844" width="43.109375" style="3" customWidth="1"/>
    <col min="3845" max="3845" width="43.33203125" style="3" customWidth="1"/>
    <col min="3846" max="3846" width="41.77734375" style="3" customWidth="1"/>
    <col min="3847" max="4096" width="9" style="3"/>
    <col min="4097" max="4097" width="3.109375" style="3" customWidth="1"/>
    <col min="4098" max="4098" width="3.6640625" style="3" customWidth="1"/>
    <col min="4099" max="4099" width="6.33203125" style="3" customWidth="1"/>
    <col min="4100" max="4100" width="43.109375" style="3" customWidth="1"/>
    <col min="4101" max="4101" width="43.33203125" style="3" customWidth="1"/>
    <col min="4102" max="4102" width="41.77734375" style="3" customWidth="1"/>
    <col min="4103" max="4352" width="9" style="3"/>
    <col min="4353" max="4353" width="3.109375" style="3" customWidth="1"/>
    <col min="4354" max="4354" width="3.6640625" style="3" customWidth="1"/>
    <col min="4355" max="4355" width="6.33203125" style="3" customWidth="1"/>
    <col min="4356" max="4356" width="43.109375" style="3" customWidth="1"/>
    <col min="4357" max="4357" width="43.33203125" style="3" customWidth="1"/>
    <col min="4358" max="4358" width="41.77734375" style="3" customWidth="1"/>
    <col min="4359" max="4608" width="9" style="3"/>
    <col min="4609" max="4609" width="3.109375" style="3" customWidth="1"/>
    <col min="4610" max="4610" width="3.6640625" style="3" customWidth="1"/>
    <col min="4611" max="4611" width="6.33203125" style="3" customWidth="1"/>
    <col min="4612" max="4612" width="43.109375" style="3" customWidth="1"/>
    <col min="4613" max="4613" width="43.33203125" style="3" customWidth="1"/>
    <col min="4614" max="4614" width="41.77734375" style="3" customWidth="1"/>
    <col min="4615" max="4864" width="9" style="3"/>
    <col min="4865" max="4865" width="3.109375" style="3" customWidth="1"/>
    <col min="4866" max="4866" width="3.6640625" style="3" customWidth="1"/>
    <col min="4867" max="4867" width="6.33203125" style="3" customWidth="1"/>
    <col min="4868" max="4868" width="43.109375" style="3" customWidth="1"/>
    <col min="4869" max="4869" width="43.33203125" style="3" customWidth="1"/>
    <col min="4870" max="4870" width="41.77734375" style="3" customWidth="1"/>
    <col min="4871" max="5120" width="9" style="3"/>
    <col min="5121" max="5121" width="3.109375" style="3" customWidth="1"/>
    <col min="5122" max="5122" width="3.6640625" style="3" customWidth="1"/>
    <col min="5123" max="5123" width="6.33203125" style="3" customWidth="1"/>
    <col min="5124" max="5124" width="43.109375" style="3" customWidth="1"/>
    <col min="5125" max="5125" width="43.33203125" style="3" customWidth="1"/>
    <col min="5126" max="5126" width="41.77734375" style="3" customWidth="1"/>
    <col min="5127" max="5376" width="9" style="3"/>
    <col min="5377" max="5377" width="3.109375" style="3" customWidth="1"/>
    <col min="5378" max="5378" width="3.6640625" style="3" customWidth="1"/>
    <col min="5379" max="5379" width="6.33203125" style="3" customWidth="1"/>
    <col min="5380" max="5380" width="43.109375" style="3" customWidth="1"/>
    <col min="5381" max="5381" width="43.33203125" style="3" customWidth="1"/>
    <col min="5382" max="5382" width="41.77734375" style="3" customWidth="1"/>
    <col min="5383" max="5632" width="9" style="3"/>
    <col min="5633" max="5633" width="3.109375" style="3" customWidth="1"/>
    <col min="5634" max="5634" width="3.6640625" style="3" customWidth="1"/>
    <col min="5635" max="5635" width="6.33203125" style="3" customWidth="1"/>
    <col min="5636" max="5636" width="43.109375" style="3" customWidth="1"/>
    <col min="5637" max="5637" width="43.33203125" style="3" customWidth="1"/>
    <col min="5638" max="5638" width="41.77734375" style="3" customWidth="1"/>
    <col min="5639" max="5888" width="9" style="3"/>
    <col min="5889" max="5889" width="3.109375" style="3" customWidth="1"/>
    <col min="5890" max="5890" width="3.6640625" style="3" customWidth="1"/>
    <col min="5891" max="5891" width="6.33203125" style="3" customWidth="1"/>
    <col min="5892" max="5892" width="43.109375" style="3" customWidth="1"/>
    <col min="5893" max="5893" width="43.33203125" style="3" customWidth="1"/>
    <col min="5894" max="5894" width="41.77734375" style="3" customWidth="1"/>
    <col min="5895" max="6144" width="9" style="3"/>
    <col min="6145" max="6145" width="3.109375" style="3" customWidth="1"/>
    <col min="6146" max="6146" width="3.6640625" style="3" customWidth="1"/>
    <col min="6147" max="6147" width="6.33203125" style="3" customWidth="1"/>
    <col min="6148" max="6148" width="43.109375" style="3" customWidth="1"/>
    <col min="6149" max="6149" width="43.33203125" style="3" customWidth="1"/>
    <col min="6150" max="6150" width="41.77734375" style="3" customWidth="1"/>
    <col min="6151" max="6400" width="9" style="3"/>
    <col min="6401" max="6401" width="3.109375" style="3" customWidth="1"/>
    <col min="6402" max="6402" width="3.6640625" style="3" customWidth="1"/>
    <col min="6403" max="6403" width="6.33203125" style="3" customWidth="1"/>
    <col min="6404" max="6404" width="43.109375" style="3" customWidth="1"/>
    <col min="6405" max="6405" width="43.33203125" style="3" customWidth="1"/>
    <col min="6406" max="6406" width="41.77734375" style="3" customWidth="1"/>
    <col min="6407" max="6656" width="9" style="3"/>
    <col min="6657" max="6657" width="3.109375" style="3" customWidth="1"/>
    <col min="6658" max="6658" width="3.6640625" style="3" customWidth="1"/>
    <col min="6659" max="6659" width="6.33203125" style="3" customWidth="1"/>
    <col min="6660" max="6660" width="43.109375" style="3" customWidth="1"/>
    <col min="6661" max="6661" width="43.33203125" style="3" customWidth="1"/>
    <col min="6662" max="6662" width="41.77734375" style="3" customWidth="1"/>
    <col min="6663" max="6912" width="9" style="3"/>
    <col min="6913" max="6913" width="3.109375" style="3" customWidth="1"/>
    <col min="6914" max="6914" width="3.6640625" style="3" customWidth="1"/>
    <col min="6915" max="6915" width="6.33203125" style="3" customWidth="1"/>
    <col min="6916" max="6916" width="43.109375" style="3" customWidth="1"/>
    <col min="6917" max="6917" width="43.33203125" style="3" customWidth="1"/>
    <col min="6918" max="6918" width="41.77734375" style="3" customWidth="1"/>
    <col min="6919" max="7168" width="9" style="3"/>
    <col min="7169" max="7169" width="3.109375" style="3" customWidth="1"/>
    <col min="7170" max="7170" width="3.6640625" style="3" customWidth="1"/>
    <col min="7171" max="7171" width="6.33203125" style="3" customWidth="1"/>
    <col min="7172" max="7172" width="43.109375" style="3" customWidth="1"/>
    <col min="7173" max="7173" width="43.33203125" style="3" customWidth="1"/>
    <col min="7174" max="7174" width="41.77734375" style="3" customWidth="1"/>
    <col min="7175" max="7424" width="9" style="3"/>
    <col min="7425" max="7425" width="3.109375" style="3" customWidth="1"/>
    <col min="7426" max="7426" width="3.6640625" style="3" customWidth="1"/>
    <col min="7427" max="7427" width="6.33203125" style="3" customWidth="1"/>
    <col min="7428" max="7428" width="43.109375" style="3" customWidth="1"/>
    <col min="7429" max="7429" width="43.33203125" style="3" customWidth="1"/>
    <col min="7430" max="7430" width="41.77734375" style="3" customWidth="1"/>
    <col min="7431" max="7680" width="9" style="3"/>
    <col min="7681" max="7681" width="3.109375" style="3" customWidth="1"/>
    <col min="7682" max="7682" width="3.6640625" style="3" customWidth="1"/>
    <col min="7683" max="7683" width="6.33203125" style="3" customWidth="1"/>
    <col min="7684" max="7684" width="43.109375" style="3" customWidth="1"/>
    <col min="7685" max="7685" width="43.33203125" style="3" customWidth="1"/>
    <col min="7686" max="7686" width="41.77734375" style="3" customWidth="1"/>
    <col min="7687" max="7936" width="9" style="3"/>
    <col min="7937" max="7937" width="3.109375" style="3" customWidth="1"/>
    <col min="7938" max="7938" width="3.6640625" style="3" customWidth="1"/>
    <col min="7939" max="7939" width="6.33203125" style="3" customWidth="1"/>
    <col min="7940" max="7940" width="43.109375" style="3" customWidth="1"/>
    <col min="7941" max="7941" width="43.33203125" style="3" customWidth="1"/>
    <col min="7942" max="7942" width="41.77734375" style="3" customWidth="1"/>
    <col min="7943" max="8192" width="9" style="3"/>
    <col min="8193" max="8193" width="3.109375" style="3" customWidth="1"/>
    <col min="8194" max="8194" width="3.6640625" style="3" customWidth="1"/>
    <col min="8195" max="8195" width="6.33203125" style="3" customWidth="1"/>
    <col min="8196" max="8196" width="43.109375" style="3" customWidth="1"/>
    <col min="8197" max="8197" width="43.33203125" style="3" customWidth="1"/>
    <col min="8198" max="8198" width="41.77734375" style="3" customWidth="1"/>
    <col min="8199" max="8448" width="9" style="3"/>
    <col min="8449" max="8449" width="3.109375" style="3" customWidth="1"/>
    <col min="8450" max="8450" width="3.6640625" style="3" customWidth="1"/>
    <col min="8451" max="8451" width="6.33203125" style="3" customWidth="1"/>
    <col min="8452" max="8452" width="43.109375" style="3" customWidth="1"/>
    <col min="8453" max="8453" width="43.33203125" style="3" customWidth="1"/>
    <col min="8454" max="8454" width="41.77734375" style="3" customWidth="1"/>
    <col min="8455" max="8704" width="9" style="3"/>
    <col min="8705" max="8705" width="3.109375" style="3" customWidth="1"/>
    <col min="8706" max="8706" width="3.6640625" style="3" customWidth="1"/>
    <col min="8707" max="8707" width="6.33203125" style="3" customWidth="1"/>
    <col min="8708" max="8708" width="43.109375" style="3" customWidth="1"/>
    <col min="8709" max="8709" width="43.33203125" style="3" customWidth="1"/>
    <col min="8710" max="8710" width="41.77734375" style="3" customWidth="1"/>
    <col min="8711" max="8960" width="9" style="3"/>
    <col min="8961" max="8961" width="3.109375" style="3" customWidth="1"/>
    <col min="8962" max="8962" width="3.6640625" style="3" customWidth="1"/>
    <col min="8963" max="8963" width="6.33203125" style="3" customWidth="1"/>
    <col min="8964" max="8964" width="43.109375" style="3" customWidth="1"/>
    <col min="8965" max="8965" width="43.33203125" style="3" customWidth="1"/>
    <col min="8966" max="8966" width="41.77734375" style="3" customWidth="1"/>
    <col min="8967" max="9216" width="9" style="3"/>
    <col min="9217" max="9217" width="3.109375" style="3" customWidth="1"/>
    <col min="9218" max="9218" width="3.6640625" style="3" customWidth="1"/>
    <col min="9219" max="9219" width="6.33203125" style="3" customWidth="1"/>
    <col min="9220" max="9220" width="43.109375" style="3" customWidth="1"/>
    <col min="9221" max="9221" width="43.33203125" style="3" customWidth="1"/>
    <col min="9222" max="9222" width="41.77734375" style="3" customWidth="1"/>
    <col min="9223" max="9472" width="9" style="3"/>
    <col min="9473" max="9473" width="3.109375" style="3" customWidth="1"/>
    <col min="9474" max="9474" width="3.6640625" style="3" customWidth="1"/>
    <col min="9475" max="9475" width="6.33203125" style="3" customWidth="1"/>
    <col min="9476" max="9476" width="43.109375" style="3" customWidth="1"/>
    <col min="9477" max="9477" width="43.33203125" style="3" customWidth="1"/>
    <col min="9478" max="9478" width="41.77734375" style="3" customWidth="1"/>
    <col min="9479" max="9728" width="9" style="3"/>
    <col min="9729" max="9729" width="3.109375" style="3" customWidth="1"/>
    <col min="9730" max="9730" width="3.6640625" style="3" customWidth="1"/>
    <col min="9731" max="9731" width="6.33203125" style="3" customWidth="1"/>
    <col min="9732" max="9732" width="43.109375" style="3" customWidth="1"/>
    <col min="9733" max="9733" width="43.33203125" style="3" customWidth="1"/>
    <col min="9734" max="9734" width="41.77734375" style="3" customWidth="1"/>
    <col min="9735" max="9984" width="9" style="3"/>
    <col min="9985" max="9985" width="3.109375" style="3" customWidth="1"/>
    <col min="9986" max="9986" width="3.6640625" style="3" customWidth="1"/>
    <col min="9987" max="9987" width="6.33203125" style="3" customWidth="1"/>
    <col min="9988" max="9988" width="43.109375" style="3" customWidth="1"/>
    <col min="9989" max="9989" width="43.33203125" style="3" customWidth="1"/>
    <col min="9990" max="9990" width="41.77734375" style="3" customWidth="1"/>
    <col min="9991" max="10240" width="9" style="3"/>
    <col min="10241" max="10241" width="3.109375" style="3" customWidth="1"/>
    <col min="10242" max="10242" width="3.6640625" style="3" customWidth="1"/>
    <col min="10243" max="10243" width="6.33203125" style="3" customWidth="1"/>
    <col min="10244" max="10244" width="43.109375" style="3" customWidth="1"/>
    <col min="10245" max="10245" width="43.33203125" style="3" customWidth="1"/>
    <col min="10246" max="10246" width="41.77734375" style="3" customWidth="1"/>
    <col min="10247" max="10496" width="9" style="3"/>
    <col min="10497" max="10497" width="3.109375" style="3" customWidth="1"/>
    <col min="10498" max="10498" width="3.6640625" style="3" customWidth="1"/>
    <col min="10499" max="10499" width="6.33203125" style="3" customWidth="1"/>
    <col min="10500" max="10500" width="43.109375" style="3" customWidth="1"/>
    <col min="10501" max="10501" width="43.33203125" style="3" customWidth="1"/>
    <col min="10502" max="10502" width="41.77734375" style="3" customWidth="1"/>
    <col min="10503" max="10752" width="9" style="3"/>
    <col min="10753" max="10753" width="3.109375" style="3" customWidth="1"/>
    <col min="10754" max="10754" width="3.6640625" style="3" customWidth="1"/>
    <col min="10755" max="10755" width="6.33203125" style="3" customWidth="1"/>
    <col min="10756" max="10756" width="43.109375" style="3" customWidth="1"/>
    <col min="10757" max="10757" width="43.33203125" style="3" customWidth="1"/>
    <col min="10758" max="10758" width="41.77734375" style="3" customWidth="1"/>
    <col min="10759" max="11008" width="9" style="3"/>
    <col min="11009" max="11009" width="3.109375" style="3" customWidth="1"/>
    <col min="11010" max="11010" width="3.6640625" style="3" customWidth="1"/>
    <col min="11011" max="11011" width="6.33203125" style="3" customWidth="1"/>
    <col min="11012" max="11012" width="43.109375" style="3" customWidth="1"/>
    <col min="11013" max="11013" width="43.33203125" style="3" customWidth="1"/>
    <col min="11014" max="11014" width="41.77734375" style="3" customWidth="1"/>
    <col min="11015" max="11264" width="9" style="3"/>
    <col min="11265" max="11265" width="3.109375" style="3" customWidth="1"/>
    <col min="11266" max="11266" width="3.6640625" style="3" customWidth="1"/>
    <col min="11267" max="11267" width="6.33203125" style="3" customWidth="1"/>
    <col min="11268" max="11268" width="43.109375" style="3" customWidth="1"/>
    <col min="11269" max="11269" width="43.33203125" style="3" customWidth="1"/>
    <col min="11270" max="11270" width="41.77734375" style="3" customWidth="1"/>
    <col min="11271" max="11520" width="9" style="3"/>
    <col min="11521" max="11521" width="3.109375" style="3" customWidth="1"/>
    <col min="11522" max="11522" width="3.6640625" style="3" customWidth="1"/>
    <col min="11523" max="11523" width="6.33203125" style="3" customWidth="1"/>
    <col min="11524" max="11524" width="43.109375" style="3" customWidth="1"/>
    <col min="11525" max="11525" width="43.33203125" style="3" customWidth="1"/>
    <col min="11526" max="11526" width="41.77734375" style="3" customWidth="1"/>
    <col min="11527" max="11776" width="9" style="3"/>
    <col min="11777" max="11777" width="3.109375" style="3" customWidth="1"/>
    <col min="11778" max="11778" width="3.6640625" style="3" customWidth="1"/>
    <col min="11779" max="11779" width="6.33203125" style="3" customWidth="1"/>
    <col min="11780" max="11780" width="43.109375" style="3" customWidth="1"/>
    <col min="11781" max="11781" width="43.33203125" style="3" customWidth="1"/>
    <col min="11782" max="11782" width="41.77734375" style="3" customWidth="1"/>
    <col min="11783" max="12032" width="9" style="3"/>
    <col min="12033" max="12033" width="3.109375" style="3" customWidth="1"/>
    <col min="12034" max="12034" width="3.6640625" style="3" customWidth="1"/>
    <col min="12035" max="12035" width="6.33203125" style="3" customWidth="1"/>
    <col min="12036" max="12036" width="43.109375" style="3" customWidth="1"/>
    <col min="12037" max="12037" width="43.33203125" style="3" customWidth="1"/>
    <col min="12038" max="12038" width="41.77734375" style="3" customWidth="1"/>
    <col min="12039" max="12288" width="9" style="3"/>
    <col min="12289" max="12289" width="3.109375" style="3" customWidth="1"/>
    <col min="12290" max="12290" width="3.6640625" style="3" customWidth="1"/>
    <col min="12291" max="12291" width="6.33203125" style="3" customWidth="1"/>
    <col min="12292" max="12292" width="43.109375" style="3" customWidth="1"/>
    <col min="12293" max="12293" width="43.33203125" style="3" customWidth="1"/>
    <col min="12294" max="12294" width="41.77734375" style="3" customWidth="1"/>
    <col min="12295" max="12544" width="9" style="3"/>
    <col min="12545" max="12545" width="3.109375" style="3" customWidth="1"/>
    <col min="12546" max="12546" width="3.6640625" style="3" customWidth="1"/>
    <col min="12547" max="12547" width="6.33203125" style="3" customWidth="1"/>
    <col min="12548" max="12548" width="43.109375" style="3" customWidth="1"/>
    <col min="12549" max="12549" width="43.33203125" style="3" customWidth="1"/>
    <col min="12550" max="12550" width="41.77734375" style="3" customWidth="1"/>
    <col min="12551" max="12800" width="9" style="3"/>
    <col min="12801" max="12801" width="3.109375" style="3" customWidth="1"/>
    <col min="12802" max="12802" width="3.6640625" style="3" customWidth="1"/>
    <col min="12803" max="12803" width="6.33203125" style="3" customWidth="1"/>
    <col min="12804" max="12804" width="43.109375" style="3" customWidth="1"/>
    <col min="12805" max="12805" width="43.33203125" style="3" customWidth="1"/>
    <col min="12806" max="12806" width="41.77734375" style="3" customWidth="1"/>
    <col min="12807" max="13056" width="9" style="3"/>
    <col min="13057" max="13057" width="3.109375" style="3" customWidth="1"/>
    <col min="13058" max="13058" width="3.6640625" style="3" customWidth="1"/>
    <col min="13059" max="13059" width="6.33203125" style="3" customWidth="1"/>
    <col min="13060" max="13060" width="43.109375" style="3" customWidth="1"/>
    <col min="13061" max="13061" width="43.33203125" style="3" customWidth="1"/>
    <col min="13062" max="13062" width="41.77734375" style="3" customWidth="1"/>
    <col min="13063" max="13312" width="9" style="3"/>
    <col min="13313" max="13313" width="3.109375" style="3" customWidth="1"/>
    <col min="13314" max="13314" width="3.6640625" style="3" customWidth="1"/>
    <col min="13315" max="13315" width="6.33203125" style="3" customWidth="1"/>
    <col min="13316" max="13316" width="43.109375" style="3" customWidth="1"/>
    <col min="13317" max="13317" width="43.33203125" style="3" customWidth="1"/>
    <col min="13318" max="13318" width="41.77734375" style="3" customWidth="1"/>
    <col min="13319" max="13568" width="9" style="3"/>
    <col min="13569" max="13569" width="3.109375" style="3" customWidth="1"/>
    <col min="13570" max="13570" width="3.6640625" style="3" customWidth="1"/>
    <col min="13571" max="13571" width="6.33203125" style="3" customWidth="1"/>
    <col min="13572" max="13572" width="43.109375" style="3" customWidth="1"/>
    <col min="13573" max="13573" width="43.33203125" style="3" customWidth="1"/>
    <col min="13574" max="13574" width="41.77734375" style="3" customWidth="1"/>
    <col min="13575" max="13824" width="9" style="3"/>
    <col min="13825" max="13825" width="3.109375" style="3" customWidth="1"/>
    <col min="13826" max="13826" width="3.6640625" style="3" customWidth="1"/>
    <col min="13827" max="13827" width="6.33203125" style="3" customWidth="1"/>
    <col min="13828" max="13828" width="43.109375" style="3" customWidth="1"/>
    <col min="13829" max="13829" width="43.33203125" style="3" customWidth="1"/>
    <col min="13830" max="13830" width="41.77734375" style="3" customWidth="1"/>
    <col min="13831" max="14080" width="9" style="3"/>
    <col min="14081" max="14081" width="3.109375" style="3" customWidth="1"/>
    <col min="14082" max="14082" width="3.6640625" style="3" customWidth="1"/>
    <col min="14083" max="14083" width="6.33203125" style="3" customWidth="1"/>
    <col min="14084" max="14084" width="43.109375" style="3" customWidth="1"/>
    <col min="14085" max="14085" width="43.33203125" style="3" customWidth="1"/>
    <col min="14086" max="14086" width="41.77734375" style="3" customWidth="1"/>
    <col min="14087" max="14336" width="9" style="3"/>
    <col min="14337" max="14337" width="3.109375" style="3" customWidth="1"/>
    <col min="14338" max="14338" width="3.6640625" style="3" customWidth="1"/>
    <col min="14339" max="14339" width="6.33203125" style="3" customWidth="1"/>
    <col min="14340" max="14340" width="43.109375" style="3" customWidth="1"/>
    <col min="14341" max="14341" width="43.33203125" style="3" customWidth="1"/>
    <col min="14342" max="14342" width="41.77734375" style="3" customWidth="1"/>
    <col min="14343" max="14592" width="9" style="3"/>
    <col min="14593" max="14593" width="3.109375" style="3" customWidth="1"/>
    <col min="14594" max="14594" width="3.6640625" style="3" customWidth="1"/>
    <col min="14595" max="14595" width="6.33203125" style="3" customWidth="1"/>
    <col min="14596" max="14596" width="43.109375" style="3" customWidth="1"/>
    <col min="14597" max="14597" width="43.33203125" style="3" customWidth="1"/>
    <col min="14598" max="14598" width="41.77734375" style="3" customWidth="1"/>
    <col min="14599" max="14848" width="9" style="3"/>
    <col min="14849" max="14849" width="3.109375" style="3" customWidth="1"/>
    <col min="14850" max="14850" width="3.6640625" style="3" customWidth="1"/>
    <col min="14851" max="14851" width="6.33203125" style="3" customWidth="1"/>
    <col min="14852" max="14852" width="43.109375" style="3" customWidth="1"/>
    <col min="14853" max="14853" width="43.33203125" style="3" customWidth="1"/>
    <col min="14854" max="14854" width="41.77734375" style="3" customWidth="1"/>
    <col min="14855" max="15104" width="9" style="3"/>
    <col min="15105" max="15105" width="3.109375" style="3" customWidth="1"/>
    <col min="15106" max="15106" width="3.6640625" style="3" customWidth="1"/>
    <col min="15107" max="15107" width="6.33203125" style="3" customWidth="1"/>
    <col min="15108" max="15108" width="43.109375" style="3" customWidth="1"/>
    <col min="15109" max="15109" width="43.33203125" style="3" customWidth="1"/>
    <col min="15110" max="15110" width="41.77734375" style="3" customWidth="1"/>
    <col min="15111" max="15360" width="9" style="3"/>
    <col min="15361" max="15361" width="3.109375" style="3" customWidth="1"/>
    <col min="15362" max="15362" width="3.6640625" style="3" customWidth="1"/>
    <col min="15363" max="15363" width="6.33203125" style="3" customWidth="1"/>
    <col min="15364" max="15364" width="43.109375" style="3" customWidth="1"/>
    <col min="15365" max="15365" width="43.33203125" style="3" customWidth="1"/>
    <col min="15366" max="15366" width="41.77734375" style="3" customWidth="1"/>
    <col min="15367" max="15616" width="9" style="3"/>
    <col min="15617" max="15617" width="3.109375" style="3" customWidth="1"/>
    <col min="15618" max="15618" width="3.6640625" style="3" customWidth="1"/>
    <col min="15619" max="15619" width="6.33203125" style="3" customWidth="1"/>
    <col min="15620" max="15620" width="43.109375" style="3" customWidth="1"/>
    <col min="15621" max="15621" width="43.33203125" style="3" customWidth="1"/>
    <col min="15622" max="15622" width="41.77734375" style="3" customWidth="1"/>
    <col min="15623" max="15872" width="9" style="3"/>
    <col min="15873" max="15873" width="3.109375" style="3" customWidth="1"/>
    <col min="15874" max="15874" width="3.6640625" style="3" customWidth="1"/>
    <col min="15875" max="15875" width="6.33203125" style="3" customWidth="1"/>
    <col min="15876" max="15876" width="43.109375" style="3" customWidth="1"/>
    <col min="15877" max="15877" width="43.33203125" style="3" customWidth="1"/>
    <col min="15878" max="15878" width="41.77734375" style="3" customWidth="1"/>
    <col min="15879" max="16128" width="9" style="3"/>
    <col min="16129" max="16129" width="3.109375" style="3" customWidth="1"/>
    <col min="16130" max="16130" width="3.6640625" style="3" customWidth="1"/>
    <col min="16131" max="16131" width="6.33203125" style="3" customWidth="1"/>
    <col min="16132" max="16132" width="43.109375" style="3" customWidth="1"/>
    <col min="16133" max="16133" width="43.33203125" style="3" customWidth="1"/>
    <col min="16134" max="16134" width="41.77734375" style="3" customWidth="1"/>
    <col min="16135" max="16384" width="9" style="3"/>
  </cols>
  <sheetData>
    <row r="1" spans="1:8" ht="6.75" customHeight="1" x14ac:dyDescent="0.2"/>
    <row r="2" spans="1:8" s="7" customFormat="1" ht="31.5" customHeight="1" x14ac:dyDescent="0.2">
      <c r="A2" s="4" t="s">
        <v>68</v>
      </c>
      <c r="B2" s="5"/>
      <c r="C2" s="5"/>
      <c r="D2" s="6"/>
      <c r="E2" s="6"/>
      <c r="F2" s="6"/>
    </row>
    <row r="3" spans="1:8" s="7" customFormat="1" ht="17.25" customHeight="1" x14ac:dyDescent="0.2">
      <c r="A3" s="4"/>
      <c r="B3" s="5"/>
      <c r="C3" s="5"/>
      <c r="D3" s="6"/>
      <c r="E3" s="6"/>
      <c r="F3" s="6"/>
    </row>
    <row r="4" spans="1:8" s="9" customFormat="1" ht="24.75" customHeight="1" x14ac:dyDescent="0.2">
      <c r="A4" s="559" t="s">
        <v>3</v>
      </c>
      <c r="B4" s="559"/>
      <c r="C4" s="559"/>
      <c r="D4" s="559"/>
      <c r="E4" s="8"/>
      <c r="F4" s="8"/>
    </row>
    <row r="5" spans="1:8" s="12" customFormat="1" ht="10.5" customHeight="1" thickBot="1" x14ac:dyDescent="0.25">
      <c r="A5" s="10"/>
      <c r="B5" s="10"/>
      <c r="C5" s="10"/>
      <c r="D5" s="10"/>
      <c r="E5" s="11"/>
      <c r="F5" s="11"/>
    </row>
    <row r="6" spans="1:8" s="16" customFormat="1" ht="30" customHeight="1" thickBot="1" x14ac:dyDescent="0.25">
      <c r="A6" s="560"/>
      <c r="B6" s="561"/>
      <c r="C6" s="562"/>
      <c r="D6" s="13" t="s">
        <v>4</v>
      </c>
      <c r="E6" s="14" t="s">
        <v>5</v>
      </c>
      <c r="F6" s="15" t="s">
        <v>6</v>
      </c>
    </row>
    <row r="7" spans="1:8" ht="23.25" customHeight="1" thickTop="1" x14ac:dyDescent="0.2">
      <c r="A7" s="563" t="s">
        <v>7</v>
      </c>
      <c r="B7" s="566" t="s">
        <v>8</v>
      </c>
      <c r="C7" s="17" t="s">
        <v>9</v>
      </c>
      <c r="D7" s="569" t="s">
        <v>10</v>
      </c>
      <c r="E7" s="569"/>
      <c r="F7" s="570"/>
    </row>
    <row r="8" spans="1:8" s="22" customFormat="1" ht="58.5" customHeight="1" x14ac:dyDescent="0.2">
      <c r="A8" s="564"/>
      <c r="B8" s="567"/>
      <c r="C8" s="18" t="s">
        <v>11</v>
      </c>
      <c r="D8" s="19" t="s">
        <v>12</v>
      </c>
      <c r="E8" s="20" t="s">
        <v>13</v>
      </c>
      <c r="F8" s="21" t="s">
        <v>14</v>
      </c>
    </row>
    <row r="9" spans="1:8" s="22" customFormat="1" ht="98.25" customHeight="1" thickBot="1" x14ac:dyDescent="0.25">
      <c r="A9" s="564"/>
      <c r="B9" s="568"/>
      <c r="C9" s="23" t="s">
        <v>15</v>
      </c>
      <c r="D9" s="24" t="s">
        <v>16</v>
      </c>
      <c r="E9" s="25" t="s">
        <v>17</v>
      </c>
      <c r="F9" s="26" t="s">
        <v>18</v>
      </c>
      <c r="H9" s="27"/>
    </row>
    <row r="10" spans="1:8" s="31" customFormat="1" ht="23.25" customHeight="1" x14ac:dyDescent="0.2">
      <c r="A10" s="564"/>
      <c r="B10" s="571" t="s">
        <v>19</v>
      </c>
      <c r="C10" s="572"/>
      <c r="D10" s="28" t="s">
        <v>20</v>
      </c>
      <c r="E10" s="29" t="s">
        <v>21</v>
      </c>
      <c r="F10" s="30" t="s">
        <v>22</v>
      </c>
    </row>
    <row r="11" spans="1:8" s="31" customFormat="1" ht="94.5" customHeight="1" x14ac:dyDescent="0.2">
      <c r="A11" s="564"/>
      <c r="B11" s="573"/>
      <c r="C11" s="574"/>
      <c r="D11" s="32" t="s">
        <v>23</v>
      </c>
      <c r="E11" s="33" t="s">
        <v>24</v>
      </c>
      <c r="F11" s="34" t="s">
        <v>25</v>
      </c>
    </row>
    <row r="12" spans="1:8" s="38" customFormat="1" ht="121.5" customHeight="1" thickBot="1" x14ac:dyDescent="0.25">
      <c r="A12" s="565"/>
      <c r="B12" s="575"/>
      <c r="C12" s="576"/>
      <c r="D12" s="35" t="s">
        <v>26</v>
      </c>
      <c r="E12" s="36" t="s">
        <v>27</v>
      </c>
      <c r="F12" s="37" t="s">
        <v>28</v>
      </c>
    </row>
  </sheetData>
  <mergeCells count="6">
    <mergeCell ref="A4:D4"/>
    <mergeCell ref="A6:C6"/>
    <mergeCell ref="A7:A12"/>
    <mergeCell ref="B7:B9"/>
    <mergeCell ref="D7:F7"/>
    <mergeCell ref="B10:C12"/>
  </mergeCells>
  <phoneticPr fontId="1"/>
  <pageMargins left="0.31" right="0.32" top="0.48" bottom="0.51" header="0.2" footer="0.28999999999999998"/>
  <pageSetup paperSize="9" orientation="landscape" r:id="rId1"/>
  <headerFooter alignWithMargins="0">
    <oddHeader>&amp;R&amp;A</oddHead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63"/>
  <sheetViews>
    <sheetView workbookViewId="0">
      <selection sqref="A1:AH1"/>
    </sheetView>
  </sheetViews>
  <sheetFormatPr defaultColWidth="10" defaultRowHeight="13.2" x14ac:dyDescent="0.2"/>
  <cols>
    <col min="1" max="2" width="10" style="134"/>
    <col min="3" max="3" width="49.109375" style="134" customWidth="1"/>
    <col min="4" max="16384" width="10" style="134"/>
  </cols>
  <sheetData>
    <row r="1" spans="1:10" x14ac:dyDescent="0.2">
      <c r="A1" s="134" t="s">
        <v>127</v>
      </c>
    </row>
    <row r="2" spans="1:10" s="137" customFormat="1" ht="20.25" customHeight="1" x14ac:dyDescent="0.2">
      <c r="A2" s="135" t="s">
        <v>128</v>
      </c>
      <c r="B2" s="135"/>
      <c r="C2" s="136"/>
    </row>
    <row r="3" spans="1:10" s="137" customFormat="1" ht="20.25" customHeight="1" x14ac:dyDescent="0.2">
      <c r="A3" s="136"/>
      <c r="B3" s="136"/>
      <c r="C3" s="136"/>
    </row>
    <row r="4" spans="1:10" s="137" customFormat="1" ht="20.25" customHeight="1" x14ac:dyDescent="0.2">
      <c r="A4" s="138"/>
      <c r="B4" s="136" t="s">
        <v>129</v>
      </c>
      <c r="C4" s="136"/>
      <c r="E4" s="577" t="s">
        <v>130</v>
      </c>
      <c r="F4" s="577"/>
      <c r="G4" s="577"/>
      <c r="H4" s="577"/>
      <c r="I4" s="577"/>
      <c r="J4" s="577"/>
    </row>
    <row r="5" spans="1:10" s="137" customFormat="1" ht="20.25" customHeight="1" x14ac:dyDescent="0.2">
      <c r="A5" s="139"/>
      <c r="B5" s="136" t="s">
        <v>131</v>
      </c>
      <c r="C5" s="136"/>
      <c r="E5" s="577"/>
      <c r="F5" s="577"/>
      <c r="G5" s="577"/>
      <c r="H5" s="577"/>
      <c r="I5" s="577"/>
      <c r="J5" s="577"/>
    </row>
    <row r="6" spans="1:10" s="137" customFormat="1" ht="20.25" customHeight="1" x14ac:dyDescent="0.2">
      <c r="A6" s="140"/>
      <c r="B6" s="136"/>
      <c r="C6" s="136"/>
    </row>
    <row r="7" spans="1:10" s="137" customFormat="1" ht="20.25" customHeight="1" x14ac:dyDescent="0.2">
      <c r="A7" s="140"/>
      <c r="B7" s="136"/>
      <c r="C7" s="136"/>
    </row>
    <row r="8" spans="1:10" s="137" customFormat="1" ht="20.25" customHeight="1" x14ac:dyDescent="0.2">
      <c r="A8" s="136" t="s">
        <v>132</v>
      </c>
      <c r="B8" s="136"/>
      <c r="C8" s="136"/>
    </row>
    <row r="9" spans="1:10" s="137" customFormat="1" ht="20.25" customHeight="1" x14ac:dyDescent="0.2">
      <c r="A9" s="140"/>
      <c r="B9" s="136"/>
      <c r="C9" s="136"/>
    </row>
    <row r="10" spans="1:10" s="137" customFormat="1" ht="20.25" customHeight="1" x14ac:dyDescent="0.2">
      <c r="A10" s="136" t="s">
        <v>133</v>
      </c>
      <c r="B10" s="136"/>
      <c r="C10" s="136"/>
    </row>
    <row r="11" spans="1:10" s="137" customFormat="1" ht="20.25" customHeight="1" x14ac:dyDescent="0.2">
      <c r="A11" s="136"/>
      <c r="B11" s="136"/>
      <c r="C11" s="136"/>
    </row>
    <row r="12" spans="1:10" s="137" customFormat="1" ht="20.25" customHeight="1" x14ac:dyDescent="0.2">
      <c r="A12" s="136" t="s">
        <v>134</v>
      </c>
      <c r="B12" s="136"/>
      <c r="C12" s="136"/>
    </row>
    <row r="13" spans="1:10" s="137" customFormat="1" ht="20.25" customHeight="1" x14ac:dyDescent="0.2">
      <c r="A13" s="136"/>
      <c r="B13" s="136"/>
      <c r="C13" s="136"/>
    </row>
    <row r="14" spans="1:10" s="137" customFormat="1" ht="20.25" customHeight="1" x14ac:dyDescent="0.2">
      <c r="A14" s="136" t="s">
        <v>135</v>
      </c>
      <c r="B14" s="136"/>
      <c r="C14" s="136"/>
    </row>
    <row r="15" spans="1:10" s="137" customFormat="1" ht="20.25" customHeight="1" x14ac:dyDescent="0.2">
      <c r="A15" s="136"/>
      <c r="B15" s="136"/>
      <c r="C15" s="136"/>
    </row>
    <row r="16" spans="1:10" s="137" customFormat="1" ht="20.25" customHeight="1" x14ac:dyDescent="0.2">
      <c r="A16" s="136" t="s">
        <v>136</v>
      </c>
      <c r="B16" s="136"/>
      <c r="C16" s="136"/>
    </row>
    <row r="17" spans="1:3" s="137" customFormat="1" ht="20.25" customHeight="1" x14ac:dyDescent="0.2">
      <c r="A17" s="136" t="s">
        <v>137</v>
      </c>
      <c r="B17" s="136"/>
      <c r="C17" s="136"/>
    </row>
    <row r="18" spans="1:3" s="137" customFormat="1" ht="20.25" customHeight="1" x14ac:dyDescent="0.2">
      <c r="A18" s="136"/>
      <c r="B18" s="136"/>
      <c r="C18" s="136"/>
    </row>
    <row r="19" spans="1:3" s="137" customFormat="1" ht="20.25" customHeight="1" x14ac:dyDescent="0.2">
      <c r="A19" s="136"/>
      <c r="B19" s="141" t="s">
        <v>138</v>
      </c>
      <c r="C19" s="141" t="s">
        <v>139</v>
      </c>
    </row>
    <row r="20" spans="1:3" s="137" customFormat="1" ht="20.25" customHeight="1" x14ac:dyDescent="0.2">
      <c r="A20" s="136"/>
      <c r="B20" s="141">
        <v>1</v>
      </c>
      <c r="C20" s="142" t="s">
        <v>140</v>
      </c>
    </row>
    <row r="21" spans="1:3" s="137" customFormat="1" ht="20.25" customHeight="1" x14ac:dyDescent="0.2">
      <c r="A21" s="136"/>
      <c r="B21" s="141">
        <v>2</v>
      </c>
      <c r="C21" s="142" t="s">
        <v>141</v>
      </c>
    </row>
    <row r="22" spans="1:3" s="137" customFormat="1" ht="20.25" customHeight="1" x14ac:dyDescent="0.2">
      <c r="A22" s="136"/>
      <c r="B22" s="141">
        <v>3</v>
      </c>
      <c r="C22" s="142" t="s">
        <v>142</v>
      </c>
    </row>
    <row r="23" spans="1:3" s="137" customFormat="1" ht="20.25" customHeight="1" x14ac:dyDescent="0.2">
      <c r="A23" s="136"/>
      <c r="B23" s="136"/>
      <c r="C23" s="136"/>
    </row>
    <row r="24" spans="1:3" s="137" customFormat="1" ht="20.25" customHeight="1" x14ac:dyDescent="0.2">
      <c r="A24" s="136" t="s">
        <v>143</v>
      </c>
      <c r="B24" s="136"/>
      <c r="C24" s="136"/>
    </row>
    <row r="25" spans="1:3" s="137" customFormat="1" ht="20.25" customHeight="1" x14ac:dyDescent="0.2">
      <c r="A25" s="136" t="s">
        <v>144</v>
      </c>
      <c r="B25" s="136"/>
      <c r="C25" s="136"/>
    </row>
    <row r="26" spans="1:3" s="137" customFormat="1" ht="20.25" customHeight="1" x14ac:dyDescent="0.2">
      <c r="A26" s="136"/>
      <c r="B26" s="136"/>
      <c r="C26" s="136"/>
    </row>
    <row r="27" spans="1:3" s="137" customFormat="1" ht="20.25" customHeight="1" x14ac:dyDescent="0.2">
      <c r="A27" s="136"/>
      <c r="B27" s="141" t="s">
        <v>145</v>
      </c>
      <c r="C27" s="141" t="s">
        <v>146</v>
      </c>
    </row>
    <row r="28" spans="1:3" s="137" customFormat="1" ht="20.25" customHeight="1" x14ac:dyDescent="0.2">
      <c r="A28" s="136"/>
      <c r="B28" s="141" t="s">
        <v>147</v>
      </c>
      <c r="C28" s="142" t="s">
        <v>148</v>
      </c>
    </row>
    <row r="29" spans="1:3" s="137" customFormat="1" ht="20.25" customHeight="1" x14ac:dyDescent="0.2">
      <c r="A29" s="136"/>
      <c r="B29" s="141" t="s">
        <v>149</v>
      </c>
      <c r="C29" s="142" t="s">
        <v>150</v>
      </c>
    </row>
    <row r="30" spans="1:3" s="137" customFormat="1" ht="20.25" customHeight="1" x14ac:dyDescent="0.2">
      <c r="A30" s="136"/>
      <c r="B30" s="141" t="s">
        <v>151</v>
      </c>
      <c r="C30" s="142" t="s">
        <v>152</v>
      </c>
    </row>
    <row r="31" spans="1:3" s="137" customFormat="1" ht="20.25" customHeight="1" x14ac:dyDescent="0.2">
      <c r="A31" s="136"/>
      <c r="B31" s="141" t="s">
        <v>153</v>
      </c>
      <c r="C31" s="142" t="s">
        <v>154</v>
      </c>
    </row>
    <row r="32" spans="1:3" s="137" customFormat="1" ht="20.25" customHeight="1" x14ac:dyDescent="0.2">
      <c r="A32" s="136"/>
      <c r="B32" s="136"/>
      <c r="C32" s="136"/>
    </row>
    <row r="33" spans="1:55" s="137" customFormat="1" ht="20.25" customHeight="1" x14ac:dyDescent="0.2">
      <c r="A33" s="136"/>
      <c r="B33" s="143" t="s">
        <v>155</v>
      </c>
      <c r="C33" s="136"/>
    </row>
    <row r="34" spans="1:55" s="137" customFormat="1" ht="20.25" customHeight="1" x14ac:dyDescent="0.2">
      <c r="B34" s="136" t="s">
        <v>156</v>
      </c>
      <c r="E34" s="143"/>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row>
    <row r="35" spans="1:55" s="137" customFormat="1" ht="20.25" customHeight="1" x14ac:dyDescent="0.2">
      <c r="B35" s="136" t="s">
        <v>157</v>
      </c>
      <c r="E35" s="136"/>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row>
    <row r="36" spans="1:55" s="137" customFormat="1" ht="20.25" customHeight="1" x14ac:dyDescent="0.2">
      <c r="E36" s="136"/>
    </row>
    <row r="37" spans="1:55" s="137" customFormat="1" ht="20.25" customHeight="1" x14ac:dyDescent="0.2">
      <c r="A37" s="136"/>
      <c r="B37" s="136"/>
      <c r="C37" s="136"/>
      <c r="D37" s="145"/>
      <c r="E37" s="146"/>
      <c r="F37" s="146"/>
      <c r="G37" s="146"/>
      <c r="H37" s="147"/>
      <c r="I37" s="147"/>
      <c r="J37" s="146"/>
      <c r="K37" s="146"/>
      <c r="L37" s="146"/>
      <c r="M37" s="147"/>
      <c r="N37" s="147"/>
      <c r="O37" s="147"/>
      <c r="P37" s="147"/>
      <c r="Q37" s="147"/>
      <c r="R37" s="146"/>
      <c r="S37" s="146"/>
      <c r="T37" s="146"/>
      <c r="U37" s="147"/>
      <c r="V37" s="147"/>
      <c r="W37" s="146"/>
      <c r="X37" s="146"/>
      <c r="Y37" s="146"/>
      <c r="Z37" s="147"/>
      <c r="AA37" s="147"/>
    </row>
    <row r="38" spans="1:55" s="137" customFormat="1" ht="20.25" customHeight="1" x14ac:dyDescent="0.2">
      <c r="A38" s="136" t="s">
        <v>158</v>
      </c>
      <c r="B38" s="136"/>
      <c r="C38" s="136"/>
    </row>
    <row r="39" spans="1:55" s="137" customFormat="1" ht="20.25" customHeight="1" x14ac:dyDescent="0.2">
      <c r="A39" s="136" t="s">
        <v>159</v>
      </c>
      <c r="B39" s="136"/>
      <c r="C39" s="136"/>
    </row>
    <row r="40" spans="1:55" s="137" customFormat="1" ht="20.25" customHeight="1" x14ac:dyDescent="0.2">
      <c r="A40" s="148" t="s">
        <v>160</v>
      </c>
      <c r="D40" s="149"/>
      <c r="E40" s="150"/>
      <c r="F40" s="146"/>
      <c r="G40" s="146"/>
      <c r="H40" s="146"/>
      <c r="I40" s="146"/>
      <c r="J40" s="147"/>
      <c r="K40" s="146"/>
      <c r="L40" s="147"/>
      <c r="M40" s="146"/>
      <c r="N40" s="146"/>
      <c r="O40" s="146"/>
      <c r="P40" s="146"/>
      <c r="Q40" s="146"/>
      <c r="R40" s="147"/>
      <c r="S40" s="146"/>
      <c r="T40" s="147"/>
      <c r="U40" s="146"/>
      <c r="V40" s="146"/>
      <c r="W40" s="147"/>
      <c r="X40" s="146"/>
      <c r="Y40" s="147"/>
      <c r="Z40" s="146"/>
      <c r="AA40" s="146"/>
      <c r="AB40" s="146"/>
      <c r="AC40" s="146"/>
      <c r="AD40" s="146"/>
      <c r="AE40" s="147"/>
      <c r="AF40" s="145"/>
      <c r="AG40" s="147"/>
      <c r="AH40" s="146"/>
      <c r="AI40" s="147"/>
      <c r="AJ40" s="147"/>
      <c r="AK40" s="147"/>
      <c r="AL40" s="147"/>
      <c r="AM40" s="146"/>
      <c r="AN40" s="147"/>
      <c r="AO40" s="147"/>
    </row>
    <row r="41" spans="1:55" s="137" customFormat="1" ht="20.25" customHeight="1" x14ac:dyDescent="0.2">
      <c r="C41" s="148"/>
      <c r="D41" s="149"/>
      <c r="E41" s="150"/>
      <c r="F41" s="146"/>
      <c r="G41" s="146"/>
      <c r="H41" s="146"/>
      <c r="I41" s="146"/>
      <c r="J41" s="147"/>
      <c r="K41" s="146"/>
      <c r="L41" s="147"/>
      <c r="M41" s="146"/>
      <c r="N41" s="146"/>
      <c r="O41" s="146"/>
      <c r="P41" s="146"/>
      <c r="Q41" s="146"/>
      <c r="R41" s="147"/>
      <c r="S41" s="146"/>
      <c r="T41" s="147"/>
      <c r="U41" s="146"/>
      <c r="V41" s="146"/>
      <c r="W41" s="147"/>
      <c r="X41" s="146"/>
      <c r="Y41" s="147"/>
      <c r="Z41" s="146"/>
      <c r="AA41" s="146"/>
      <c r="AB41" s="146"/>
      <c r="AC41" s="146"/>
      <c r="AD41" s="146"/>
      <c r="AE41" s="147"/>
      <c r="AF41" s="145"/>
      <c r="AG41" s="147"/>
      <c r="AH41" s="146"/>
      <c r="AI41" s="147"/>
      <c r="AJ41" s="147"/>
      <c r="AK41" s="147"/>
      <c r="AL41" s="147"/>
      <c r="AM41" s="146"/>
      <c r="AN41" s="147"/>
      <c r="AO41" s="147"/>
    </row>
    <row r="42" spans="1:55" s="137" customFormat="1" ht="20.25" customHeight="1" x14ac:dyDescent="0.2">
      <c r="A42" s="136" t="s">
        <v>161</v>
      </c>
      <c r="B42" s="136"/>
    </row>
    <row r="43" spans="1:55" s="137" customFormat="1" ht="20.25" customHeight="1" x14ac:dyDescent="0.2"/>
    <row r="44" spans="1:55" s="137" customFormat="1" ht="20.25" customHeight="1" x14ac:dyDescent="0.2">
      <c r="A44" s="136" t="s">
        <v>162</v>
      </c>
      <c r="B44" s="136"/>
      <c r="C44" s="136"/>
    </row>
    <row r="45" spans="1:55" s="137" customFormat="1" ht="20.25" customHeight="1" x14ac:dyDescent="0.2">
      <c r="A45" s="136" t="s">
        <v>163</v>
      </c>
      <c r="B45" s="136"/>
      <c r="C45" s="136"/>
    </row>
    <row r="46" spans="1:55" s="137" customFormat="1" ht="20.25" customHeight="1" x14ac:dyDescent="0.2"/>
    <row r="47" spans="1:55" s="137" customFormat="1" ht="20.25" customHeight="1" x14ac:dyDescent="0.2">
      <c r="A47" s="136" t="s">
        <v>164</v>
      </c>
      <c r="B47" s="136"/>
      <c r="C47" s="136"/>
    </row>
    <row r="48" spans="1:55" s="137" customFormat="1" ht="20.25" customHeight="1" x14ac:dyDescent="0.2">
      <c r="A48" s="136" t="s">
        <v>165</v>
      </c>
      <c r="B48" s="136"/>
      <c r="C48" s="136"/>
    </row>
    <row r="49" spans="1:55" s="137" customFormat="1" ht="20.25" customHeight="1" x14ac:dyDescent="0.2">
      <c r="A49" s="136"/>
      <c r="B49" s="136"/>
      <c r="C49" s="136"/>
    </row>
    <row r="50" spans="1:55" s="137" customFormat="1" ht="20.25" customHeight="1" x14ac:dyDescent="0.2">
      <c r="A50" s="136" t="s">
        <v>166</v>
      </c>
      <c r="B50" s="136"/>
      <c r="C50" s="136"/>
    </row>
    <row r="51" spans="1:55" s="137" customFormat="1" ht="20.25" customHeight="1" x14ac:dyDescent="0.2">
      <c r="A51" s="136"/>
      <c r="B51" s="136"/>
      <c r="C51" s="136"/>
    </row>
    <row r="52" spans="1:55" s="137" customFormat="1" ht="20.25" customHeight="1" x14ac:dyDescent="0.2">
      <c r="A52" s="137" t="s">
        <v>167</v>
      </c>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row>
    <row r="53" spans="1:55" s="137" customFormat="1" ht="20.25" customHeight="1" x14ac:dyDescent="0.2">
      <c r="A53" s="137" t="s">
        <v>168</v>
      </c>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row>
    <row r="54" spans="1:55" s="137" customFormat="1" ht="20.25" customHeight="1" x14ac:dyDescent="0.2">
      <c r="A54" s="137" t="s">
        <v>169</v>
      </c>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row>
    <row r="55" spans="1:55" s="137" customFormat="1" ht="20.25" customHeight="1" x14ac:dyDescent="0.2">
      <c r="A55" s="152"/>
      <c r="B55" s="152"/>
      <c r="C55" s="152"/>
      <c r="D55" s="136"/>
      <c r="E55" s="136"/>
    </row>
    <row r="56" spans="1:55" s="137" customFormat="1" ht="20.25" customHeight="1" x14ac:dyDescent="0.2">
      <c r="A56" s="153"/>
      <c r="B56" s="152"/>
      <c r="C56" s="152"/>
      <c r="D56" s="136"/>
      <c r="E56" s="136"/>
    </row>
    <row r="57" spans="1:55" s="137" customFormat="1" ht="20.25" customHeight="1" x14ac:dyDescent="0.2">
      <c r="A57" s="152"/>
      <c r="B57" s="152"/>
      <c r="C57" s="152"/>
      <c r="D57" s="136"/>
      <c r="E57" s="136"/>
    </row>
    <row r="58" spans="1:55" s="137" customFormat="1" ht="20.25" customHeight="1" x14ac:dyDescent="0.2">
      <c r="A58" s="152"/>
      <c r="B58" s="152"/>
      <c r="C58" s="152"/>
      <c r="D58" s="136"/>
      <c r="E58" s="136"/>
    </row>
    <row r="59" spans="1:55" s="137" customFormat="1" ht="20.25" customHeight="1" x14ac:dyDescent="0.2">
      <c r="A59" s="152"/>
      <c r="B59" s="152"/>
      <c r="C59" s="152"/>
      <c r="D59" s="136"/>
      <c r="E59" s="136"/>
    </row>
    <row r="60" spans="1:55" s="137" customFormat="1" ht="20.25" customHeight="1" x14ac:dyDescent="0.2">
      <c r="A60" s="152"/>
      <c r="B60" s="152"/>
      <c r="C60" s="152"/>
      <c r="D60" s="136"/>
      <c r="E60" s="136"/>
    </row>
    <row r="61" spans="1:55" s="137" customFormat="1" ht="20.25" customHeight="1" x14ac:dyDescent="0.2">
      <c r="A61" s="152"/>
      <c r="B61" s="152"/>
      <c r="C61" s="152"/>
      <c r="D61" s="136"/>
      <c r="E61" s="136"/>
    </row>
    <row r="62" spans="1:55" ht="20.25" customHeight="1" x14ac:dyDescent="0.2"/>
    <row r="63" spans="1:55" ht="20.25" customHeight="1" x14ac:dyDescent="0.2"/>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19"/>
  <sheetViews>
    <sheetView showGridLines="0" topLeftCell="A4" zoomScale="55" zoomScaleNormal="55" zoomScaleSheetLayoutView="75" workbookViewId="0">
      <selection activeCell="C15" sqref="C15:D15"/>
    </sheetView>
  </sheetViews>
  <sheetFormatPr defaultColWidth="5" defaultRowHeight="20.25" customHeight="1" x14ac:dyDescent="0.2"/>
  <cols>
    <col min="1" max="1" width="1.5546875" style="197" customWidth="1"/>
    <col min="2" max="56" width="6.21875" style="197" customWidth="1"/>
    <col min="57" max="16384" width="5" style="197"/>
  </cols>
  <sheetData>
    <row r="1" spans="1:57" s="159" customFormat="1" ht="20.25" customHeight="1" x14ac:dyDescent="0.2">
      <c r="A1" s="154"/>
      <c r="B1" s="154"/>
      <c r="C1" s="155" t="s">
        <v>170</v>
      </c>
      <c r="D1" s="155"/>
      <c r="E1" s="154"/>
      <c r="F1" s="154"/>
      <c r="G1" s="156" t="s">
        <v>171</v>
      </c>
      <c r="H1" s="154"/>
      <c r="I1" s="154"/>
      <c r="J1" s="155"/>
      <c r="K1" s="155"/>
      <c r="L1" s="155"/>
      <c r="M1" s="155"/>
      <c r="N1" s="154"/>
      <c r="O1" s="154"/>
      <c r="P1" s="154"/>
      <c r="Q1" s="154"/>
      <c r="R1" s="154"/>
      <c r="S1" s="154"/>
      <c r="T1" s="154"/>
      <c r="U1" s="154"/>
      <c r="V1" s="154"/>
      <c r="W1" s="154"/>
      <c r="X1" s="154"/>
      <c r="Y1" s="154"/>
      <c r="Z1" s="154"/>
      <c r="AA1" s="154"/>
      <c r="AB1" s="154"/>
      <c r="AC1" s="154"/>
      <c r="AD1" s="154"/>
      <c r="AE1" s="154"/>
      <c r="AF1" s="154"/>
      <c r="AG1" s="154"/>
      <c r="AH1" s="154"/>
      <c r="AI1" s="154"/>
      <c r="AJ1" s="154"/>
      <c r="AK1" s="157" t="s">
        <v>172</v>
      </c>
      <c r="AL1" s="157" t="s">
        <v>173</v>
      </c>
      <c r="AM1" s="595" t="s">
        <v>202</v>
      </c>
      <c r="AN1" s="595"/>
      <c r="AO1" s="595"/>
      <c r="AP1" s="595"/>
      <c r="AQ1" s="595"/>
      <c r="AR1" s="595"/>
      <c r="AS1" s="595"/>
      <c r="AT1" s="595"/>
      <c r="AU1" s="595"/>
      <c r="AV1" s="595"/>
      <c r="AW1" s="595"/>
      <c r="AX1" s="595"/>
      <c r="AY1" s="595"/>
      <c r="AZ1" s="595"/>
      <c r="BA1" s="595"/>
      <c r="BB1" s="158" t="s">
        <v>175</v>
      </c>
      <c r="BC1" s="154"/>
      <c r="BD1" s="154"/>
    </row>
    <row r="2" spans="1:57" s="162" customFormat="1" ht="20.25" customHeight="1" x14ac:dyDescent="0.2">
      <c r="A2" s="160"/>
      <c r="B2" s="160"/>
      <c r="C2" s="160"/>
      <c r="D2" s="156"/>
      <c r="E2" s="160"/>
      <c r="F2" s="160"/>
      <c r="G2" s="160"/>
      <c r="H2" s="156"/>
      <c r="I2" s="157"/>
      <c r="J2" s="157"/>
      <c r="K2" s="157"/>
      <c r="L2" s="157"/>
      <c r="M2" s="157"/>
      <c r="N2" s="160"/>
      <c r="O2" s="160"/>
      <c r="P2" s="160"/>
      <c r="Q2" s="160"/>
      <c r="R2" s="160"/>
      <c r="S2" s="160"/>
      <c r="T2" s="157" t="s">
        <v>176</v>
      </c>
      <c r="U2" s="596"/>
      <c r="V2" s="596"/>
      <c r="W2" s="157" t="s">
        <v>173</v>
      </c>
      <c r="X2" s="597" t="str">
        <f>IF(U2=0,"",YEAR(DATE(2018+U2,1,1)))</f>
        <v/>
      </c>
      <c r="Y2" s="597"/>
      <c r="Z2" s="160" t="s">
        <v>177</v>
      </c>
      <c r="AA2" s="160" t="s">
        <v>178</v>
      </c>
      <c r="AB2" s="596"/>
      <c r="AC2" s="596"/>
      <c r="AD2" s="160" t="s">
        <v>179</v>
      </c>
      <c r="AE2" s="160"/>
      <c r="AF2" s="160"/>
      <c r="AG2" s="160"/>
      <c r="AH2" s="160"/>
      <c r="AI2" s="160"/>
      <c r="AJ2" s="158"/>
      <c r="AK2" s="157" t="s">
        <v>103</v>
      </c>
      <c r="AL2" s="157" t="s">
        <v>173</v>
      </c>
      <c r="AM2" s="596"/>
      <c r="AN2" s="596"/>
      <c r="AO2" s="596"/>
      <c r="AP2" s="596"/>
      <c r="AQ2" s="596"/>
      <c r="AR2" s="596"/>
      <c r="AS2" s="596"/>
      <c r="AT2" s="596"/>
      <c r="AU2" s="596"/>
      <c r="AV2" s="596"/>
      <c r="AW2" s="596"/>
      <c r="AX2" s="596"/>
      <c r="AY2" s="596"/>
      <c r="AZ2" s="596"/>
      <c r="BA2" s="596"/>
      <c r="BB2" s="158" t="s">
        <v>175</v>
      </c>
      <c r="BC2" s="157"/>
      <c r="BD2" s="157"/>
      <c r="BE2" s="161"/>
    </row>
    <row r="3" spans="1:57" s="162" customFormat="1" ht="20.25" customHeight="1" x14ac:dyDescent="0.2">
      <c r="A3" s="160"/>
      <c r="B3" s="160"/>
      <c r="C3" s="160"/>
      <c r="D3" s="156"/>
      <c r="E3" s="160"/>
      <c r="F3" s="160"/>
      <c r="G3" s="160"/>
      <c r="H3" s="156"/>
      <c r="I3" s="157"/>
      <c r="J3" s="157"/>
      <c r="K3" s="157"/>
      <c r="L3" s="157"/>
      <c r="M3" s="157"/>
      <c r="N3" s="160"/>
      <c r="O3" s="160"/>
      <c r="P3" s="160"/>
      <c r="Q3" s="160"/>
      <c r="R3" s="160"/>
      <c r="S3" s="160"/>
      <c r="T3" s="163"/>
      <c r="U3" s="164"/>
      <c r="V3" s="164"/>
      <c r="W3" s="165"/>
      <c r="X3" s="164"/>
      <c r="Y3" s="164"/>
      <c r="Z3" s="166"/>
      <c r="AA3" s="166"/>
      <c r="AB3" s="164"/>
      <c r="AC3" s="164"/>
      <c r="AD3" s="167"/>
      <c r="AE3" s="160"/>
      <c r="AF3" s="160"/>
      <c r="AG3" s="160"/>
      <c r="AH3" s="160"/>
      <c r="AI3" s="160"/>
      <c r="AJ3" s="158"/>
      <c r="AK3" s="157"/>
      <c r="AL3" s="157"/>
      <c r="AM3" s="168"/>
      <c r="AN3" s="168"/>
      <c r="AO3" s="168"/>
      <c r="AP3" s="168"/>
      <c r="AQ3" s="168"/>
      <c r="AR3" s="168"/>
      <c r="AS3" s="168"/>
      <c r="AT3" s="168"/>
      <c r="AU3" s="168"/>
      <c r="AV3" s="168"/>
      <c r="AW3" s="168"/>
      <c r="AX3" s="168"/>
      <c r="AY3" s="169" t="s">
        <v>180</v>
      </c>
      <c r="AZ3" s="598"/>
      <c r="BA3" s="598"/>
      <c r="BB3" s="598"/>
      <c r="BC3" s="598"/>
      <c r="BD3" s="157"/>
      <c r="BE3" s="161"/>
    </row>
    <row r="4" spans="1:57" s="162" customFormat="1" ht="20.25" customHeight="1" x14ac:dyDescent="0.2">
      <c r="A4" s="160"/>
      <c r="B4" s="170"/>
      <c r="C4" s="170"/>
      <c r="D4" s="170"/>
      <c r="E4" s="170"/>
      <c r="F4" s="170"/>
      <c r="G4" s="170"/>
      <c r="H4" s="170"/>
      <c r="I4" s="170"/>
      <c r="J4" s="171"/>
      <c r="K4" s="172"/>
      <c r="L4" s="172"/>
      <c r="M4" s="172"/>
      <c r="N4" s="172"/>
      <c r="O4" s="172"/>
      <c r="P4" s="173"/>
      <c r="Q4" s="172"/>
      <c r="R4" s="172"/>
      <c r="S4" s="174"/>
      <c r="T4" s="160"/>
      <c r="U4" s="160"/>
      <c r="V4" s="160"/>
      <c r="W4" s="160"/>
      <c r="X4" s="160"/>
      <c r="Y4" s="160"/>
      <c r="Z4" s="166"/>
      <c r="AA4" s="166"/>
      <c r="AB4" s="164"/>
      <c r="AC4" s="164"/>
      <c r="AD4" s="167"/>
      <c r="AE4" s="160"/>
      <c r="AF4" s="160"/>
      <c r="AG4" s="160"/>
      <c r="AH4" s="160"/>
      <c r="AI4" s="160"/>
      <c r="AJ4" s="158"/>
      <c r="AK4" s="157"/>
      <c r="AL4" s="157"/>
      <c r="AM4" s="168"/>
      <c r="AN4" s="168"/>
      <c r="AO4" s="168"/>
      <c r="AP4" s="168"/>
      <c r="AQ4" s="168"/>
      <c r="AR4" s="168"/>
      <c r="AS4" s="168"/>
      <c r="AT4" s="168"/>
      <c r="AU4" s="168"/>
      <c r="AV4" s="168"/>
      <c r="AW4" s="168"/>
      <c r="AX4" s="168"/>
      <c r="AY4" s="169" t="s">
        <v>181</v>
      </c>
      <c r="AZ4" s="598"/>
      <c r="BA4" s="598"/>
      <c r="BB4" s="598"/>
      <c r="BC4" s="598"/>
      <c r="BD4" s="157"/>
      <c r="BE4" s="161"/>
    </row>
    <row r="5" spans="1:57" s="162" customFormat="1" ht="20.25" customHeight="1" x14ac:dyDescent="0.2">
      <c r="A5" s="160"/>
      <c r="B5" s="175"/>
      <c r="C5" s="175"/>
      <c r="D5" s="175"/>
      <c r="E5" s="175"/>
      <c r="F5" s="175"/>
      <c r="G5" s="175"/>
      <c r="H5" s="175"/>
      <c r="I5" s="175"/>
      <c r="J5" s="176"/>
      <c r="K5" s="177"/>
      <c r="L5" s="178"/>
      <c r="M5" s="178"/>
      <c r="N5" s="178"/>
      <c r="O5" s="178"/>
      <c r="P5" s="175"/>
      <c r="Q5" s="179"/>
      <c r="R5" s="179"/>
      <c r="S5" s="180"/>
      <c r="T5" s="160"/>
      <c r="U5" s="160"/>
      <c r="V5" s="160"/>
      <c r="W5" s="160"/>
      <c r="X5" s="160"/>
      <c r="Y5" s="160"/>
      <c r="Z5" s="166"/>
      <c r="AA5" s="166"/>
      <c r="AB5" s="164"/>
      <c r="AC5" s="164"/>
      <c r="AD5" s="181"/>
      <c r="AE5" s="181"/>
      <c r="AF5" s="181"/>
      <c r="AG5" s="181"/>
      <c r="AH5" s="160"/>
      <c r="AI5" s="160"/>
      <c r="AJ5" s="181" t="s">
        <v>182</v>
      </c>
      <c r="AK5" s="181"/>
      <c r="AL5" s="181"/>
      <c r="AM5" s="181"/>
      <c r="AN5" s="181"/>
      <c r="AO5" s="181"/>
      <c r="AP5" s="181"/>
      <c r="AQ5" s="181"/>
      <c r="AR5" s="170"/>
      <c r="AS5" s="170"/>
      <c r="AT5" s="182"/>
      <c r="AU5" s="181"/>
      <c r="AV5" s="612"/>
      <c r="AW5" s="613"/>
      <c r="AX5" s="182" t="s">
        <v>183</v>
      </c>
      <c r="AY5" s="181"/>
      <c r="AZ5" s="612"/>
      <c r="BA5" s="613"/>
      <c r="BB5" s="182" t="s">
        <v>184</v>
      </c>
      <c r="BC5" s="181"/>
      <c r="BD5" s="160"/>
      <c r="BE5" s="161"/>
    </row>
    <row r="6" spans="1:57" s="162" customFormat="1" ht="20.25" customHeight="1" x14ac:dyDescent="0.2">
      <c r="A6" s="160"/>
      <c r="B6" s="175"/>
      <c r="C6" s="175"/>
      <c r="D6" s="175"/>
      <c r="E6" s="175"/>
      <c r="F6" s="175"/>
      <c r="G6" s="175"/>
      <c r="H6" s="175"/>
      <c r="I6" s="175"/>
      <c r="J6" s="175"/>
      <c r="K6" s="183"/>
      <c r="L6" s="183"/>
      <c r="M6" s="183"/>
      <c r="N6" s="175"/>
      <c r="O6" s="184"/>
      <c r="P6" s="185"/>
      <c r="Q6" s="185"/>
      <c r="R6" s="186"/>
      <c r="S6" s="187"/>
      <c r="T6" s="160"/>
      <c r="U6" s="160"/>
      <c r="V6" s="160"/>
      <c r="W6" s="160"/>
      <c r="X6" s="160"/>
      <c r="Y6" s="160"/>
      <c r="Z6" s="166"/>
      <c r="AA6" s="166"/>
      <c r="AB6" s="164"/>
      <c r="AC6" s="164"/>
      <c r="AD6" s="188"/>
      <c r="AE6" s="154"/>
      <c r="AF6" s="154"/>
      <c r="AG6" s="154"/>
      <c r="AH6" s="160"/>
      <c r="AI6" s="160"/>
      <c r="AJ6" s="160"/>
      <c r="AK6" s="160"/>
      <c r="AL6" s="154"/>
      <c r="AM6" s="154"/>
      <c r="AN6" s="189"/>
      <c r="AO6" s="190"/>
      <c r="AP6" s="190"/>
      <c r="AQ6" s="191"/>
      <c r="AR6" s="191"/>
      <c r="AS6" s="191"/>
      <c r="AT6" s="191"/>
      <c r="AU6" s="191"/>
      <c r="AV6" s="191"/>
      <c r="AW6" s="181" t="s">
        <v>185</v>
      </c>
      <c r="AX6" s="181"/>
      <c r="AY6" s="181"/>
      <c r="AZ6" s="614" t="e">
        <f>DAY(EOMONTH(DATE(X2,AB2,1),0))</f>
        <v>#VALUE!</v>
      </c>
      <c r="BA6" s="615"/>
      <c r="BB6" s="182" t="s">
        <v>186</v>
      </c>
      <c r="BC6" s="160"/>
      <c r="BD6" s="160"/>
      <c r="BE6" s="161"/>
    </row>
    <row r="7" spans="1:57" ht="20.25" customHeight="1" thickBot="1" x14ac:dyDescent="0.25">
      <c r="A7" s="192"/>
      <c r="B7" s="192"/>
      <c r="C7" s="193"/>
      <c r="D7" s="193"/>
      <c r="E7" s="192"/>
      <c r="F7" s="192"/>
      <c r="G7" s="194"/>
      <c r="H7" s="192"/>
      <c r="I7" s="192"/>
      <c r="J7" s="192"/>
      <c r="K7" s="192"/>
      <c r="L7" s="192"/>
      <c r="M7" s="192"/>
      <c r="N7" s="192"/>
      <c r="O7" s="192"/>
      <c r="P7" s="192"/>
      <c r="Q7" s="192"/>
      <c r="R7" s="192"/>
      <c r="S7" s="193"/>
      <c r="T7" s="192"/>
      <c r="U7" s="192"/>
      <c r="V7" s="192"/>
      <c r="W7" s="192"/>
      <c r="X7" s="192"/>
      <c r="Y7" s="192"/>
      <c r="Z7" s="192"/>
      <c r="AA7" s="192"/>
      <c r="AB7" s="192"/>
      <c r="AC7" s="192"/>
      <c r="AD7" s="192"/>
      <c r="AE7" s="192"/>
      <c r="AF7" s="192"/>
      <c r="AG7" s="192"/>
      <c r="AH7" s="192"/>
      <c r="AI7" s="192"/>
      <c r="AJ7" s="193"/>
      <c r="AK7" s="192"/>
      <c r="AL7" s="192"/>
      <c r="AM7" s="192"/>
      <c r="AN7" s="192"/>
      <c r="AO7" s="192"/>
      <c r="AP7" s="192"/>
      <c r="AQ7" s="192"/>
      <c r="AR7" s="192"/>
      <c r="AS7" s="192"/>
      <c r="AT7" s="192"/>
      <c r="AU7" s="192"/>
      <c r="AV7" s="192"/>
      <c r="AW7" s="192"/>
      <c r="AX7" s="192"/>
      <c r="AY7" s="192"/>
      <c r="AZ7" s="192"/>
      <c r="BA7" s="192"/>
      <c r="BB7" s="192"/>
      <c r="BC7" s="195"/>
      <c r="BD7" s="195"/>
      <c r="BE7" s="196"/>
    </row>
    <row r="8" spans="1:57" ht="20.25" customHeight="1" thickBot="1" x14ac:dyDescent="0.25">
      <c r="A8" s="192"/>
      <c r="B8" s="578" t="s">
        <v>138</v>
      </c>
      <c r="C8" s="581" t="s">
        <v>187</v>
      </c>
      <c r="D8" s="582"/>
      <c r="E8" s="587" t="s">
        <v>188</v>
      </c>
      <c r="F8" s="582"/>
      <c r="G8" s="587" t="s">
        <v>189</v>
      </c>
      <c r="H8" s="581"/>
      <c r="I8" s="581"/>
      <c r="J8" s="581"/>
      <c r="K8" s="582"/>
      <c r="L8" s="587" t="s">
        <v>190</v>
      </c>
      <c r="M8" s="581"/>
      <c r="N8" s="581"/>
      <c r="O8" s="590"/>
      <c r="P8" s="593" t="s">
        <v>191</v>
      </c>
      <c r="Q8" s="594"/>
      <c r="R8" s="594"/>
      <c r="S8" s="594"/>
      <c r="T8" s="594"/>
      <c r="U8" s="594"/>
      <c r="V8" s="594"/>
      <c r="W8" s="594"/>
      <c r="X8" s="594"/>
      <c r="Y8" s="594"/>
      <c r="Z8" s="594"/>
      <c r="AA8" s="594"/>
      <c r="AB8" s="594"/>
      <c r="AC8" s="594"/>
      <c r="AD8" s="594"/>
      <c r="AE8" s="594"/>
      <c r="AF8" s="594"/>
      <c r="AG8" s="594"/>
      <c r="AH8" s="594"/>
      <c r="AI8" s="594"/>
      <c r="AJ8" s="594"/>
      <c r="AK8" s="594"/>
      <c r="AL8" s="594"/>
      <c r="AM8" s="594"/>
      <c r="AN8" s="594"/>
      <c r="AO8" s="594"/>
      <c r="AP8" s="594"/>
      <c r="AQ8" s="594"/>
      <c r="AR8" s="594"/>
      <c r="AS8" s="594"/>
      <c r="AT8" s="594"/>
      <c r="AU8" s="599" t="str">
        <f>IF(AZ3="４週","(9)1～4週目の勤務時間数合計","(9)1か月の勤務時間数合計")</f>
        <v>(9)1か月の勤務時間数合計</v>
      </c>
      <c r="AV8" s="600"/>
      <c r="AW8" s="599" t="s">
        <v>192</v>
      </c>
      <c r="AX8" s="600"/>
      <c r="AY8" s="607" t="s">
        <v>193</v>
      </c>
      <c r="AZ8" s="607"/>
      <c r="BA8" s="607"/>
      <c r="BB8" s="607"/>
      <c r="BC8" s="607"/>
      <c r="BD8" s="607"/>
    </row>
    <row r="9" spans="1:57" ht="20.25" customHeight="1" thickBot="1" x14ac:dyDescent="0.25">
      <c r="A9" s="192"/>
      <c r="B9" s="579"/>
      <c r="C9" s="583"/>
      <c r="D9" s="584"/>
      <c r="E9" s="588"/>
      <c r="F9" s="584"/>
      <c r="G9" s="588"/>
      <c r="H9" s="583"/>
      <c r="I9" s="583"/>
      <c r="J9" s="583"/>
      <c r="K9" s="584"/>
      <c r="L9" s="588"/>
      <c r="M9" s="583"/>
      <c r="N9" s="583"/>
      <c r="O9" s="591"/>
      <c r="P9" s="609" t="s">
        <v>194</v>
      </c>
      <c r="Q9" s="610"/>
      <c r="R9" s="610"/>
      <c r="S9" s="610"/>
      <c r="T9" s="610"/>
      <c r="U9" s="610"/>
      <c r="V9" s="611"/>
      <c r="W9" s="609" t="s">
        <v>195</v>
      </c>
      <c r="X9" s="610"/>
      <c r="Y9" s="610"/>
      <c r="Z9" s="610"/>
      <c r="AA9" s="610"/>
      <c r="AB9" s="610"/>
      <c r="AC9" s="611"/>
      <c r="AD9" s="609" t="s">
        <v>196</v>
      </c>
      <c r="AE9" s="610"/>
      <c r="AF9" s="610"/>
      <c r="AG9" s="610"/>
      <c r="AH9" s="610"/>
      <c r="AI9" s="610"/>
      <c r="AJ9" s="611"/>
      <c r="AK9" s="609" t="s">
        <v>197</v>
      </c>
      <c r="AL9" s="610"/>
      <c r="AM9" s="610"/>
      <c r="AN9" s="610"/>
      <c r="AO9" s="610"/>
      <c r="AP9" s="610"/>
      <c r="AQ9" s="611"/>
      <c r="AR9" s="609" t="s">
        <v>198</v>
      </c>
      <c r="AS9" s="610"/>
      <c r="AT9" s="611"/>
      <c r="AU9" s="601"/>
      <c r="AV9" s="602"/>
      <c r="AW9" s="601"/>
      <c r="AX9" s="602"/>
      <c r="AY9" s="607"/>
      <c r="AZ9" s="607"/>
      <c r="BA9" s="607"/>
      <c r="BB9" s="607"/>
      <c r="BC9" s="607"/>
      <c r="BD9" s="607"/>
    </row>
    <row r="10" spans="1:57" ht="20.25" customHeight="1" thickBot="1" x14ac:dyDescent="0.25">
      <c r="A10" s="192"/>
      <c r="B10" s="579"/>
      <c r="C10" s="583"/>
      <c r="D10" s="584"/>
      <c r="E10" s="588"/>
      <c r="F10" s="584"/>
      <c r="G10" s="588"/>
      <c r="H10" s="583"/>
      <c r="I10" s="583"/>
      <c r="J10" s="583"/>
      <c r="K10" s="584"/>
      <c r="L10" s="588"/>
      <c r="M10" s="583"/>
      <c r="N10" s="583"/>
      <c r="O10" s="591"/>
      <c r="P10" s="198" t="e">
        <f>DAY(DATE($X$2,$AB$2,1))</f>
        <v>#VALUE!</v>
      </c>
      <c r="Q10" s="199" t="e">
        <f>DAY(DATE($X$2,$AB$2,2))</f>
        <v>#VALUE!</v>
      </c>
      <c r="R10" s="199" t="e">
        <f>DAY(DATE($X$2,$AB$2,3))</f>
        <v>#VALUE!</v>
      </c>
      <c r="S10" s="199" t="e">
        <f>DAY(DATE($X$2,$AB$2,4))</f>
        <v>#VALUE!</v>
      </c>
      <c r="T10" s="199" t="e">
        <f>DAY(DATE($X$2,$AB$2,5))</f>
        <v>#VALUE!</v>
      </c>
      <c r="U10" s="199" t="e">
        <f>DAY(DATE($X$2,$AB$2,6))</f>
        <v>#VALUE!</v>
      </c>
      <c r="V10" s="200" t="e">
        <f>DAY(DATE($X$2,$AB$2,7))</f>
        <v>#VALUE!</v>
      </c>
      <c r="W10" s="198" t="e">
        <f>DAY(DATE($X$2,$AB$2,8))</f>
        <v>#VALUE!</v>
      </c>
      <c r="X10" s="199" t="e">
        <f>DAY(DATE($X$2,$AB$2,9))</f>
        <v>#VALUE!</v>
      </c>
      <c r="Y10" s="199" t="e">
        <f>DAY(DATE($X$2,$AB$2,10))</f>
        <v>#VALUE!</v>
      </c>
      <c r="Z10" s="199" t="e">
        <f>DAY(DATE($X$2,$AB$2,11))</f>
        <v>#VALUE!</v>
      </c>
      <c r="AA10" s="199" t="e">
        <f>DAY(DATE($X$2,$AB$2,12))</f>
        <v>#VALUE!</v>
      </c>
      <c r="AB10" s="199" t="e">
        <f>DAY(DATE($X$2,$AB$2,13))</f>
        <v>#VALUE!</v>
      </c>
      <c r="AC10" s="200" t="e">
        <f>DAY(DATE($X$2,$AB$2,14))</f>
        <v>#VALUE!</v>
      </c>
      <c r="AD10" s="198" t="e">
        <f>DAY(DATE($X$2,$AB$2,15))</f>
        <v>#VALUE!</v>
      </c>
      <c r="AE10" s="199" t="e">
        <f>DAY(DATE($X$2,$AB$2,16))</f>
        <v>#VALUE!</v>
      </c>
      <c r="AF10" s="199" t="e">
        <f>DAY(DATE($X$2,$AB$2,17))</f>
        <v>#VALUE!</v>
      </c>
      <c r="AG10" s="199" t="e">
        <f>DAY(DATE($X$2,$AB$2,18))</f>
        <v>#VALUE!</v>
      </c>
      <c r="AH10" s="199" t="e">
        <f>DAY(DATE($X$2,$AB$2,19))</f>
        <v>#VALUE!</v>
      </c>
      <c r="AI10" s="199" t="e">
        <f>DAY(DATE($X$2,$AB$2,20))</f>
        <v>#VALUE!</v>
      </c>
      <c r="AJ10" s="200" t="e">
        <f>DAY(DATE($X$2,$AB$2,21))</f>
        <v>#VALUE!</v>
      </c>
      <c r="AK10" s="198" t="e">
        <f>DAY(DATE($X$2,$AB$2,22))</f>
        <v>#VALUE!</v>
      </c>
      <c r="AL10" s="199" t="e">
        <f>DAY(DATE($X$2,$AB$2,23))</f>
        <v>#VALUE!</v>
      </c>
      <c r="AM10" s="199" t="e">
        <f>DAY(DATE($X$2,$AB$2,24))</f>
        <v>#VALUE!</v>
      </c>
      <c r="AN10" s="199" t="e">
        <f>DAY(DATE($X$2,$AB$2,25))</f>
        <v>#VALUE!</v>
      </c>
      <c r="AO10" s="199" t="e">
        <f>DAY(DATE($X$2,$AB$2,26))</f>
        <v>#VALUE!</v>
      </c>
      <c r="AP10" s="199" t="e">
        <f>DAY(DATE($X$2,$AB$2,27))</f>
        <v>#VALUE!</v>
      </c>
      <c r="AQ10" s="200" t="e">
        <f>DAY(DATE($X$2,$AB$2,28))</f>
        <v>#VALUE!</v>
      </c>
      <c r="AR10" s="198" t="str">
        <f>IF(AZ3="暦月",IF(DAY(DATE($X$2,$AB$2,29))=29,29,""),"")</f>
        <v/>
      </c>
      <c r="AS10" s="199" t="str">
        <f>IF(AZ3="暦月",IF(DAY(DATE($X$2,$AB$2,30))=30,30,""),"")</f>
        <v/>
      </c>
      <c r="AT10" s="200" t="str">
        <f>IF(AZ3="暦月",IF(DAY(DATE($X$2,$AB$2,31))=31,31,""),"")</f>
        <v/>
      </c>
      <c r="AU10" s="601"/>
      <c r="AV10" s="602"/>
      <c r="AW10" s="601"/>
      <c r="AX10" s="602"/>
      <c r="AY10" s="607"/>
      <c r="AZ10" s="607"/>
      <c r="BA10" s="607"/>
      <c r="BB10" s="607"/>
      <c r="BC10" s="607"/>
      <c r="BD10" s="607"/>
    </row>
    <row r="11" spans="1:57" ht="20.25" hidden="1" customHeight="1" thickBot="1" x14ac:dyDescent="0.25">
      <c r="A11" s="192"/>
      <c r="B11" s="579"/>
      <c r="C11" s="583"/>
      <c r="D11" s="584"/>
      <c r="E11" s="588"/>
      <c r="F11" s="584"/>
      <c r="G11" s="588"/>
      <c r="H11" s="583"/>
      <c r="I11" s="583"/>
      <c r="J11" s="583"/>
      <c r="K11" s="584"/>
      <c r="L11" s="588"/>
      <c r="M11" s="583"/>
      <c r="N11" s="583"/>
      <c r="O11" s="591"/>
      <c r="P11" s="198" t="e">
        <f>WEEKDAY(DATE($X$2,$AB$2,1))</f>
        <v>#VALUE!</v>
      </c>
      <c r="Q11" s="199" t="e">
        <f>WEEKDAY(DATE($X$2,$AB$2,2))</f>
        <v>#VALUE!</v>
      </c>
      <c r="R11" s="199" t="e">
        <f>WEEKDAY(DATE($X$2,$AB$2,3))</f>
        <v>#VALUE!</v>
      </c>
      <c r="S11" s="199" t="e">
        <f>WEEKDAY(DATE($X$2,$AB$2,4))</f>
        <v>#VALUE!</v>
      </c>
      <c r="T11" s="199" t="e">
        <f>WEEKDAY(DATE($X$2,$AB$2,5))</f>
        <v>#VALUE!</v>
      </c>
      <c r="U11" s="199" t="e">
        <f>WEEKDAY(DATE($X$2,$AB$2,6))</f>
        <v>#VALUE!</v>
      </c>
      <c r="V11" s="200" t="e">
        <f>WEEKDAY(DATE($X$2,$AB$2,7))</f>
        <v>#VALUE!</v>
      </c>
      <c r="W11" s="198" t="e">
        <f>WEEKDAY(DATE($X$2,$AB$2,8))</f>
        <v>#VALUE!</v>
      </c>
      <c r="X11" s="199" t="e">
        <f>WEEKDAY(DATE($X$2,$AB$2,9))</f>
        <v>#VALUE!</v>
      </c>
      <c r="Y11" s="199" t="e">
        <f>WEEKDAY(DATE($X$2,$AB$2,10))</f>
        <v>#VALUE!</v>
      </c>
      <c r="Z11" s="199" t="e">
        <f>WEEKDAY(DATE($X$2,$AB$2,11))</f>
        <v>#VALUE!</v>
      </c>
      <c r="AA11" s="199" t="e">
        <f>WEEKDAY(DATE($X$2,$AB$2,12))</f>
        <v>#VALUE!</v>
      </c>
      <c r="AB11" s="199" t="e">
        <f>WEEKDAY(DATE($X$2,$AB$2,13))</f>
        <v>#VALUE!</v>
      </c>
      <c r="AC11" s="200" t="e">
        <f>WEEKDAY(DATE($X$2,$AB$2,14))</f>
        <v>#VALUE!</v>
      </c>
      <c r="AD11" s="198" t="e">
        <f>WEEKDAY(DATE($X$2,$AB$2,15))</f>
        <v>#VALUE!</v>
      </c>
      <c r="AE11" s="199" t="e">
        <f>WEEKDAY(DATE($X$2,$AB$2,16))</f>
        <v>#VALUE!</v>
      </c>
      <c r="AF11" s="199" t="e">
        <f>WEEKDAY(DATE($X$2,$AB$2,17))</f>
        <v>#VALUE!</v>
      </c>
      <c r="AG11" s="199" t="e">
        <f>WEEKDAY(DATE($X$2,$AB$2,18))</f>
        <v>#VALUE!</v>
      </c>
      <c r="AH11" s="199" t="e">
        <f>WEEKDAY(DATE($X$2,$AB$2,19))</f>
        <v>#VALUE!</v>
      </c>
      <c r="AI11" s="199" t="e">
        <f>WEEKDAY(DATE($X$2,$AB$2,20))</f>
        <v>#VALUE!</v>
      </c>
      <c r="AJ11" s="200" t="e">
        <f>WEEKDAY(DATE($X$2,$AB$2,21))</f>
        <v>#VALUE!</v>
      </c>
      <c r="AK11" s="198" t="e">
        <f>WEEKDAY(DATE($X$2,$AB$2,22))</f>
        <v>#VALUE!</v>
      </c>
      <c r="AL11" s="199" t="e">
        <f>WEEKDAY(DATE($X$2,$AB$2,23))</f>
        <v>#VALUE!</v>
      </c>
      <c r="AM11" s="199" t="e">
        <f>WEEKDAY(DATE($X$2,$AB$2,24))</f>
        <v>#VALUE!</v>
      </c>
      <c r="AN11" s="199" t="e">
        <f>WEEKDAY(DATE($X$2,$AB$2,25))</f>
        <v>#VALUE!</v>
      </c>
      <c r="AO11" s="199" t="e">
        <f>WEEKDAY(DATE($X$2,$AB$2,26))</f>
        <v>#VALUE!</v>
      </c>
      <c r="AP11" s="199" t="e">
        <f>WEEKDAY(DATE($X$2,$AB$2,27))</f>
        <v>#VALUE!</v>
      </c>
      <c r="AQ11" s="200" t="e">
        <f>WEEKDAY(DATE($X$2,$AB$2,28))</f>
        <v>#VALUE!</v>
      </c>
      <c r="AR11" s="198">
        <f>IF(AR10=29,WEEKDAY(DATE($X$2,$AB$2,29)),0)</f>
        <v>0</v>
      </c>
      <c r="AS11" s="199">
        <f>IF(AS10=30,WEEKDAY(DATE($X$2,$AB$2,30)),0)</f>
        <v>0</v>
      </c>
      <c r="AT11" s="200">
        <f>IF(AT10=31,WEEKDAY(DATE($X$2,$AB$2,31)),0)</f>
        <v>0</v>
      </c>
      <c r="AU11" s="603"/>
      <c r="AV11" s="604"/>
      <c r="AW11" s="603"/>
      <c r="AX11" s="604"/>
      <c r="AY11" s="608"/>
      <c r="AZ11" s="608"/>
      <c r="BA11" s="608"/>
      <c r="BB11" s="608"/>
      <c r="BC11" s="608"/>
      <c r="BD11" s="608"/>
    </row>
    <row r="12" spans="1:57" ht="20.25" customHeight="1" thickBot="1" x14ac:dyDescent="0.25">
      <c r="A12" s="192"/>
      <c r="B12" s="580"/>
      <c r="C12" s="585"/>
      <c r="D12" s="586"/>
      <c r="E12" s="589"/>
      <c r="F12" s="586"/>
      <c r="G12" s="589"/>
      <c r="H12" s="585"/>
      <c r="I12" s="585"/>
      <c r="J12" s="585"/>
      <c r="K12" s="586"/>
      <c r="L12" s="589"/>
      <c r="M12" s="585"/>
      <c r="N12" s="585"/>
      <c r="O12" s="592"/>
      <c r="P12" s="201" t="e">
        <f>IF(P11=1,"日",IF(P11=2,"月",IF(P11=3,"火",IF(P11=4,"水",IF(P11=5,"木",IF(P11=6,"金","土"))))))</f>
        <v>#VALUE!</v>
      </c>
      <c r="Q12" s="202" t="e">
        <f t="shared" ref="Q12:AQ12" si="0">IF(Q11=1,"日",IF(Q11=2,"月",IF(Q11=3,"火",IF(Q11=4,"水",IF(Q11=5,"木",IF(Q11=6,"金","土"))))))</f>
        <v>#VALUE!</v>
      </c>
      <c r="R12" s="202" t="e">
        <f t="shared" si="0"/>
        <v>#VALUE!</v>
      </c>
      <c r="S12" s="202" t="e">
        <f t="shared" si="0"/>
        <v>#VALUE!</v>
      </c>
      <c r="T12" s="202" t="e">
        <f t="shared" si="0"/>
        <v>#VALUE!</v>
      </c>
      <c r="U12" s="202" t="e">
        <f t="shared" si="0"/>
        <v>#VALUE!</v>
      </c>
      <c r="V12" s="203" t="e">
        <f t="shared" si="0"/>
        <v>#VALUE!</v>
      </c>
      <c r="W12" s="201" t="e">
        <f t="shared" si="0"/>
        <v>#VALUE!</v>
      </c>
      <c r="X12" s="202" t="e">
        <f t="shared" si="0"/>
        <v>#VALUE!</v>
      </c>
      <c r="Y12" s="202" t="e">
        <f t="shared" si="0"/>
        <v>#VALUE!</v>
      </c>
      <c r="Z12" s="202" t="e">
        <f t="shared" si="0"/>
        <v>#VALUE!</v>
      </c>
      <c r="AA12" s="202" t="e">
        <f t="shared" si="0"/>
        <v>#VALUE!</v>
      </c>
      <c r="AB12" s="202" t="e">
        <f t="shared" si="0"/>
        <v>#VALUE!</v>
      </c>
      <c r="AC12" s="203" t="e">
        <f t="shared" si="0"/>
        <v>#VALUE!</v>
      </c>
      <c r="AD12" s="201" t="e">
        <f t="shared" si="0"/>
        <v>#VALUE!</v>
      </c>
      <c r="AE12" s="202" t="e">
        <f t="shared" si="0"/>
        <v>#VALUE!</v>
      </c>
      <c r="AF12" s="202" t="e">
        <f t="shared" si="0"/>
        <v>#VALUE!</v>
      </c>
      <c r="AG12" s="202" t="e">
        <f t="shared" si="0"/>
        <v>#VALUE!</v>
      </c>
      <c r="AH12" s="202" t="e">
        <f t="shared" si="0"/>
        <v>#VALUE!</v>
      </c>
      <c r="AI12" s="202" t="e">
        <f t="shared" si="0"/>
        <v>#VALUE!</v>
      </c>
      <c r="AJ12" s="203" t="e">
        <f t="shared" si="0"/>
        <v>#VALUE!</v>
      </c>
      <c r="AK12" s="201" t="e">
        <f t="shared" si="0"/>
        <v>#VALUE!</v>
      </c>
      <c r="AL12" s="202" t="e">
        <f t="shared" si="0"/>
        <v>#VALUE!</v>
      </c>
      <c r="AM12" s="202" t="e">
        <f t="shared" si="0"/>
        <v>#VALUE!</v>
      </c>
      <c r="AN12" s="202" t="e">
        <f t="shared" si="0"/>
        <v>#VALUE!</v>
      </c>
      <c r="AO12" s="202" t="e">
        <f t="shared" si="0"/>
        <v>#VALUE!</v>
      </c>
      <c r="AP12" s="202" t="e">
        <f t="shared" si="0"/>
        <v>#VALUE!</v>
      </c>
      <c r="AQ12" s="203" t="e">
        <f t="shared" si="0"/>
        <v>#VALUE!</v>
      </c>
      <c r="AR12" s="202" t="str">
        <f>IF(AR11=1,"日",IF(AR11=2,"月",IF(AR11=3,"火",IF(AR11=4,"水",IF(AR11=5,"木",IF(AR11=6,"金",IF(AR11=0,"","土")))))))</f>
        <v/>
      </c>
      <c r="AS12" s="202" t="str">
        <f>IF(AS11=1,"日",IF(AS11=2,"月",IF(AS11=3,"火",IF(AS11=4,"水",IF(AS11=5,"木",IF(AS11=6,"金",IF(AS11=0,"","土")))))))</f>
        <v/>
      </c>
      <c r="AT12" s="202" t="str">
        <f>IF(AT11=1,"日",IF(AT11=2,"月",IF(AT11=3,"火",IF(AT11=4,"水",IF(AT11=5,"木",IF(AT11=6,"金",IF(AT11=0,"","土")))))))</f>
        <v/>
      </c>
      <c r="AU12" s="605"/>
      <c r="AV12" s="606"/>
      <c r="AW12" s="605"/>
      <c r="AX12" s="606"/>
      <c r="AY12" s="607"/>
      <c r="AZ12" s="607"/>
      <c r="BA12" s="607"/>
      <c r="BB12" s="607"/>
      <c r="BC12" s="607"/>
      <c r="BD12" s="607"/>
    </row>
    <row r="13" spans="1:57" ht="39.9" customHeight="1" x14ac:dyDescent="0.2">
      <c r="A13" s="192"/>
      <c r="B13" s="204">
        <v>1</v>
      </c>
      <c r="C13" s="636"/>
      <c r="D13" s="637"/>
      <c r="E13" s="638"/>
      <c r="F13" s="639"/>
      <c r="G13" s="640"/>
      <c r="H13" s="641"/>
      <c r="I13" s="641"/>
      <c r="J13" s="641"/>
      <c r="K13" s="642"/>
      <c r="L13" s="643"/>
      <c r="M13" s="644"/>
      <c r="N13" s="644"/>
      <c r="O13" s="645"/>
      <c r="P13" s="205"/>
      <c r="Q13" s="206"/>
      <c r="R13" s="206"/>
      <c r="S13" s="206"/>
      <c r="T13" s="206"/>
      <c r="U13" s="206"/>
      <c r="V13" s="207"/>
      <c r="W13" s="205"/>
      <c r="X13" s="206"/>
      <c r="Y13" s="206"/>
      <c r="Z13" s="206"/>
      <c r="AA13" s="206"/>
      <c r="AB13" s="206"/>
      <c r="AC13" s="207"/>
      <c r="AD13" s="205"/>
      <c r="AE13" s="206"/>
      <c r="AF13" s="206"/>
      <c r="AG13" s="206"/>
      <c r="AH13" s="206"/>
      <c r="AI13" s="206"/>
      <c r="AJ13" s="207"/>
      <c r="AK13" s="205"/>
      <c r="AL13" s="206"/>
      <c r="AM13" s="206"/>
      <c r="AN13" s="206"/>
      <c r="AO13" s="206"/>
      <c r="AP13" s="206"/>
      <c r="AQ13" s="207"/>
      <c r="AR13" s="205"/>
      <c r="AS13" s="206"/>
      <c r="AT13" s="207"/>
      <c r="AU13" s="646" t="str">
        <f>IF($AZ$3="４週",SUM(P13:AQ13),IF($AZ$3="暦月",SUM(P13:AT13),""))</f>
        <v/>
      </c>
      <c r="AV13" s="647"/>
      <c r="AW13" s="648" t="str">
        <f t="shared" ref="AW13:AW76" si="1">IF($AZ$3="４週",AU13/4,IF($AZ$3="暦月",AU13/($AZ$6/7),""))</f>
        <v/>
      </c>
      <c r="AX13" s="649"/>
      <c r="AY13" s="616"/>
      <c r="AZ13" s="617"/>
      <c r="BA13" s="617"/>
      <c r="BB13" s="617"/>
      <c r="BC13" s="617"/>
      <c r="BD13" s="618"/>
    </row>
    <row r="14" spans="1:57" ht="39.9" customHeight="1" x14ac:dyDescent="0.2">
      <c r="A14" s="192"/>
      <c r="B14" s="208">
        <f t="shared" ref="B14:B77" si="2">B13+1</f>
        <v>2</v>
      </c>
      <c r="C14" s="619"/>
      <c r="D14" s="620"/>
      <c r="E14" s="621"/>
      <c r="F14" s="622"/>
      <c r="G14" s="623"/>
      <c r="H14" s="624"/>
      <c r="I14" s="624"/>
      <c r="J14" s="624"/>
      <c r="K14" s="625"/>
      <c r="L14" s="626"/>
      <c r="M14" s="627"/>
      <c r="N14" s="627"/>
      <c r="O14" s="628"/>
      <c r="P14" s="209"/>
      <c r="Q14" s="210"/>
      <c r="R14" s="210"/>
      <c r="S14" s="210"/>
      <c r="T14" s="210"/>
      <c r="U14" s="210"/>
      <c r="V14" s="211"/>
      <c r="W14" s="209"/>
      <c r="X14" s="210"/>
      <c r="Y14" s="210"/>
      <c r="Z14" s="210"/>
      <c r="AA14" s="210"/>
      <c r="AB14" s="210"/>
      <c r="AC14" s="211"/>
      <c r="AD14" s="209"/>
      <c r="AE14" s="210"/>
      <c r="AF14" s="210"/>
      <c r="AG14" s="210"/>
      <c r="AH14" s="210"/>
      <c r="AI14" s="210"/>
      <c r="AJ14" s="211"/>
      <c r="AK14" s="209"/>
      <c r="AL14" s="210"/>
      <c r="AM14" s="210"/>
      <c r="AN14" s="210"/>
      <c r="AO14" s="210"/>
      <c r="AP14" s="210"/>
      <c r="AQ14" s="211"/>
      <c r="AR14" s="209"/>
      <c r="AS14" s="210"/>
      <c r="AT14" s="211"/>
      <c r="AU14" s="629" t="str">
        <f>IF($AZ$3="４週",SUM(P14:AQ14),IF($AZ$3="暦月",SUM(P14:AT14),""))</f>
        <v/>
      </c>
      <c r="AV14" s="630"/>
      <c r="AW14" s="631" t="str">
        <f t="shared" si="1"/>
        <v/>
      </c>
      <c r="AX14" s="632"/>
      <c r="AY14" s="633"/>
      <c r="AZ14" s="634"/>
      <c r="BA14" s="634"/>
      <c r="BB14" s="634"/>
      <c r="BC14" s="634"/>
      <c r="BD14" s="635"/>
    </row>
    <row r="15" spans="1:57" ht="39.9" customHeight="1" x14ac:dyDescent="0.2">
      <c r="A15" s="192"/>
      <c r="B15" s="208">
        <f t="shared" si="2"/>
        <v>3</v>
      </c>
      <c r="C15" s="619"/>
      <c r="D15" s="620"/>
      <c r="E15" s="621"/>
      <c r="F15" s="622"/>
      <c r="G15" s="623"/>
      <c r="H15" s="624"/>
      <c r="I15" s="624"/>
      <c r="J15" s="624"/>
      <c r="K15" s="625"/>
      <c r="L15" s="626"/>
      <c r="M15" s="627"/>
      <c r="N15" s="627"/>
      <c r="O15" s="628"/>
      <c r="P15" s="209"/>
      <c r="Q15" s="210"/>
      <c r="R15" s="210"/>
      <c r="S15" s="210"/>
      <c r="T15" s="210"/>
      <c r="U15" s="210"/>
      <c r="V15" s="211"/>
      <c r="W15" s="209"/>
      <c r="X15" s="210"/>
      <c r="Y15" s="210"/>
      <c r="Z15" s="210"/>
      <c r="AA15" s="210"/>
      <c r="AB15" s="210"/>
      <c r="AC15" s="211"/>
      <c r="AD15" s="209"/>
      <c r="AE15" s="210"/>
      <c r="AF15" s="210"/>
      <c r="AG15" s="210"/>
      <c r="AH15" s="210"/>
      <c r="AI15" s="210"/>
      <c r="AJ15" s="211"/>
      <c r="AK15" s="209"/>
      <c r="AL15" s="210"/>
      <c r="AM15" s="210"/>
      <c r="AN15" s="210"/>
      <c r="AO15" s="210"/>
      <c r="AP15" s="210"/>
      <c r="AQ15" s="211"/>
      <c r="AR15" s="209"/>
      <c r="AS15" s="210"/>
      <c r="AT15" s="211"/>
      <c r="AU15" s="629" t="str">
        <f>IF($AZ$3="４週",SUM(P15:AQ15),IF($AZ$3="暦月",SUM(P15:AT15),""))</f>
        <v/>
      </c>
      <c r="AV15" s="630"/>
      <c r="AW15" s="631" t="str">
        <f t="shared" si="1"/>
        <v/>
      </c>
      <c r="AX15" s="632"/>
      <c r="AY15" s="633"/>
      <c r="AZ15" s="634"/>
      <c r="BA15" s="634"/>
      <c r="BB15" s="634"/>
      <c r="BC15" s="634"/>
      <c r="BD15" s="635"/>
    </row>
    <row r="16" spans="1:57" ht="39.9" customHeight="1" x14ac:dyDescent="0.2">
      <c r="A16" s="192"/>
      <c r="B16" s="208">
        <f t="shared" si="2"/>
        <v>4</v>
      </c>
      <c r="C16" s="619"/>
      <c r="D16" s="620"/>
      <c r="E16" s="621"/>
      <c r="F16" s="622"/>
      <c r="G16" s="623"/>
      <c r="H16" s="624"/>
      <c r="I16" s="624"/>
      <c r="J16" s="624"/>
      <c r="K16" s="625"/>
      <c r="L16" s="626"/>
      <c r="M16" s="627"/>
      <c r="N16" s="627"/>
      <c r="O16" s="628"/>
      <c r="P16" s="209"/>
      <c r="Q16" s="210"/>
      <c r="R16" s="210"/>
      <c r="S16" s="210"/>
      <c r="T16" s="210"/>
      <c r="U16" s="210"/>
      <c r="V16" s="211"/>
      <c r="W16" s="209"/>
      <c r="X16" s="210"/>
      <c r="Y16" s="210"/>
      <c r="Z16" s="210"/>
      <c r="AA16" s="210"/>
      <c r="AB16" s="210"/>
      <c r="AC16" s="211"/>
      <c r="AD16" s="209"/>
      <c r="AE16" s="210"/>
      <c r="AF16" s="210"/>
      <c r="AG16" s="210"/>
      <c r="AH16" s="210"/>
      <c r="AI16" s="210"/>
      <c r="AJ16" s="211"/>
      <c r="AK16" s="209"/>
      <c r="AL16" s="210"/>
      <c r="AM16" s="210"/>
      <c r="AN16" s="210"/>
      <c r="AO16" s="210"/>
      <c r="AP16" s="210"/>
      <c r="AQ16" s="211"/>
      <c r="AR16" s="209"/>
      <c r="AS16" s="210"/>
      <c r="AT16" s="211"/>
      <c r="AU16" s="629" t="str">
        <f>IF($AZ$3="４週",SUM(P16:AQ16),IF($AZ$3="暦月",SUM(P16:AT16),""))</f>
        <v/>
      </c>
      <c r="AV16" s="630"/>
      <c r="AW16" s="631" t="str">
        <f t="shared" si="1"/>
        <v/>
      </c>
      <c r="AX16" s="632"/>
      <c r="AY16" s="633"/>
      <c r="AZ16" s="634"/>
      <c r="BA16" s="634"/>
      <c r="BB16" s="634"/>
      <c r="BC16" s="634"/>
      <c r="BD16" s="635"/>
    </row>
    <row r="17" spans="1:56" ht="39.9" customHeight="1" x14ac:dyDescent="0.2">
      <c r="A17" s="192"/>
      <c r="B17" s="208">
        <f t="shared" si="2"/>
        <v>5</v>
      </c>
      <c r="C17" s="619"/>
      <c r="D17" s="620"/>
      <c r="E17" s="621"/>
      <c r="F17" s="622"/>
      <c r="G17" s="623"/>
      <c r="H17" s="624"/>
      <c r="I17" s="624"/>
      <c r="J17" s="624"/>
      <c r="K17" s="625"/>
      <c r="L17" s="626"/>
      <c r="M17" s="627"/>
      <c r="N17" s="627"/>
      <c r="O17" s="628"/>
      <c r="P17" s="209"/>
      <c r="Q17" s="210"/>
      <c r="R17" s="210"/>
      <c r="S17" s="210"/>
      <c r="T17" s="210"/>
      <c r="U17" s="210"/>
      <c r="V17" s="211"/>
      <c r="W17" s="209"/>
      <c r="X17" s="210"/>
      <c r="Y17" s="210"/>
      <c r="Z17" s="210"/>
      <c r="AA17" s="210"/>
      <c r="AB17" s="210"/>
      <c r="AC17" s="211"/>
      <c r="AD17" s="209"/>
      <c r="AE17" s="210"/>
      <c r="AF17" s="210"/>
      <c r="AG17" s="210"/>
      <c r="AH17" s="210"/>
      <c r="AI17" s="210"/>
      <c r="AJ17" s="211"/>
      <c r="AK17" s="209"/>
      <c r="AL17" s="210"/>
      <c r="AM17" s="210"/>
      <c r="AN17" s="210"/>
      <c r="AO17" s="210"/>
      <c r="AP17" s="210"/>
      <c r="AQ17" s="211"/>
      <c r="AR17" s="209"/>
      <c r="AS17" s="210"/>
      <c r="AT17" s="211"/>
      <c r="AU17" s="629" t="str">
        <f t="shared" ref="AU17:AU112" si="3">IF($AZ$3="４週",SUM(P17:AQ17),IF($AZ$3="暦月",SUM(P17:AT17),""))</f>
        <v/>
      </c>
      <c r="AV17" s="630"/>
      <c r="AW17" s="631" t="str">
        <f t="shared" si="1"/>
        <v/>
      </c>
      <c r="AX17" s="632"/>
      <c r="AY17" s="633"/>
      <c r="AZ17" s="634"/>
      <c r="BA17" s="634"/>
      <c r="BB17" s="634"/>
      <c r="BC17" s="634"/>
      <c r="BD17" s="635"/>
    </row>
    <row r="18" spans="1:56" ht="39.9" customHeight="1" x14ac:dyDescent="0.2">
      <c r="A18" s="192"/>
      <c r="B18" s="208">
        <f t="shared" si="2"/>
        <v>6</v>
      </c>
      <c r="C18" s="619"/>
      <c r="D18" s="620"/>
      <c r="E18" s="621"/>
      <c r="F18" s="622"/>
      <c r="G18" s="623"/>
      <c r="H18" s="624"/>
      <c r="I18" s="624"/>
      <c r="J18" s="624"/>
      <c r="K18" s="625"/>
      <c r="L18" s="626"/>
      <c r="M18" s="627"/>
      <c r="N18" s="627"/>
      <c r="O18" s="628"/>
      <c r="P18" s="209"/>
      <c r="Q18" s="210"/>
      <c r="R18" s="210"/>
      <c r="S18" s="210"/>
      <c r="T18" s="210"/>
      <c r="U18" s="210"/>
      <c r="V18" s="211"/>
      <c r="W18" s="209"/>
      <c r="X18" s="210"/>
      <c r="Y18" s="210"/>
      <c r="Z18" s="210"/>
      <c r="AA18" s="210"/>
      <c r="AB18" s="210"/>
      <c r="AC18" s="211"/>
      <c r="AD18" s="209"/>
      <c r="AE18" s="210"/>
      <c r="AF18" s="210"/>
      <c r="AG18" s="210"/>
      <c r="AH18" s="210"/>
      <c r="AI18" s="210"/>
      <c r="AJ18" s="211"/>
      <c r="AK18" s="209"/>
      <c r="AL18" s="210"/>
      <c r="AM18" s="210"/>
      <c r="AN18" s="210"/>
      <c r="AO18" s="210"/>
      <c r="AP18" s="210"/>
      <c r="AQ18" s="211"/>
      <c r="AR18" s="209"/>
      <c r="AS18" s="210"/>
      <c r="AT18" s="211"/>
      <c r="AU18" s="629" t="str">
        <f t="shared" si="3"/>
        <v/>
      </c>
      <c r="AV18" s="630"/>
      <c r="AW18" s="631" t="str">
        <f t="shared" si="1"/>
        <v/>
      </c>
      <c r="AX18" s="632"/>
      <c r="AY18" s="633"/>
      <c r="AZ18" s="634"/>
      <c r="BA18" s="634"/>
      <c r="BB18" s="634"/>
      <c r="BC18" s="634"/>
      <c r="BD18" s="635"/>
    </row>
    <row r="19" spans="1:56" ht="39.9" customHeight="1" x14ac:dyDescent="0.2">
      <c r="A19" s="192"/>
      <c r="B19" s="208">
        <f t="shared" si="2"/>
        <v>7</v>
      </c>
      <c r="C19" s="619"/>
      <c r="D19" s="620"/>
      <c r="E19" s="621"/>
      <c r="F19" s="622"/>
      <c r="G19" s="623"/>
      <c r="H19" s="624"/>
      <c r="I19" s="624"/>
      <c r="J19" s="624"/>
      <c r="K19" s="625"/>
      <c r="L19" s="626"/>
      <c r="M19" s="627"/>
      <c r="N19" s="627"/>
      <c r="O19" s="628"/>
      <c r="P19" s="209"/>
      <c r="Q19" s="210"/>
      <c r="R19" s="210"/>
      <c r="S19" s="210"/>
      <c r="T19" s="210"/>
      <c r="U19" s="210"/>
      <c r="V19" s="211"/>
      <c r="W19" s="209"/>
      <c r="X19" s="210"/>
      <c r="Y19" s="210"/>
      <c r="Z19" s="210"/>
      <c r="AA19" s="210"/>
      <c r="AB19" s="210"/>
      <c r="AC19" s="211"/>
      <c r="AD19" s="209"/>
      <c r="AE19" s="210"/>
      <c r="AF19" s="210"/>
      <c r="AG19" s="210"/>
      <c r="AH19" s="210"/>
      <c r="AI19" s="210"/>
      <c r="AJ19" s="211"/>
      <c r="AK19" s="209"/>
      <c r="AL19" s="210"/>
      <c r="AM19" s="210"/>
      <c r="AN19" s="210"/>
      <c r="AO19" s="210"/>
      <c r="AP19" s="210"/>
      <c r="AQ19" s="211"/>
      <c r="AR19" s="209"/>
      <c r="AS19" s="210"/>
      <c r="AT19" s="211"/>
      <c r="AU19" s="629" t="str">
        <f>IF($AZ$3="４週",SUM(P19:AQ19),IF($AZ$3="暦月",SUM(P19:AT19),""))</f>
        <v/>
      </c>
      <c r="AV19" s="630"/>
      <c r="AW19" s="631" t="str">
        <f t="shared" si="1"/>
        <v/>
      </c>
      <c r="AX19" s="632"/>
      <c r="AY19" s="633"/>
      <c r="AZ19" s="634"/>
      <c r="BA19" s="634"/>
      <c r="BB19" s="634"/>
      <c r="BC19" s="634"/>
      <c r="BD19" s="635"/>
    </row>
    <row r="20" spans="1:56" ht="39.9" customHeight="1" x14ac:dyDescent="0.2">
      <c r="A20" s="192"/>
      <c r="B20" s="208">
        <f t="shared" si="2"/>
        <v>8</v>
      </c>
      <c r="C20" s="619"/>
      <c r="D20" s="620"/>
      <c r="E20" s="621"/>
      <c r="F20" s="622"/>
      <c r="G20" s="623"/>
      <c r="H20" s="624"/>
      <c r="I20" s="624"/>
      <c r="J20" s="624"/>
      <c r="K20" s="625"/>
      <c r="L20" s="626"/>
      <c r="M20" s="627"/>
      <c r="N20" s="627"/>
      <c r="O20" s="628"/>
      <c r="P20" s="209"/>
      <c r="Q20" s="210"/>
      <c r="R20" s="210"/>
      <c r="S20" s="210"/>
      <c r="T20" s="210"/>
      <c r="U20" s="210"/>
      <c r="V20" s="211"/>
      <c r="W20" s="209"/>
      <c r="X20" s="210"/>
      <c r="Y20" s="210"/>
      <c r="Z20" s="210"/>
      <c r="AA20" s="210"/>
      <c r="AB20" s="210"/>
      <c r="AC20" s="211"/>
      <c r="AD20" s="209"/>
      <c r="AE20" s="210"/>
      <c r="AF20" s="210"/>
      <c r="AG20" s="210"/>
      <c r="AH20" s="210"/>
      <c r="AI20" s="210"/>
      <c r="AJ20" s="211"/>
      <c r="AK20" s="209"/>
      <c r="AL20" s="210"/>
      <c r="AM20" s="210"/>
      <c r="AN20" s="210"/>
      <c r="AO20" s="210"/>
      <c r="AP20" s="210"/>
      <c r="AQ20" s="211"/>
      <c r="AR20" s="209"/>
      <c r="AS20" s="210"/>
      <c r="AT20" s="211"/>
      <c r="AU20" s="629" t="str">
        <f t="shared" si="3"/>
        <v/>
      </c>
      <c r="AV20" s="630"/>
      <c r="AW20" s="631" t="str">
        <f t="shared" si="1"/>
        <v/>
      </c>
      <c r="AX20" s="632"/>
      <c r="AY20" s="633"/>
      <c r="AZ20" s="634"/>
      <c r="BA20" s="634"/>
      <c r="BB20" s="634"/>
      <c r="BC20" s="634"/>
      <c r="BD20" s="635"/>
    </row>
    <row r="21" spans="1:56" ht="39.9" customHeight="1" x14ac:dyDescent="0.2">
      <c r="A21" s="192"/>
      <c r="B21" s="208">
        <f t="shared" si="2"/>
        <v>9</v>
      </c>
      <c r="C21" s="619"/>
      <c r="D21" s="620"/>
      <c r="E21" s="621"/>
      <c r="F21" s="622"/>
      <c r="G21" s="623"/>
      <c r="H21" s="624"/>
      <c r="I21" s="624"/>
      <c r="J21" s="624"/>
      <c r="K21" s="625"/>
      <c r="L21" s="626"/>
      <c r="M21" s="627"/>
      <c r="N21" s="627"/>
      <c r="O21" s="628"/>
      <c r="P21" s="209"/>
      <c r="Q21" s="210"/>
      <c r="R21" s="210"/>
      <c r="S21" s="210"/>
      <c r="T21" s="210"/>
      <c r="U21" s="210"/>
      <c r="V21" s="211"/>
      <c r="W21" s="209"/>
      <c r="X21" s="210"/>
      <c r="Y21" s="210"/>
      <c r="Z21" s="210"/>
      <c r="AA21" s="210"/>
      <c r="AB21" s="210"/>
      <c r="AC21" s="211"/>
      <c r="AD21" s="209"/>
      <c r="AE21" s="210"/>
      <c r="AF21" s="210"/>
      <c r="AG21" s="210"/>
      <c r="AH21" s="210"/>
      <c r="AI21" s="210"/>
      <c r="AJ21" s="211"/>
      <c r="AK21" s="209"/>
      <c r="AL21" s="210"/>
      <c r="AM21" s="210"/>
      <c r="AN21" s="210"/>
      <c r="AO21" s="210"/>
      <c r="AP21" s="210"/>
      <c r="AQ21" s="211"/>
      <c r="AR21" s="209"/>
      <c r="AS21" s="210"/>
      <c r="AT21" s="211"/>
      <c r="AU21" s="629" t="str">
        <f t="shared" si="3"/>
        <v/>
      </c>
      <c r="AV21" s="630"/>
      <c r="AW21" s="631" t="str">
        <f t="shared" si="1"/>
        <v/>
      </c>
      <c r="AX21" s="632"/>
      <c r="AY21" s="633"/>
      <c r="AZ21" s="634"/>
      <c r="BA21" s="634"/>
      <c r="BB21" s="634"/>
      <c r="BC21" s="634"/>
      <c r="BD21" s="635"/>
    </row>
    <row r="22" spans="1:56" ht="39.9" customHeight="1" x14ac:dyDescent="0.2">
      <c r="A22" s="192"/>
      <c r="B22" s="208">
        <f t="shared" si="2"/>
        <v>10</v>
      </c>
      <c r="C22" s="619"/>
      <c r="D22" s="620"/>
      <c r="E22" s="621"/>
      <c r="F22" s="622"/>
      <c r="G22" s="623"/>
      <c r="H22" s="624"/>
      <c r="I22" s="624"/>
      <c r="J22" s="624"/>
      <c r="K22" s="625"/>
      <c r="L22" s="626"/>
      <c r="M22" s="627"/>
      <c r="N22" s="627"/>
      <c r="O22" s="628"/>
      <c r="P22" s="209"/>
      <c r="Q22" s="210"/>
      <c r="R22" s="210"/>
      <c r="S22" s="210"/>
      <c r="T22" s="210"/>
      <c r="U22" s="210"/>
      <c r="V22" s="211"/>
      <c r="W22" s="209"/>
      <c r="X22" s="210"/>
      <c r="Y22" s="210"/>
      <c r="Z22" s="210"/>
      <c r="AA22" s="210"/>
      <c r="AB22" s="210"/>
      <c r="AC22" s="211"/>
      <c r="AD22" s="209"/>
      <c r="AE22" s="210"/>
      <c r="AF22" s="210"/>
      <c r="AG22" s="210"/>
      <c r="AH22" s="210"/>
      <c r="AI22" s="210"/>
      <c r="AJ22" s="211"/>
      <c r="AK22" s="209"/>
      <c r="AL22" s="210"/>
      <c r="AM22" s="210"/>
      <c r="AN22" s="210"/>
      <c r="AO22" s="210"/>
      <c r="AP22" s="210"/>
      <c r="AQ22" s="211"/>
      <c r="AR22" s="209"/>
      <c r="AS22" s="210"/>
      <c r="AT22" s="211"/>
      <c r="AU22" s="629" t="str">
        <f t="shared" si="3"/>
        <v/>
      </c>
      <c r="AV22" s="630"/>
      <c r="AW22" s="631" t="str">
        <f t="shared" si="1"/>
        <v/>
      </c>
      <c r="AX22" s="632"/>
      <c r="AY22" s="633"/>
      <c r="AZ22" s="634"/>
      <c r="BA22" s="634"/>
      <c r="BB22" s="634"/>
      <c r="BC22" s="634"/>
      <c r="BD22" s="635"/>
    </row>
    <row r="23" spans="1:56" ht="39.9" customHeight="1" x14ac:dyDescent="0.2">
      <c r="A23" s="192"/>
      <c r="B23" s="208">
        <f t="shared" si="2"/>
        <v>11</v>
      </c>
      <c r="C23" s="619"/>
      <c r="D23" s="620"/>
      <c r="E23" s="621"/>
      <c r="F23" s="622"/>
      <c r="G23" s="623"/>
      <c r="H23" s="624"/>
      <c r="I23" s="624"/>
      <c r="J23" s="624"/>
      <c r="K23" s="625"/>
      <c r="L23" s="626"/>
      <c r="M23" s="627"/>
      <c r="N23" s="627"/>
      <c r="O23" s="628"/>
      <c r="P23" s="209"/>
      <c r="Q23" s="210"/>
      <c r="R23" s="210"/>
      <c r="S23" s="210"/>
      <c r="T23" s="210"/>
      <c r="U23" s="210"/>
      <c r="V23" s="211"/>
      <c r="W23" s="209"/>
      <c r="X23" s="210"/>
      <c r="Y23" s="210"/>
      <c r="Z23" s="210"/>
      <c r="AA23" s="210"/>
      <c r="AB23" s="210"/>
      <c r="AC23" s="211"/>
      <c r="AD23" s="209"/>
      <c r="AE23" s="210"/>
      <c r="AF23" s="210"/>
      <c r="AG23" s="210"/>
      <c r="AH23" s="210"/>
      <c r="AI23" s="210"/>
      <c r="AJ23" s="211"/>
      <c r="AK23" s="209"/>
      <c r="AL23" s="210"/>
      <c r="AM23" s="210"/>
      <c r="AN23" s="210"/>
      <c r="AO23" s="210"/>
      <c r="AP23" s="210"/>
      <c r="AQ23" s="211"/>
      <c r="AR23" s="209"/>
      <c r="AS23" s="210"/>
      <c r="AT23" s="211"/>
      <c r="AU23" s="629" t="str">
        <f t="shared" si="3"/>
        <v/>
      </c>
      <c r="AV23" s="630"/>
      <c r="AW23" s="631" t="str">
        <f t="shared" si="1"/>
        <v/>
      </c>
      <c r="AX23" s="632"/>
      <c r="AY23" s="633"/>
      <c r="AZ23" s="634"/>
      <c r="BA23" s="634"/>
      <c r="BB23" s="634"/>
      <c r="BC23" s="634"/>
      <c r="BD23" s="635"/>
    </row>
    <row r="24" spans="1:56" ht="39.9" customHeight="1" x14ac:dyDescent="0.2">
      <c r="A24" s="192"/>
      <c r="B24" s="208">
        <f t="shared" si="2"/>
        <v>12</v>
      </c>
      <c r="C24" s="619"/>
      <c r="D24" s="620"/>
      <c r="E24" s="621"/>
      <c r="F24" s="622"/>
      <c r="G24" s="623"/>
      <c r="H24" s="624"/>
      <c r="I24" s="624"/>
      <c r="J24" s="624"/>
      <c r="K24" s="625"/>
      <c r="L24" s="626"/>
      <c r="M24" s="627"/>
      <c r="N24" s="627"/>
      <c r="O24" s="628"/>
      <c r="P24" s="209"/>
      <c r="Q24" s="210"/>
      <c r="R24" s="210"/>
      <c r="S24" s="210"/>
      <c r="T24" s="210"/>
      <c r="U24" s="210"/>
      <c r="V24" s="211"/>
      <c r="W24" s="209"/>
      <c r="X24" s="210"/>
      <c r="Y24" s="210"/>
      <c r="Z24" s="210"/>
      <c r="AA24" s="210"/>
      <c r="AB24" s="210"/>
      <c r="AC24" s="211"/>
      <c r="AD24" s="209"/>
      <c r="AE24" s="210"/>
      <c r="AF24" s="210"/>
      <c r="AG24" s="210"/>
      <c r="AH24" s="210"/>
      <c r="AI24" s="210"/>
      <c r="AJ24" s="211"/>
      <c r="AK24" s="209"/>
      <c r="AL24" s="210"/>
      <c r="AM24" s="210"/>
      <c r="AN24" s="210"/>
      <c r="AO24" s="210"/>
      <c r="AP24" s="210"/>
      <c r="AQ24" s="211"/>
      <c r="AR24" s="209"/>
      <c r="AS24" s="210"/>
      <c r="AT24" s="211"/>
      <c r="AU24" s="629" t="str">
        <f t="shared" si="3"/>
        <v/>
      </c>
      <c r="AV24" s="630"/>
      <c r="AW24" s="631" t="str">
        <f t="shared" si="1"/>
        <v/>
      </c>
      <c r="AX24" s="632"/>
      <c r="AY24" s="633"/>
      <c r="AZ24" s="634"/>
      <c r="BA24" s="634"/>
      <c r="BB24" s="634"/>
      <c r="BC24" s="634"/>
      <c r="BD24" s="635"/>
    </row>
    <row r="25" spans="1:56" ht="39.9" customHeight="1" x14ac:dyDescent="0.2">
      <c r="A25" s="192"/>
      <c r="B25" s="208">
        <f t="shared" si="2"/>
        <v>13</v>
      </c>
      <c r="C25" s="619"/>
      <c r="D25" s="620"/>
      <c r="E25" s="621"/>
      <c r="F25" s="622"/>
      <c r="G25" s="623"/>
      <c r="H25" s="624"/>
      <c r="I25" s="624"/>
      <c r="J25" s="624"/>
      <c r="K25" s="625"/>
      <c r="L25" s="626"/>
      <c r="M25" s="627"/>
      <c r="N25" s="627"/>
      <c r="O25" s="628"/>
      <c r="P25" s="209"/>
      <c r="Q25" s="210"/>
      <c r="R25" s="210"/>
      <c r="S25" s="210"/>
      <c r="T25" s="210"/>
      <c r="U25" s="210"/>
      <c r="V25" s="211"/>
      <c r="W25" s="209"/>
      <c r="X25" s="210"/>
      <c r="Y25" s="210"/>
      <c r="Z25" s="210"/>
      <c r="AA25" s="210"/>
      <c r="AB25" s="210"/>
      <c r="AC25" s="211"/>
      <c r="AD25" s="209"/>
      <c r="AE25" s="210"/>
      <c r="AF25" s="210"/>
      <c r="AG25" s="210"/>
      <c r="AH25" s="210"/>
      <c r="AI25" s="210"/>
      <c r="AJ25" s="211"/>
      <c r="AK25" s="209"/>
      <c r="AL25" s="210"/>
      <c r="AM25" s="210"/>
      <c r="AN25" s="210"/>
      <c r="AO25" s="210"/>
      <c r="AP25" s="210"/>
      <c r="AQ25" s="211"/>
      <c r="AR25" s="209"/>
      <c r="AS25" s="210"/>
      <c r="AT25" s="211"/>
      <c r="AU25" s="629" t="str">
        <f t="shared" si="3"/>
        <v/>
      </c>
      <c r="AV25" s="630"/>
      <c r="AW25" s="631" t="str">
        <f t="shared" si="1"/>
        <v/>
      </c>
      <c r="AX25" s="632"/>
      <c r="AY25" s="633"/>
      <c r="AZ25" s="634"/>
      <c r="BA25" s="634"/>
      <c r="BB25" s="634"/>
      <c r="BC25" s="634"/>
      <c r="BD25" s="635"/>
    </row>
    <row r="26" spans="1:56" ht="39.9" customHeight="1" x14ac:dyDescent="0.2">
      <c r="A26" s="192"/>
      <c r="B26" s="208">
        <f t="shared" si="2"/>
        <v>14</v>
      </c>
      <c r="C26" s="619"/>
      <c r="D26" s="620"/>
      <c r="E26" s="621"/>
      <c r="F26" s="622"/>
      <c r="G26" s="623"/>
      <c r="H26" s="624"/>
      <c r="I26" s="624"/>
      <c r="J26" s="624"/>
      <c r="K26" s="625"/>
      <c r="L26" s="626"/>
      <c r="M26" s="627"/>
      <c r="N26" s="627"/>
      <c r="O26" s="628"/>
      <c r="P26" s="209"/>
      <c r="Q26" s="210"/>
      <c r="R26" s="210"/>
      <c r="S26" s="210"/>
      <c r="T26" s="210"/>
      <c r="U26" s="210"/>
      <c r="V26" s="211"/>
      <c r="W26" s="209"/>
      <c r="X26" s="210"/>
      <c r="Y26" s="210"/>
      <c r="Z26" s="210"/>
      <c r="AA26" s="210"/>
      <c r="AB26" s="210"/>
      <c r="AC26" s="211"/>
      <c r="AD26" s="209"/>
      <c r="AE26" s="210"/>
      <c r="AF26" s="210"/>
      <c r="AG26" s="210"/>
      <c r="AH26" s="210"/>
      <c r="AI26" s="210"/>
      <c r="AJ26" s="211"/>
      <c r="AK26" s="209"/>
      <c r="AL26" s="210"/>
      <c r="AM26" s="210"/>
      <c r="AN26" s="210"/>
      <c r="AO26" s="210"/>
      <c r="AP26" s="210"/>
      <c r="AQ26" s="211"/>
      <c r="AR26" s="209"/>
      <c r="AS26" s="210"/>
      <c r="AT26" s="211"/>
      <c r="AU26" s="629" t="str">
        <f t="shared" si="3"/>
        <v/>
      </c>
      <c r="AV26" s="630"/>
      <c r="AW26" s="631" t="str">
        <f t="shared" si="1"/>
        <v/>
      </c>
      <c r="AX26" s="632"/>
      <c r="AY26" s="633"/>
      <c r="AZ26" s="634"/>
      <c r="BA26" s="634"/>
      <c r="BB26" s="634"/>
      <c r="BC26" s="634"/>
      <c r="BD26" s="635"/>
    </row>
    <row r="27" spans="1:56" ht="39.9" customHeight="1" x14ac:dyDescent="0.2">
      <c r="A27" s="192"/>
      <c r="B27" s="208">
        <f t="shared" si="2"/>
        <v>15</v>
      </c>
      <c r="C27" s="619"/>
      <c r="D27" s="620"/>
      <c r="E27" s="621"/>
      <c r="F27" s="622"/>
      <c r="G27" s="623"/>
      <c r="H27" s="624"/>
      <c r="I27" s="624"/>
      <c r="J27" s="624"/>
      <c r="K27" s="625"/>
      <c r="L27" s="626"/>
      <c r="M27" s="627"/>
      <c r="N27" s="627"/>
      <c r="O27" s="628"/>
      <c r="P27" s="209"/>
      <c r="Q27" s="210"/>
      <c r="R27" s="210"/>
      <c r="S27" s="210"/>
      <c r="T27" s="210"/>
      <c r="U27" s="210"/>
      <c r="V27" s="211"/>
      <c r="W27" s="209"/>
      <c r="X27" s="210"/>
      <c r="Y27" s="210"/>
      <c r="Z27" s="210"/>
      <c r="AA27" s="210"/>
      <c r="AB27" s="210"/>
      <c r="AC27" s="211"/>
      <c r="AD27" s="209"/>
      <c r="AE27" s="210"/>
      <c r="AF27" s="210"/>
      <c r="AG27" s="210"/>
      <c r="AH27" s="210"/>
      <c r="AI27" s="210"/>
      <c r="AJ27" s="211"/>
      <c r="AK27" s="209"/>
      <c r="AL27" s="210"/>
      <c r="AM27" s="210"/>
      <c r="AN27" s="210"/>
      <c r="AO27" s="210"/>
      <c r="AP27" s="210"/>
      <c r="AQ27" s="211"/>
      <c r="AR27" s="209"/>
      <c r="AS27" s="210"/>
      <c r="AT27" s="211"/>
      <c r="AU27" s="629" t="str">
        <f t="shared" si="3"/>
        <v/>
      </c>
      <c r="AV27" s="630"/>
      <c r="AW27" s="631" t="str">
        <f t="shared" si="1"/>
        <v/>
      </c>
      <c r="AX27" s="632"/>
      <c r="AY27" s="633"/>
      <c r="AZ27" s="634"/>
      <c r="BA27" s="634"/>
      <c r="BB27" s="634"/>
      <c r="BC27" s="634"/>
      <c r="BD27" s="635"/>
    </row>
    <row r="28" spans="1:56" ht="39.9" customHeight="1" x14ac:dyDescent="0.2">
      <c r="A28" s="192"/>
      <c r="B28" s="208">
        <f t="shared" si="2"/>
        <v>16</v>
      </c>
      <c r="C28" s="619"/>
      <c r="D28" s="620"/>
      <c r="E28" s="621"/>
      <c r="F28" s="622"/>
      <c r="G28" s="623"/>
      <c r="H28" s="624"/>
      <c r="I28" s="624"/>
      <c r="J28" s="624"/>
      <c r="K28" s="625"/>
      <c r="L28" s="626"/>
      <c r="M28" s="627"/>
      <c r="N28" s="627"/>
      <c r="O28" s="628"/>
      <c r="P28" s="209"/>
      <c r="Q28" s="210"/>
      <c r="R28" s="210"/>
      <c r="S28" s="210"/>
      <c r="T28" s="210"/>
      <c r="U28" s="210"/>
      <c r="V28" s="211"/>
      <c r="W28" s="209"/>
      <c r="X28" s="210"/>
      <c r="Y28" s="210"/>
      <c r="Z28" s="210"/>
      <c r="AA28" s="210"/>
      <c r="AB28" s="210"/>
      <c r="AC28" s="211"/>
      <c r="AD28" s="209"/>
      <c r="AE28" s="210"/>
      <c r="AF28" s="210"/>
      <c r="AG28" s="210"/>
      <c r="AH28" s="210"/>
      <c r="AI28" s="210"/>
      <c r="AJ28" s="211"/>
      <c r="AK28" s="209"/>
      <c r="AL28" s="210"/>
      <c r="AM28" s="210"/>
      <c r="AN28" s="210"/>
      <c r="AO28" s="210"/>
      <c r="AP28" s="210"/>
      <c r="AQ28" s="211"/>
      <c r="AR28" s="209"/>
      <c r="AS28" s="210"/>
      <c r="AT28" s="211"/>
      <c r="AU28" s="629" t="str">
        <f t="shared" si="3"/>
        <v/>
      </c>
      <c r="AV28" s="630"/>
      <c r="AW28" s="631" t="str">
        <f t="shared" si="1"/>
        <v/>
      </c>
      <c r="AX28" s="632"/>
      <c r="AY28" s="633"/>
      <c r="AZ28" s="634"/>
      <c r="BA28" s="634"/>
      <c r="BB28" s="634"/>
      <c r="BC28" s="634"/>
      <c r="BD28" s="635"/>
    </row>
    <row r="29" spans="1:56" ht="39.9" customHeight="1" x14ac:dyDescent="0.2">
      <c r="A29" s="192"/>
      <c r="B29" s="208">
        <f t="shared" si="2"/>
        <v>17</v>
      </c>
      <c r="C29" s="619"/>
      <c r="D29" s="620"/>
      <c r="E29" s="621"/>
      <c r="F29" s="622"/>
      <c r="G29" s="623"/>
      <c r="H29" s="624"/>
      <c r="I29" s="624"/>
      <c r="J29" s="624"/>
      <c r="K29" s="625"/>
      <c r="L29" s="626"/>
      <c r="M29" s="627"/>
      <c r="N29" s="627"/>
      <c r="O29" s="628"/>
      <c r="P29" s="209"/>
      <c r="Q29" s="210"/>
      <c r="R29" s="210"/>
      <c r="S29" s="210"/>
      <c r="T29" s="210"/>
      <c r="U29" s="210"/>
      <c r="V29" s="211"/>
      <c r="W29" s="209"/>
      <c r="X29" s="210"/>
      <c r="Y29" s="210"/>
      <c r="Z29" s="210"/>
      <c r="AA29" s="210"/>
      <c r="AB29" s="210"/>
      <c r="AC29" s="211"/>
      <c r="AD29" s="209"/>
      <c r="AE29" s="210"/>
      <c r="AF29" s="210"/>
      <c r="AG29" s="210"/>
      <c r="AH29" s="210"/>
      <c r="AI29" s="210"/>
      <c r="AJ29" s="211"/>
      <c r="AK29" s="209"/>
      <c r="AL29" s="210"/>
      <c r="AM29" s="210"/>
      <c r="AN29" s="210"/>
      <c r="AO29" s="210"/>
      <c r="AP29" s="210"/>
      <c r="AQ29" s="211"/>
      <c r="AR29" s="209"/>
      <c r="AS29" s="210"/>
      <c r="AT29" s="211"/>
      <c r="AU29" s="629" t="str">
        <f t="shared" si="3"/>
        <v/>
      </c>
      <c r="AV29" s="630"/>
      <c r="AW29" s="631" t="str">
        <f t="shared" si="1"/>
        <v/>
      </c>
      <c r="AX29" s="632"/>
      <c r="AY29" s="633"/>
      <c r="AZ29" s="634"/>
      <c r="BA29" s="634"/>
      <c r="BB29" s="634"/>
      <c r="BC29" s="634"/>
      <c r="BD29" s="635"/>
    </row>
    <row r="30" spans="1:56" ht="39.9" customHeight="1" x14ac:dyDescent="0.2">
      <c r="A30" s="192"/>
      <c r="B30" s="208">
        <f t="shared" si="2"/>
        <v>18</v>
      </c>
      <c r="C30" s="619"/>
      <c r="D30" s="620"/>
      <c r="E30" s="621"/>
      <c r="F30" s="622"/>
      <c r="G30" s="623"/>
      <c r="H30" s="624"/>
      <c r="I30" s="624"/>
      <c r="J30" s="624"/>
      <c r="K30" s="625"/>
      <c r="L30" s="626"/>
      <c r="M30" s="627"/>
      <c r="N30" s="627"/>
      <c r="O30" s="628"/>
      <c r="P30" s="209"/>
      <c r="Q30" s="210"/>
      <c r="R30" s="210"/>
      <c r="S30" s="210"/>
      <c r="T30" s="210"/>
      <c r="U30" s="210"/>
      <c r="V30" s="211"/>
      <c r="W30" s="209"/>
      <c r="X30" s="210"/>
      <c r="Y30" s="210"/>
      <c r="Z30" s="210"/>
      <c r="AA30" s="210"/>
      <c r="AB30" s="210"/>
      <c r="AC30" s="211"/>
      <c r="AD30" s="209"/>
      <c r="AE30" s="210"/>
      <c r="AF30" s="210"/>
      <c r="AG30" s="210"/>
      <c r="AH30" s="210"/>
      <c r="AI30" s="210"/>
      <c r="AJ30" s="211"/>
      <c r="AK30" s="209"/>
      <c r="AL30" s="210"/>
      <c r="AM30" s="210"/>
      <c r="AN30" s="210"/>
      <c r="AO30" s="210"/>
      <c r="AP30" s="210"/>
      <c r="AQ30" s="211"/>
      <c r="AR30" s="209"/>
      <c r="AS30" s="210"/>
      <c r="AT30" s="211"/>
      <c r="AU30" s="629" t="str">
        <f t="shared" si="3"/>
        <v/>
      </c>
      <c r="AV30" s="630"/>
      <c r="AW30" s="631" t="str">
        <f t="shared" si="1"/>
        <v/>
      </c>
      <c r="AX30" s="632"/>
      <c r="AY30" s="633"/>
      <c r="AZ30" s="634"/>
      <c r="BA30" s="634"/>
      <c r="BB30" s="634"/>
      <c r="BC30" s="634"/>
      <c r="BD30" s="635"/>
    </row>
    <row r="31" spans="1:56" ht="39.9" customHeight="1" x14ac:dyDescent="0.2">
      <c r="A31" s="192"/>
      <c r="B31" s="208">
        <f t="shared" si="2"/>
        <v>19</v>
      </c>
      <c r="C31" s="619"/>
      <c r="D31" s="620"/>
      <c r="E31" s="621"/>
      <c r="F31" s="622"/>
      <c r="G31" s="623"/>
      <c r="H31" s="624"/>
      <c r="I31" s="624"/>
      <c r="J31" s="624"/>
      <c r="K31" s="625"/>
      <c r="L31" s="626"/>
      <c r="M31" s="627"/>
      <c r="N31" s="627"/>
      <c r="O31" s="628"/>
      <c r="P31" s="209"/>
      <c r="Q31" s="210"/>
      <c r="R31" s="210"/>
      <c r="S31" s="210"/>
      <c r="T31" s="210"/>
      <c r="U31" s="210"/>
      <c r="V31" s="211"/>
      <c r="W31" s="209"/>
      <c r="X31" s="210"/>
      <c r="Y31" s="210"/>
      <c r="Z31" s="210"/>
      <c r="AA31" s="210"/>
      <c r="AB31" s="210"/>
      <c r="AC31" s="211"/>
      <c r="AD31" s="209"/>
      <c r="AE31" s="210"/>
      <c r="AF31" s="210"/>
      <c r="AG31" s="210"/>
      <c r="AH31" s="210"/>
      <c r="AI31" s="210"/>
      <c r="AJ31" s="211"/>
      <c r="AK31" s="209"/>
      <c r="AL31" s="210"/>
      <c r="AM31" s="210"/>
      <c r="AN31" s="210"/>
      <c r="AO31" s="210"/>
      <c r="AP31" s="210"/>
      <c r="AQ31" s="211"/>
      <c r="AR31" s="209"/>
      <c r="AS31" s="210"/>
      <c r="AT31" s="211"/>
      <c r="AU31" s="629" t="str">
        <f t="shared" si="3"/>
        <v/>
      </c>
      <c r="AV31" s="630"/>
      <c r="AW31" s="631" t="str">
        <f t="shared" si="1"/>
        <v/>
      </c>
      <c r="AX31" s="632"/>
      <c r="AY31" s="633"/>
      <c r="AZ31" s="634"/>
      <c r="BA31" s="634"/>
      <c r="BB31" s="634"/>
      <c r="BC31" s="634"/>
      <c r="BD31" s="635"/>
    </row>
    <row r="32" spans="1:56" ht="39.9" customHeight="1" x14ac:dyDescent="0.2">
      <c r="A32" s="192"/>
      <c r="B32" s="208">
        <f t="shared" si="2"/>
        <v>20</v>
      </c>
      <c r="C32" s="619"/>
      <c r="D32" s="620"/>
      <c r="E32" s="621"/>
      <c r="F32" s="622"/>
      <c r="G32" s="623"/>
      <c r="H32" s="624"/>
      <c r="I32" s="624"/>
      <c r="J32" s="624"/>
      <c r="K32" s="625"/>
      <c r="L32" s="626"/>
      <c r="M32" s="627"/>
      <c r="N32" s="627"/>
      <c r="O32" s="628"/>
      <c r="P32" s="209"/>
      <c r="Q32" s="210"/>
      <c r="R32" s="210"/>
      <c r="S32" s="210"/>
      <c r="T32" s="210"/>
      <c r="U32" s="210"/>
      <c r="V32" s="211"/>
      <c r="W32" s="209"/>
      <c r="X32" s="210"/>
      <c r="Y32" s="210"/>
      <c r="Z32" s="210"/>
      <c r="AA32" s="210"/>
      <c r="AB32" s="210"/>
      <c r="AC32" s="211"/>
      <c r="AD32" s="209"/>
      <c r="AE32" s="210"/>
      <c r="AF32" s="210"/>
      <c r="AG32" s="210"/>
      <c r="AH32" s="210"/>
      <c r="AI32" s="210"/>
      <c r="AJ32" s="211"/>
      <c r="AK32" s="209"/>
      <c r="AL32" s="210"/>
      <c r="AM32" s="210"/>
      <c r="AN32" s="210"/>
      <c r="AO32" s="210"/>
      <c r="AP32" s="210"/>
      <c r="AQ32" s="211"/>
      <c r="AR32" s="209"/>
      <c r="AS32" s="210"/>
      <c r="AT32" s="211"/>
      <c r="AU32" s="629" t="str">
        <f t="shared" si="3"/>
        <v/>
      </c>
      <c r="AV32" s="630"/>
      <c r="AW32" s="631" t="str">
        <f t="shared" si="1"/>
        <v/>
      </c>
      <c r="AX32" s="632"/>
      <c r="AY32" s="633"/>
      <c r="AZ32" s="634"/>
      <c r="BA32" s="634"/>
      <c r="BB32" s="634"/>
      <c r="BC32" s="634"/>
      <c r="BD32" s="635"/>
    </row>
    <row r="33" spans="1:56" ht="39.9" customHeight="1" x14ac:dyDescent="0.2">
      <c r="A33" s="192"/>
      <c r="B33" s="208">
        <f t="shared" si="2"/>
        <v>21</v>
      </c>
      <c r="C33" s="619"/>
      <c r="D33" s="620"/>
      <c r="E33" s="621"/>
      <c r="F33" s="622"/>
      <c r="G33" s="623"/>
      <c r="H33" s="624"/>
      <c r="I33" s="624"/>
      <c r="J33" s="624"/>
      <c r="K33" s="625"/>
      <c r="L33" s="626"/>
      <c r="M33" s="627"/>
      <c r="N33" s="627"/>
      <c r="O33" s="628"/>
      <c r="P33" s="209"/>
      <c r="Q33" s="210"/>
      <c r="R33" s="210"/>
      <c r="S33" s="210"/>
      <c r="T33" s="210"/>
      <c r="U33" s="210"/>
      <c r="V33" s="211"/>
      <c r="W33" s="209"/>
      <c r="X33" s="210"/>
      <c r="Y33" s="210"/>
      <c r="Z33" s="210"/>
      <c r="AA33" s="210"/>
      <c r="AB33" s="210"/>
      <c r="AC33" s="211"/>
      <c r="AD33" s="209"/>
      <c r="AE33" s="210"/>
      <c r="AF33" s="210"/>
      <c r="AG33" s="210"/>
      <c r="AH33" s="210"/>
      <c r="AI33" s="210"/>
      <c r="AJ33" s="211"/>
      <c r="AK33" s="209"/>
      <c r="AL33" s="210"/>
      <c r="AM33" s="210"/>
      <c r="AN33" s="210"/>
      <c r="AO33" s="210"/>
      <c r="AP33" s="210"/>
      <c r="AQ33" s="211"/>
      <c r="AR33" s="209"/>
      <c r="AS33" s="210"/>
      <c r="AT33" s="211"/>
      <c r="AU33" s="629" t="str">
        <f t="shared" si="3"/>
        <v/>
      </c>
      <c r="AV33" s="630"/>
      <c r="AW33" s="631" t="str">
        <f t="shared" si="1"/>
        <v/>
      </c>
      <c r="AX33" s="632"/>
      <c r="AY33" s="633"/>
      <c r="AZ33" s="634"/>
      <c r="BA33" s="634"/>
      <c r="BB33" s="634"/>
      <c r="BC33" s="634"/>
      <c r="BD33" s="635"/>
    </row>
    <row r="34" spans="1:56" ht="39.9" customHeight="1" x14ac:dyDescent="0.2">
      <c r="A34" s="192"/>
      <c r="B34" s="208">
        <f t="shared" si="2"/>
        <v>22</v>
      </c>
      <c r="C34" s="619"/>
      <c r="D34" s="620"/>
      <c r="E34" s="621"/>
      <c r="F34" s="622"/>
      <c r="G34" s="623"/>
      <c r="H34" s="624"/>
      <c r="I34" s="624"/>
      <c r="J34" s="624"/>
      <c r="K34" s="625"/>
      <c r="L34" s="626"/>
      <c r="M34" s="627"/>
      <c r="N34" s="627"/>
      <c r="O34" s="628"/>
      <c r="P34" s="209"/>
      <c r="Q34" s="210"/>
      <c r="R34" s="210"/>
      <c r="S34" s="210"/>
      <c r="T34" s="210"/>
      <c r="U34" s="210"/>
      <c r="V34" s="211"/>
      <c r="W34" s="209"/>
      <c r="X34" s="210"/>
      <c r="Y34" s="210"/>
      <c r="Z34" s="210"/>
      <c r="AA34" s="210"/>
      <c r="AB34" s="210"/>
      <c r="AC34" s="211"/>
      <c r="AD34" s="209"/>
      <c r="AE34" s="210"/>
      <c r="AF34" s="210"/>
      <c r="AG34" s="210"/>
      <c r="AH34" s="210"/>
      <c r="AI34" s="210"/>
      <c r="AJ34" s="211"/>
      <c r="AK34" s="209"/>
      <c r="AL34" s="210"/>
      <c r="AM34" s="210"/>
      <c r="AN34" s="210"/>
      <c r="AO34" s="210"/>
      <c r="AP34" s="210"/>
      <c r="AQ34" s="211"/>
      <c r="AR34" s="209"/>
      <c r="AS34" s="210"/>
      <c r="AT34" s="211"/>
      <c r="AU34" s="629" t="str">
        <f t="shared" si="3"/>
        <v/>
      </c>
      <c r="AV34" s="630"/>
      <c r="AW34" s="631" t="str">
        <f t="shared" si="1"/>
        <v/>
      </c>
      <c r="AX34" s="632"/>
      <c r="AY34" s="633"/>
      <c r="AZ34" s="634"/>
      <c r="BA34" s="634"/>
      <c r="BB34" s="634"/>
      <c r="BC34" s="634"/>
      <c r="BD34" s="635"/>
    </row>
    <row r="35" spans="1:56" ht="39.9" customHeight="1" x14ac:dyDescent="0.2">
      <c r="A35" s="192"/>
      <c r="B35" s="208">
        <f t="shared" si="2"/>
        <v>23</v>
      </c>
      <c r="C35" s="619"/>
      <c r="D35" s="620"/>
      <c r="E35" s="621"/>
      <c r="F35" s="622"/>
      <c r="G35" s="623"/>
      <c r="H35" s="624"/>
      <c r="I35" s="624"/>
      <c r="J35" s="624"/>
      <c r="K35" s="625"/>
      <c r="L35" s="626"/>
      <c r="M35" s="627"/>
      <c r="N35" s="627"/>
      <c r="O35" s="628"/>
      <c r="P35" s="209"/>
      <c r="Q35" s="210"/>
      <c r="R35" s="210"/>
      <c r="S35" s="210"/>
      <c r="T35" s="210"/>
      <c r="U35" s="210"/>
      <c r="V35" s="211"/>
      <c r="W35" s="209"/>
      <c r="X35" s="210"/>
      <c r="Y35" s="210"/>
      <c r="Z35" s="210"/>
      <c r="AA35" s="210"/>
      <c r="AB35" s="210"/>
      <c r="AC35" s="211"/>
      <c r="AD35" s="209"/>
      <c r="AE35" s="210"/>
      <c r="AF35" s="210"/>
      <c r="AG35" s="210"/>
      <c r="AH35" s="210"/>
      <c r="AI35" s="210"/>
      <c r="AJ35" s="211"/>
      <c r="AK35" s="209"/>
      <c r="AL35" s="210"/>
      <c r="AM35" s="210"/>
      <c r="AN35" s="210"/>
      <c r="AO35" s="210"/>
      <c r="AP35" s="210"/>
      <c r="AQ35" s="211"/>
      <c r="AR35" s="209"/>
      <c r="AS35" s="210"/>
      <c r="AT35" s="211"/>
      <c r="AU35" s="629" t="str">
        <f t="shared" si="3"/>
        <v/>
      </c>
      <c r="AV35" s="630"/>
      <c r="AW35" s="631" t="str">
        <f t="shared" si="1"/>
        <v/>
      </c>
      <c r="AX35" s="632"/>
      <c r="AY35" s="633"/>
      <c r="AZ35" s="634"/>
      <c r="BA35" s="634"/>
      <c r="BB35" s="634"/>
      <c r="BC35" s="634"/>
      <c r="BD35" s="635"/>
    </row>
    <row r="36" spans="1:56" ht="39.9" customHeight="1" x14ac:dyDescent="0.2">
      <c r="A36" s="192"/>
      <c r="B36" s="208">
        <f t="shared" si="2"/>
        <v>24</v>
      </c>
      <c r="C36" s="619"/>
      <c r="D36" s="620"/>
      <c r="E36" s="621"/>
      <c r="F36" s="622"/>
      <c r="G36" s="623"/>
      <c r="H36" s="624"/>
      <c r="I36" s="624"/>
      <c r="J36" s="624"/>
      <c r="K36" s="625"/>
      <c r="L36" s="626"/>
      <c r="M36" s="627"/>
      <c r="N36" s="627"/>
      <c r="O36" s="628"/>
      <c r="P36" s="209"/>
      <c r="Q36" s="210"/>
      <c r="R36" s="210"/>
      <c r="S36" s="210"/>
      <c r="T36" s="210"/>
      <c r="U36" s="210"/>
      <c r="V36" s="211"/>
      <c r="W36" s="209"/>
      <c r="X36" s="210"/>
      <c r="Y36" s="210"/>
      <c r="Z36" s="210"/>
      <c r="AA36" s="210"/>
      <c r="AB36" s="210"/>
      <c r="AC36" s="211"/>
      <c r="AD36" s="209"/>
      <c r="AE36" s="210"/>
      <c r="AF36" s="210"/>
      <c r="AG36" s="210"/>
      <c r="AH36" s="210"/>
      <c r="AI36" s="210"/>
      <c r="AJ36" s="211"/>
      <c r="AK36" s="209"/>
      <c r="AL36" s="210"/>
      <c r="AM36" s="210"/>
      <c r="AN36" s="210"/>
      <c r="AO36" s="210"/>
      <c r="AP36" s="210"/>
      <c r="AQ36" s="211"/>
      <c r="AR36" s="209"/>
      <c r="AS36" s="210"/>
      <c r="AT36" s="211"/>
      <c r="AU36" s="629" t="str">
        <f t="shared" si="3"/>
        <v/>
      </c>
      <c r="AV36" s="630"/>
      <c r="AW36" s="631" t="str">
        <f t="shared" si="1"/>
        <v/>
      </c>
      <c r="AX36" s="632"/>
      <c r="AY36" s="633"/>
      <c r="AZ36" s="634"/>
      <c r="BA36" s="634"/>
      <c r="BB36" s="634"/>
      <c r="BC36" s="634"/>
      <c r="BD36" s="635"/>
    </row>
    <row r="37" spans="1:56" ht="39.9" customHeight="1" x14ac:dyDescent="0.2">
      <c r="A37" s="192"/>
      <c r="B37" s="208">
        <f t="shared" si="2"/>
        <v>25</v>
      </c>
      <c r="C37" s="619"/>
      <c r="D37" s="620"/>
      <c r="E37" s="621"/>
      <c r="F37" s="622"/>
      <c r="G37" s="623"/>
      <c r="H37" s="624"/>
      <c r="I37" s="624"/>
      <c r="J37" s="624"/>
      <c r="K37" s="625"/>
      <c r="L37" s="626"/>
      <c r="M37" s="627"/>
      <c r="N37" s="627"/>
      <c r="O37" s="628"/>
      <c r="P37" s="209"/>
      <c r="Q37" s="210"/>
      <c r="R37" s="210"/>
      <c r="S37" s="210"/>
      <c r="T37" s="210"/>
      <c r="U37" s="210"/>
      <c r="V37" s="211"/>
      <c r="W37" s="209"/>
      <c r="X37" s="210"/>
      <c r="Y37" s="210"/>
      <c r="Z37" s="210"/>
      <c r="AA37" s="210"/>
      <c r="AB37" s="210"/>
      <c r="AC37" s="211"/>
      <c r="AD37" s="209"/>
      <c r="AE37" s="210"/>
      <c r="AF37" s="210"/>
      <c r="AG37" s="210"/>
      <c r="AH37" s="210"/>
      <c r="AI37" s="210"/>
      <c r="AJ37" s="211"/>
      <c r="AK37" s="209"/>
      <c r="AL37" s="210"/>
      <c r="AM37" s="210"/>
      <c r="AN37" s="210"/>
      <c r="AO37" s="210"/>
      <c r="AP37" s="210"/>
      <c r="AQ37" s="211"/>
      <c r="AR37" s="209"/>
      <c r="AS37" s="210"/>
      <c r="AT37" s="211"/>
      <c r="AU37" s="629" t="str">
        <f t="shared" si="3"/>
        <v/>
      </c>
      <c r="AV37" s="630"/>
      <c r="AW37" s="631" t="str">
        <f t="shared" si="1"/>
        <v/>
      </c>
      <c r="AX37" s="632"/>
      <c r="AY37" s="633"/>
      <c r="AZ37" s="634"/>
      <c r="BA37" s="634"/>
      <c r="BB37" s="634"/>
      <c r="BC37" s="634"/>
      <c r="BD37" s="635"/>
    </row>
    <row r="38" spans="1:56" ht="39.9" customHeight="1" x14ac:dyDescent="0.2">
      <c r="A38" s="192"/>
      <c r="B38" s="208">
        <f t="shared" si="2"/>
        <v>26</v>
      </c>
      <c r="C38" s="619"/>
      <c r="D38" s="620"/>
      <c r="E38" s="621"/>
      <c r="F38" s="622"/>
      <c r="G38" s="623"/>
      <c r="H38" s="624"/>
      <c r="I38" s="624"/>
      <c r="J38" s="624"/>
      <c r="K38" s="625"/>
      <c r="L38" s="626"/>
      <c r="M38" s="627"/>
      <c r="N38" s="627"/>
      <c r="O38" s="628"/>
      <c r="P38" s="209"/>
      <c r="Q38" s="210"/>
      <c r="R38" s="210"/>
      <c r="S38" s="210"/>
      <c r="T38" s="210"/>
      <c r="U38" s="210"/>
      <c r="V38" s="211"/>
      <c r="W38" s="209"/>
      <c r="X38" s="210"/>
      <c r="Y38" s="210"/>
      <c r="Z38" s="210"/>
      <c r="AA38" s="210"/>
      <c r="AB38" s="210"/>
      <c r="AC38" s="211"/>
      <c r="AD38" s="209"/>
      <c r="AE38" s="210"/>
      <c r="AF38" s="210"/>
      <c r="AG38" s="210"/>
      <c r="AH38" s="210"/>
      <c r="AI38" s="210"/>
      <c r="AJ38" s="211"/>
      <c r="AK38" s="209"/>
      <c r="AL38" s="210"/>
      <c r="AM38" s="210"/>
      <c r="AN38" s="210"/>
      <c r="AO38" s="210"/>
      <c r="AP38" s="210"/>
      <c r="AQ38" s="211"/>
      <c r="AR38" s="209"/>
      <c r="AS38" s="210"/>
      <c r="AT38" s="211"/>
      <c r="AU38" s="629" t="str">
        <f t="shared" si="3"/>
        <v/>
      </c>
      <c r="AV38" s="630"/>
      <c r="AW38" s="631" t="str">
        <f t="shared" si="1"/>
        <v/>
      </c>
      <c r="AX38" s="632"/>
      <c r="AY38" s="633"/>
      <c r="AZ38" s="634"/>
      <c r="BA38" s="634"/>
      <c r="BB38" s="634"/>
      <c r="BC38" s="634"/>
      <c r="BD38" s="635"/>
    </row>
    <row r="39" spans="1:56" ht="39.9" customHeight="1" x14ac:dyDescent="0.2">
      <c r="A39" s="192"/>
      <c r="B39" s="208">
        <f t="shared" si="2"/>
        <v>27</v>
      </c>
      <c r="C39" s="619"/>
      <c r="D39" s="620"/>
      <c r="E39" s="621"/>
      <c r="F39" s="622"/>
      <c r="G39" s="623"/>
      <c r="H39" s="624"/>
      <c r="I39" s="624"/>
      <c r="J39" s="624"/>
      <c r="K39" s="625"/>
      <c r="L39" s="626"/>
      <c r="M39" s="627"/>
      <c r="N39" s="627"/>
      <c r="O39" s="628"/>
      <c r="P39" s="209"/>
      <c r="Q39" s="210"/>
      <c r="R39" s="210"/>
      <c r="S39" s="210"/>
      <c r="T39" s="210"/>
      <c r="U39" s="210"/>
      <c r="V39" s="211"/>
      <c r="W39" s="209"/>
      <c r="X39" s="210"/>
      <c r="Y39" s="210"/>
      <c r="Z39" s="210"/>
      <c r="AA39" s="210"/>
      <c r="AB39" s="210"/>
      <c r="AC39" s="211"/>
      <c r="AD39" s="209"/>
      <c r="AE39" s="210"/>
      <c r="AF39" s="210"/>
      <c r="AG39" s="210"/>
      <c r="AH39" s="210"/>
      <c r="AI39" s="210"/>
      <c r="AJ39" s="211"/>
      <c r="AK39" s="209"/>
      <c r="AL39" s="210"/>
      <c r="AM39" s="210"/>
      <c r="AN39" s="210"/>
      <c r="AO39" s="210"/>
      <c r="AP39" s="210"/>
      <c r="AQ39" s="211"/>
      <c r="AR39" s="209"/>
      <c r="AS39" s="210"/>
      <c r="AT39" s="211"/>
      <c r="AU39" s="629" t="str">
        <f t="shared" si="3"/>
        <v/>
      </c>
      <c r="AV39" s="630"/>
      <c r="AW39" s="631" t="str">
        <f t="shared" si="1"/>
        <v/>
      </c>
      <c r="AX39" s="632"/>
      <c r="AY39" s="633"/>
      <c r="AZ39" s="634"/>
      <c r="BA39" s="634"/>
      <c r="BB39" s="634"/>
      <c r="BC39" s="634"/>
      <c r="BD39" s="635"/>
    </row>
    <row r="40" spans="1:56" ht="39.9" customHeight="1" x14ac:dyDescent="0.2">
      <c r="A40" s="192"/>
      <c r="B40" s="208">
        <f t="shared" si="2"/>
        <v>28</v>
      </c>
      <c r="C40" s="619"/>
      <c r="D40" s="620"/>
      <c r="E40" s="621"/>
      <c r="F40" s="622"/>
      <c r="G40" s="623"/>
      <c r="H40" s="624"/>
      <c r="I40" s="624"/>
      <c r="J40" s="624"/>
      <c r="K40" s="625"/>
      <c r="L40" s="626"/>
      <c r="M40" s="627"/>
      <c r="N40" s="627"/>
      <c r="O40" s="628"/>
      <c r="P40" s="212"/>
      <c r="Q40" s="213"/>
      <c r="R40" s="213"/>
      <c r="S40" s="213"/>
      <c r="T40" s="213"/>
      <c r="U40" s="213"/>
      <c r="V40" s="214"/>
      <c r="W40" s="212"/>
      <c r="X40" s="213"/>
      <c r="Y40" s="213"/>
      <c r="Z40" s="213"/>
      <c r="AA40" s="213"/>
      <c r="AB40" s="213"/>
      <c r="AC40" s="214"/>
      <c r="AD40" s="212"/>
      <c r="AE40" s="213"/>
      <c r="AF40" s="213"/>
      <c r="AG40" s="213"/>
      <c r="AH40" s="213"/>
      <c r="AI40" s="213"/>
      <c r="AJ40" s="214"/>
      <c r="AK40" s="212"/>
      <c r="AL40" s="213"/>
      <c r="AM40" s="213"/>
      <c r="AN40" s="213"/>
      <c r="AO40" s="213"/>
      <c r="AP40" s="213"/>
      <c r="AQ40" s="214"/>
      <c r="AR40" s="212"/>
      <c r="AS40" s="213"/>
      <c r="AT40" s="214"/>
      <c r="AU40" s="629" t="str">
        <f t="shared" si="3"/>
        <v/>
      </c>
      <c r="AV40" s="630"/>
      <c r="AW40" s="631" t="str">
        <f t="shared" si="1"/>
        <v/>
      </c>
      <c r="AX40" s="632"/>
      <c r="AY40" s="633"/>
      <c r="AZ40" s="634"/>
      <c r="BA40" s="634"/>
      <c r="BB40" s="634"/>
      <c r="BC40" s="634"/>
      <c r="BD40" s="635"/>
    </row>
    <row r="41" spans="1:56" ht="39.9" customHeight="1" x14ac:dyDescent="0.2">
      <c r="A41" s="192"/>
      <c r="B41" s="208">
        <f t="shared" si="2"/>
        <v>29</v>
      </c>
      <c r="C41" s="619"/>
      <c r="D41" s="620"/>
      <c r="E41" s="621"/>
      <c r="F41" s="622"/>
      <c r="G41" s="623"/>
      <c r="H41" s="624"/>
      <c r="I41" s="624"/>
      <c r="J41" s="624"/>
      <c r="K41" s="625"/>
      <c r="L41" s="626"/>
      <c r="M41" s="627"/>
      <c r="N41" s="627"/>
      <c r="O41" s="628"/>
      <c r="P41" s="209"/>
      <c r="Q41" s="210"/>
      <c r="R41" s="210"/>
      <c r="S41" s="210"/>
      <c r="T41" s="210"/>
      <c r="U41" s="210"/>
      <c r="V41" s="211"/>
      <c r="W41" s="209"/>
      <c r="X41" s="210"/>
      <c r="Y41" s="210"/>
      <c r="Z41" s="210"/>
      <c r="AA41" s="210"/>
      <c r="AB41" s="210"/>
      <c r="AC41" s="211"/>
      <c r="AD41" s="209"/>
      <c r="AE41" s="210"/>
      <c r="AF41" s="210"/>
      <c r="AG41" s="210"/>
      <c r="AH41" s="210"/>
      <c r="AI41" s="210"/>
      <c r="AJ41" s="211"/>
      <c r="AK41" s="209"/>
      <c r="AL41" s="210"/>
      <c r="AM41" s="210"/>
      <c r="AN41" s="210"/>
      <c r="AO41" s="210"/>
      <c r="AP41" s="210"/>
      <c r="AQ41" s="211"/>
      <c r="AR41" s="209"/>
      <c r="AS41" s="210"/>
      <c r="AT41" s="211"/>
      <c r="AU41" s="629" t="str">
        <f t="shared" si="3"/>
        <v/>
      </c>
      <c r="AV41" s="630"/>
      <c r="AW41" s="631" t="str">
        <f t="shared" si="1"/>
        <v/>
      </c>
      <c r="AX41" s="632"/>
      <c r="AY41" s="633"/>
      <c r="AZ41" s="634"/>
      <c r="BA41" s="634"/>
      <c r="BB41" s="634"/>
      <c r="BC41" s="634"/>
      <c r="BD41" s="635"/>
    </row>
    <row r="42" spans="1:56" ht="39.9" customHeight="1" x14ac:dyDescent="0.2">
      <c r="A42" s="192"/>
      <c r="B42" s="208">
        <f t="shared" si="2"/>
        <v>30</v>
      </c>
      <c r="C42" s="619"/>
      <c r="D42" s="620"/>
      <c r="E42" s="621"/>
      <c r="F42" s="622"/>
      <c r="G42" s="623"/>
      <c r="H42" s="624"/>
      <c r="I42" s="624"/>
      <c r="J42" s="624"/>
      <c r="K42" s="625"/>
      <c r="L42" s="626"/>
      <c r="M42" s="627"/>
      <c r="N42" s="627"/>
      <c r="O42" s="628"/>
      <c r="P42" s="209"/>
      <c r="Q42" s="210"/>
      <c r="R42" s="210"/>
      <c r="S42" s="210"/>
      <c r="T42" s="210"/>
      <c r="U42" s="210"/>
      <c r="V42" s="211"/>
      <c r="W42" s="209"/>
      <c r="X42" s="210"/>
      <c r="Y42" s="210"/>
      <c r="Z42" s="210"/>
      <c r="AA42" s="210"/>
      <c r="AB42" s="210"/>
      <c r="AC42" s="211"/>
      <c r="AD42" s="209"/>
      <c r="AE42" s="210"/>
      <c r="AF42" s="210"/>
      <c r="AG42" s="210"/>
      <c r="AH42" s="210"/>
      <c r="AI42" s="210"/>
      <c r="AJ42" s="211"/>
      <c r="AK42" s="209"/>
      <c r="AL42" s="210"/>
      <c r="AM42" s="210"/>
      <c r="AN42" s="210"/>
      <c r="AO42" s="210"/>
      <c r="AP42" s="210"/>
      <c r="AQ42" s="211"/>
      <c r="AR42" s="209"/>
      <c r="AS42" s="210"/>
      <c r="AT42" s="211"/>
      <c r="AU42" s="629" t="str">
        <f t="shared" si="3"/>
        <v/>
      </c>
      <c r="AV42" s="630"/>
      <c r="AW42" s="631" t="str">
        <f t="shared" si="1"/>
        <v/>
      </c>
      <c r="AX42" s="632"/>
      <c r="AY42" s="633"/>
      <c r="AZ42" s="634"/>
      <c r="BA42" s="634"/>
      <c r="BB42" s="634"/>
      <c r="BC42" s="634"/>
      <c r="BD42" s="635"/>
    </row>
    <row r="43" spans="1:56" ht="39.9" customHeight="1" x14ac:dyDescent="0.2">
      <c r="A43" s="192"/>
      <c r="B43" s="208">
        <f t="shared" si="2"/>
        <v>31</v>
      </c>
      <c r="C43" s="619"/>
      <c r="D43" s="620"/>
      <c r="E43" s="621"/>
      <c r="F43" s="622"/>
      <c r="G43" s="623"/>
      <c r="H43" s="624"/>
      <c r="I43" s="624"/>
      <c r="J43" s="624"/>
      <c r="K43" s="625"/>
      <c r="L43" s="626"/>
      <c r="M43" s="627"/>
      <c r="N43" s="627"/>
      <c r="O43" s="628"/>
      <c r="P43" s="209"/>
      <c r="Q43" s="210"/>
      <c r="R43" s="210"/>
      <c r="S43" s="210"/>
      <c r="T43" s="210"/>
      <c r="U43" s="210"/>
      <c r="V43" s="211"/>
      <c r="W43" s="209"/>
      <c r="X43" s="210"/>
      <c r="Y43" s="210"/>
      <c r="Z43" s="210"/>
      <c r="AA43" s="210"/>
      <c r="AB43" s="210"/>
      <c r="AC43" s="211"/>
      <c r="AD43" s="209"/>
      <c r="AE43" s="210"/>
      <c r="AF43" s="210"/>
      <c r="AG43" s="210"/>
      <c r="AH43" s="210"/>
      <c r="AI43" s="210"/>
      <c r="AJ43" s="211"/>
      <c r="AK43" s="209"/>
      <c r="AL43" s="210"/>
      <c r="AM43" s="210"/>
      <c r="AN43" s="210"/>
      <c r="AO43" s="210"/>
      <c r="AP43" s="210"/>
      <c r="AQ43" s="211"/>
      <c r="AR43" s="209"/>
      <c r="AS43" s="210"/>
      <c r="AT43" s="211"/>
      <c r="AU43" s="629" t="str">
        <f t="shared" si="3"/>
        <v/>
      </c>
      <c r="AV43" s="630"/>
      <c r="AW43" s="631" t="str">
        <f t="shared" si="1"/>
        <v/>
      </c>
      <c r="AX43" s="632"/>
      <c r="AY43" s="633"/>
      <c r="AZ43" s="634"/>
      <c r="BA43" s="634"/>
      <c r="BB43" s="634"/>
      <c r="BC43" s="634"/>
      <c r="BD43" s="635"/>
    </row>
    <row r="44" spans="1:56" ht="39.9" customHeight="1" x14ac:dyDescent="0.2">
      <c r="A44" s="192"/>
      <c r="B44" s="208">
        <f t="shared" si="2"/>
        <v>32</v>
      </c>
      <c r="C44" s="619"/>
      <c r="D44" s="620"/>
      <c r="E44" s="621"/>
      <c r="F44" s="622"/>
      <c r="G44" s="623"/>
      <c r="H44" s="624"/>
      <c r="I44" s="624"/>
      <c r="J44" s="624"/>
      <c r="K44" s="625"/>
      <c r="L44" s="626"/>
      <c r="M44" s="627"/>
      <c r="N44" s="627"/>
      <c r="O44" s="628"/>
      <c r="P44" s="209"/>
      <c r="Q44" s="210"/>
      <c r="R44" s="210"/>
      <c r="S44" s="210"/>
      <c r="T44" s="210"/>
      <c r="U44" s="210"/>
      <c r="V44" s="211"/>
      <c r="W44" s="209"/>
      <c r="X44" s="210"/>
      <c r="Y44" s="210"/>
      <c r="Z44" s="210"/>
      <c r="AA44" s="210"/>
      <c r="AB44" s="210"/>
      <c r="AC44" s="211"/>
      <c r="AD44" s="209"/>
      <c r="AE44" s="210"/>
      <c r="AF44" s="210"/>
      <c r="AG44" s="210"/>
      <c r="AH44" s="210"/>
      <c r="AI44" s="210"/>
      <c r="AJ44" s="211"/>
      <c r="AK44" s="209"/>
      <c r="AL44" s="210"/>
      <c r="AM44" s="210"/>
      <c r="AN44" s="210"/>
      <c r="AO44" s="210"/>
      <c r="AP44" s="210"/>
      <c r="AQ44" s="211"/>
      <c r="AR44" s="209"/>
      <c r="AS44" s="210"/>
      <c r="AT44" s="211"/>
      <c r="AU44" s="629" t="str">
        <f t="shared" si="3"/>
        <v/>
      </c>
      <c r="AV44" s="630"/>
      <c r="AW44" s="631" t="str">
        <f t="shared" si="1"/>
        <v/>
      </c>
      <c r="AX44" s="632"/>
      <c r="AY44" s="633"/>
      <c r="AZ44" s="634"/>
      <c r="BA44" s="634"/>
      <c r="BB44" s="634"/>
      <c r="BC44" s="634"/>
      <c r="BD44" s="635"/>
    </row>
    <row r="45" spans="1:56" ht="39.9" customHeight="1" x14ac:dyDescent="0.2">
      <c r="A45" s="192"/>
      <c r="B45" s="208">
        <f t="shared" si="2"/>
        <v>33</v>
      </c>
      <c r="C45" s="619"/>
      <c r="D45" s="620"/>
      <c r="E45" s="621"/>
      <c r="F45" s="622"/>
      <c r="G45" s="623"/>
      <c r="H45" s="624"/>
      <c r="I45" s="624"/>
      <c r="J45" s="624"/>
      <c r="K45" s="625"/>
      <c r="L45" s="626"/>
      <c r="M45" s="627"/>
      <c r="N45" s="627"/>
      <c r="O45" s="628"/>
      <c r="P45" s="209"/>
      <c r="Q45" s="210"/>
      <c r="R45" s="210"/>
      <c r="S45" s="210"/>
      <c r="T45" s="210"/>
      <c r="U45" s="210"/>
      <c r="V45" s="211"/>
      <c r="W45" s="209"/>
      <c r="X45" s="210"/>
      <c r="Y45" s="210"/>
      <c r="Z45" s="210"/>
      <c r="AA45" s="210"/>
      <c r="AB45" s="210"/>
      <c r="AC45" s="211"/>
      <c r="AD45" s="209"/>
      <c r="AE45" s="210"/>
      <c r="AF45" s="210"/>
      <c r="AG45" s="210"/>
      <c r="AH45" s="210"/>
      <c r="AI45" s="210"/>
      <c r="AJ45" s="211"/>
      <c r="AK45" s="209"/>
      <c r="AL45" s="210"/>
      <c r="AM45" s="210"/>
      <c r="AN45" s="210"/>
      <c r="AO45" s="210"/>
      <c r="AP45" s="210"/>
      <c r="AQ45" s="211"/>
      <c r="AR45" s="209"/>
      <c r="AS45" s="210"/>
      <c r="AT45" s="211"/>
      <c r="AU45" s="629" t="str">
        <f t="shared" si="3"/>
        <v/>
      </c>
      <c r="AV45" s="630"/>
      <c r="AW45" s="631" t="str">
        <f t="shared" si="1"/>
        <v/>
      </c>
      <c r="AX45" s="632"/>
      <c r="AY45" s="633"/>
      <c r="AZ45" s="634"/>
      <c r="BA45" s="634"/>
      <c r="BB45" s="634"/>
      <c r="BC45" s="634"/>
      <c r="BD45" s="635"/>
    </row>
    <row r="46" spans="1:56" ht="39.9" customHeight="1" x14ac:dyDescent="0.2">
      <c r="A46" s="192"/>
      <c r="B46" s="208">
        <f t="shared" si="2"/>
        <v>34</v>
      </c>
      <c r="C46" s="619"/>
      <c r="D46" s="620"/>
      <c r="E46" s="621"/>
      <c r="F46" s="622"/>
      <c r="G46" s="623"/>
      <c r="H46" s="624"/>
      <c r="I46" s="624"/>
      <c r="J46" s="624"/>
      <c r="K46" s="625"/>
      <c r="L46" s="626"/>
      <c r="M46" s="627"/>
      <c r="N46" s="627"/>
      <c r="O46" s="628"/>
      <c r="P46" s="209"/>
      <c r="Q46" s="210"/>
      <c r="R46" s="210"/>
      <c r="S46" s="210"/>
      <c r="T46" s="210"/>
      <c r="U46" s="210"/>
      <c r="V46" s="211"/>
      <c r="W46" s="209"/>
      <c r="X46" s="210"/>
      <c r="Y46" s="210"/>
      <c r="Z46" s="210"/>
      <c r="AA46" s="210"/>
      <c r="AB46" s="210"/>
      <c r="AC46" s="211"/>
      <c r="AD46" s="209"/>
      <c r="AE46" s="210"/>
      <c r="AF46" s="210"/>
      <c r="AG46" s="210"/>
      <c r="AH46" s="210"/>
      <c r="AI46" s="210"/>
      <c r="AJ46" s="211"/>
      <c r="AK46" s="209"/>
      <c r="AL46" s="210"/>
      <c r="AM46" s="210"/>
      <c r="AN46" s="210"/>
      <c r="AO46" s="210"/>
      <c r="AP46" s="210"/>
      <c r="AQ46" s="211"/>
      <c r="AR46" s="209"/>
      <c r="AS46" s="210"/>
      <c r="AT46" s="211"/>
      <c r="AU46" s="629" t="str">
        <f t="shared" si="3"/>
        <v/>
      </c>
      <c r="AV46" s="630"/>
      <c r="AW46" s="631" t="str">
        <f t="shared" si="1"/>
        <v/>
      </c>
      <c r="AX46" s="632"/>
      <c r="AY46" s="633"/>
      <c r="AZ46" s="634"/>
      <c r="BA46" s="634"/>
      <c r="BB46" s="634"/>
      <c r="BC46" s="634"/>
      <c r="BD46" s="635"/>
    </row>
    <row r="47" spans="1:56" ht="39.9" customHeight="1" x14ac:dyDescent="0.2">
      <c r="A47" s="192"/>
      <c r="B47" s="208">
        <f t="shared" si="2"/>
        <v>35</v>
      </c>
      <c r="C47" s="619"/>
      <c r="D47" s="620"/>
      <c r="E47" s="621"/>
      <c r="F47" s="622"/>
      <c r="G47" s="623"/>
      <c r="H47" s="624"/>
      <c r="I47" s="624"/>
      <c r="J47" s="624"/>
      <c r="K47" s="625"/>
      <c r="L47" s="626"/>
      <c r="M47" s="627"/>
      <c r="N47" s="627"/>
      <c r="O47" s="628"/>
      <c r="P47" s="209"/>
      <c r="Q47" s="210"/>
      <c r="R47" s="210"/>
      <c r="S47" s="210"/>
      <c r="T47" s="210"/>
      <c r="U47" s="210"/>
      <c r="V47" s="211"/>
      <c r="W47" s="209"/>
      <c r="X47" s="210"/>
      <c r="Y47" s="210"/>
      <c r="Z47" s="210"/>
      <c r="AA47" s="210"/>
      <c r="AB47" s="210"/>
      <c r="AC47" s="211"/>
      <c r="AD47" s="209"/>
      <c r="AE47" s="210"/>
      <c r="AF47" s="210"/>
      <c r="AG47" s="210"/>
      <c r="AH47" s="210"/>
      <c r="AI47" s="210"/>
      <c r="AJ47" s="211"/>
      <c r="AK47" s="209"/>
      <c r="AL47" s="210"/>
      <c r="AM47" s="210"/>
      <c r="AN47" s="210"/>
      <c r="AO47" s="210"/>
      <c r="AP47" s="210"/>
      <c r="AQ47" s="211"/>
      <c r="AR47" s="209"/>
      <c r="AS47" s="210"/>
      <c r="AT47" s="211"/>
      <c r="AU47" s="629" t="str">
        <f t="shared" si="3"/>
        <v/>
      </c>
      <c r="AV47" s="630"/>
      <c r="AW47" s="631" t="str">
        <f t="shared" si="1"/>
        <v/>
      </c>
      <c r="AX47" s="632"/>
      <c r="AY47" s="633"/>
      <c r="AZ47" s="634"/>
      <c r="BA47" s="634"/>
      <c r="BB47" s="634"/>
      <c r="BC47" s="634"/>
      <c r="BD47" s="635"/>
    </row>
    <row r="48" spans="1:56" ht="39.9" customHeight="1" x14ac:dyDescent="0.2">
      <c r="A48" s="192"/>
      <c r="B48" s="208">
        <f t="shared" si="2"/>
        <v>36</v>
      </c>
      <c r="C48" s="619"/>
      <c r="D48" s="620"/>
      <c r="E48" s="621"/>
      <c r="F48" s="622"/>
      <c r="G48" s="623"/>
      <c r="H48" s="624"/>
      <c r="I48" s="624"/>
      <c r="J48" s="624"/>
      <c r="K48" s="625"/>
      <c r="L48" s="626"/>
      <c r="M48" s="627"/>
      <c r="N48" s="627"/>
      <c r="O48" s="628"/>
      <c r="P48" s="209"/>
      <c r="Q48" s="210"/>
      <c r="R48" s="210"/>
      <c r="S48" s="210"/>
      <c r="T48" s="210"/>
      <c r="U48" s="210"/>
      <c r="V48" s="211"/>
      <c r="W48" s="209"/>
      <c r="X48" s="210"/>
      <c r="Y48" s="210"/>
      <c r="Z48" s="210"/>
      <c r="AA48" s="210"/>
      <c r="AB48" s="210"/>
      <c r="AC48" s="211"/>
      <c r="AD48" s="209"/>
      <c r="AE48" s="210"/>
      <c r="AF48" s="210"/>
      <c r="AG48" s="210"/>
      <c r="AH48" s="210"/>
      <c r="AI48" s="210"/>
      <c r="AJ48" s="211"/>
      <c r="AK48" s="209"/>
      <c r="AL48" s="210"/>
      <c r="AM48" s="210"/>
      <c r="AN48" s="210"/>
      <c r="AO48" s="210"/>
      <c r="AP48" s="210"/>
      <c r="AQ48" s="211"/>
      <c r="AR48" s="209"/>
      <c r="AS48" s="210"/>
      <c r="AT48" s="211"/>
      <c r="AU48" s="629" t="str">
        <f t="shared" si="3"/>
        <v/>
      </c>
      <c r="AV48" s="630"/>
      <c r="AW48" s="631" t="str">
        <f t="shared" si="1"/>
        <v/>
      </c>
      <c r="AX48" s="632"/>
      <c r="AY48" s="633"/>
      <c r="AZ48" s="634"/>
      <c r="BA48" s="634"/>
      <c r="BB48" s="634"/>
      <c r="BC48" s="634"/>
      <c r="BD48" s="635"/>
    </row>
    <row r="49" spans="1:56" ht="39.9" customHeight="1" x14ac:dyDescent="0.2">
      <c r="A49" s="192"/>
      <c r="B49" s="208">
        <f t="shared" si="2"/>
        <v>37</v>
      </c>
      <c r="C49" s="619"/>
      <c r="D49" s="620"/>
      <c r="E49" s="621"/>
      <c r="F49" s="622"/>
      <c r="G49" s="623"/>
      <c r="H49" s="624"/>
      <c r="I49" s="624"/>
      <c r="J49" s="624"/>
      <c r="K49" s="625"/>
      <c r="L49" s="626"/>
      <c r="M49" s="627"/>
      <c r="N49" s="627"/>
      <c r="O49" s="628"/>
      <c r="P49" s="209"/>
      <c r="Q49" s="210"/>
      <c r="R49" s="210"/>
      <c r="S49" s="210"/>
      <c r="T49" s="210"/>
      <c r="U49" s="210"/>
      <c r="V49" s="211"/>
      <c r="W49" s="209"/>
      <c r="X49" s="210"/>
      <c r="Y49" s="210"/>
      <c r="Z49" s="210"/>
      <c r="AA49" s="210"/>
      <c r="AB49" s="210"/>
      <c r="AC49" s="211"/>
      <c r="AD49" s="209"/>
      <c r="AE49" s="210"/>
      <c r="AF49" s="210"/>
      <c r="AG49" s="210"/>
      <c r="AH49" s="210"/>
      <c r="AI49" s="210"/>
      <c r="AJ49" s="211"/>
      <c r="AK49" s="209"/>
      <c r="AL49" s="210"/>
      <c r="AM49" s="210"/>
      <c r="AN49" s="210"/>
      <c r="AO49" s="210"/>
      <c r="AP49" s="210"/>
      <c r="AQ49" s="211"/>
      <c r="AR49" s="209"/>
      <c r="AS49" s="210"/>
      <c r="AT49" s="211"/>
      <c r="AU49" s="629" t="str">
        <f t="shared" si="3"/>
        <v/>
      </c>
      <c r="AV49" s="630"/>
      <c r="AW49" s="631" t="str">
        <f t="shared" si="1"/>
        <v/>
      </c>
      <c r="AX49" s="632"/>
      <c r="AY49" s="633"/>
      <c r="AZ49" s="634"/>
      <c r="BA49" s="634"/>
      <c r="BB49" s="634"/>
      <c r="BC49" s="634"/>
      <c r="BD49" s="635"/>
    </row>
    <row r="50" spans="1:56" ht="39.9" customHeight="1" x14ac:dyDescent="0.2">
      <c r="A50" s="192"/>
      <c r="B50" s="208">
        <f t="shared" si="2"/>
        <v>38</v>
      </c>
      <c r="C50" s="619"/>
      <c r="D50" s="620"/>
      <c r="E50" s="621"/>
      <c r="F50" s="622"/>
      <c r="G50" s="623"/>
      <c r="H50" s="624"/>
      <c r="I50" s="624"/>
      <c r="J50" s="624"/>
      <c r="K50" s="625"/>
      <c r="L50" s="626"/>
      <c r="M50" s="627"/>
      <c r="N50" s="627"/>
      <c r="O50" s="628"/>
      <c r="P50" s="209"/>
      <c r="Q50" s="210"/>
      <c r="R50" s="210"/>
      <c r="S50" s="210"/>
      <c r="T50" s="210"/>
      <c r="U50" s="210"/>
      <c r="V50" s="211"/>
      <c r="W50" s="209"/>
      <c r="X50" s="210"/>
      <c r="Y50" s="210"/>
      <c r="Z50" s="210"/>
      <c r="AA50" s="210"/>
      <c r="AB50" s="210"/>
      <c r="AC50" s="211"/>
      <c r="AD50" s="209"/>
      <c r="AE50" s="210"/>
      <c r="AF50" s="210"/>
      <c r="AG50" s="210"/>
      <c r="AH50" s="210"/>
      <c r="AI50" s="210"/>
      <c r="AJ50" s="211"/>
      <c r="AK50" s="209"/>
      <c r="AL50" s="210"/>
      <c r="AM50" s="210"/>
      <c r="AN50" s="210"/>
      <c r="AO50" s="210"/>
      <c r="AP50" s="210"/>
      <c r="AQ50" s="211"/>
      <c r="AR50" s="209"/>
      <c r="AS50" s="210"/>
      <c r="AT50" s="211"/>
      <c r="AU50" s="629" t="str">
        <f t="shared" si="3"/>
        <v/>
      </c>
      <c r="AV50" s="630"/>
      <c r="AW50" s="631" t="str">
        <f t="shared" si="1"/>
        <v/>
      </c>
      <c r="AX50" s="632"/>
      <c r="AY50" s="633"/>
      <c r="AZ50" s="634"/>
      <c r="BA50" s="634"/>
      <c r="BB50" s="634"/>
      <c r="BC50" s="634"/>
      <c r="BD50" s="635"/>
    </row>
    <row r="51" spans="1:56" ht="39.9" customHeight="1" x14ac:dyDescent="0.2">
      <c r="A51" s="192"/>
      <c r="B51" s="208">
        <f t="shared" si="2"/>
        <v>39</v>
      </c>
      <c r="C51" s="619"/>
      <c r="D51" s="620"/>
      <c r="E51" s="621"/>
      <c r="F51" s="622"/>
      <c r="G51" s="623"/>
      <c r="H51" s="624"/>
      <c r="I51" s="624"/>
      <c r="J51" s="624"/>
      <c r="K51" s="625"/>
      <c r="L51" s="626"/>
      <c r="M51" s="627"/>
      <c r="N51" s="627"/>
      <c r="O51" s="628"/>
      <c r="P51" s="209"/>
      <c r="Q51" s="210"/>
      <c r="R51" s="210"/>
      <c r="S51" s="210"/>
      <c r="T51" s="210"/>
      <c r="U51" s="210"/>
      <c r="V51" s="211"/>
      <c r="W51" s="209"/>
      <c r="X51" s="210"/>
      <c r="Y51" s="210"/>
      <c r="Z51" s="210"/>
      <c r="AA51" s="210"/>
      <c r="AB51" s="210"/>
      <c r="AC51" s="211"/>
      <c r="AD51" s="209"/>
      <c r="AE51" s="210"/>
      <c r="AF51" s="210"/>
      <c r="AG51" s="210"/>
      <c r="AH51" s="210"/>
      <c r="AI51" s="210"/>
      <c r="AJ51" s="211"/>
      <c r="AK51" s="209"/>
      <c r="AL51" s="210"/>
      <c r="AM51" s="210"/>
      <c r="AN51" s="210"/>
      <c r="AO51" s="210"/>
      <c r="AP51" s="210"/>
      <c r="AQ51" s="211"/>
      <c r="AR51" s="209"/>
      <c r="AS51" s="210"/>
      <c r="AT51" s="211"/>
      <c r="AU51" s="629" t="str">
        <f t="shared" si="3"/>
        <v/>
      </c>
      <c r="AV51" s="630"/>
      <c r="AW51" s="631" t="str">
        <f t="shared" si="1"/>
        <v/>
      </c>
      <c r="AX51" s="632"/>
      <c r="AY51" s="633"/>
      <c r="AZ51" s="634"/>
      <c r="BA51" s="634"/>
      <c r="BB51" s="634"/>
      <c r="BC51" s="634"/>
      <c r="BD51" s="635"/>
    </row>
    <row r="52" spans="1:56" ht="39.9" customHeight="1" x14ac:dyDescent="0.2">
      <c r="A52" s="192"/>
      <c r="B52" s="208">
        <f t="shared" si="2"/>
        <v>40</v>
      </c>
      <c r="C52" s="619"/>
      <c r="D52" s="620"/>
      <c r="E52" s="621"/>
      <c r="F52" s="622"/>
      <c r="G52" s="623"/>
      <c r="H52" s="624"/>
      <c r="I52" s="624"/>
      <c r="J52" s="624"/>
      <c r="K52" s="625"/>
      <c r="L52" s="626"/>
      <c r="M52" s="627"/>
      <c r="N52" s="627"/>
      <c r="O52" s="628"/>
      <c r="P52" s="209"/>
      <c r="Q52" s="210"/>
      <c r="R52" s="210"/>
      <c r="S52" s="210"/>
      <c r="T52" s="210"/>
      <c r="U52" s="210"/>
      <c r="V52" s="211"/>
      <c r="W52" s="209"/>
      <c r="X52" s="210"/>
      <c r="Y52" s="210"/>
      <c r="Z52" s="210"/>
      <c r="AA52" s="210"/>
      <c r="AB52" s="210"/>
      <c r="AC52" s="211"/>
      <c r="AD52" s="209"/>
      <c r="AE52" s="210"/>
      <c r="AF52" s="210"/>
      <c r="AG52" s="210"/>
      <c r="AH52" s="210"/>
      <c r="AI52" s="210"/>
      <c r="AJ52" s="211"/>
      <c r="AK52" s="209"/>
      <c r="AL52" s="210"/>
      <c r="AM52" s="210"/>
      <c r="AN52" s="210"/>
      <c r="AO52" s="210"/>
      <c r="AP52" s="210"/>
      <c r="AQ52" s="211"/>
      <c r="AR52" s="209"/>
      <c r="AS52" s="210"/>
      <c r="AT52" s="211"/>
      <c r="AU52" s="629" t="str">
        <f t="shared" si="3"/>
        <v/>
      </c>
      <c r="AV52" s="630"/>
      <c r="AW52" s="631" t="str">
        <f t="shared" si="1"/>
        <v/>
      </c>
      <c r="AX52" s="632"/>
      <c r="AY52" s="633"/>
      <c r="AZ52" s="634"/>
      <c r="BA52" s="634"/>
      <c r="BB52" s="634"/>
      <c r="BC52" s="634"/>
      <c r="BD52" s="635"/>
    </row>
    <row r="53" spans="1:56" ht="39.9" customHeight="1" x14ac:dyDescent="0.2">
      <c r="A53" s="192"/>
      <c r="B53" s="208">
        <f t="shared" si="2"/>
        <v>41</v>
      </c>
      <c r="C53" s="619"/>
      <c r="D53" s="620"/>
      <c r="E53" s="621"/>
      <c r="F53" s="622"/>
      <c r="G53" s="623"/>
      <c r="H53" s="624"/>
      <c r="I53" s="624"/>
      <c r="J53" s="624"/>
      <c r="K53" s="625"/>
      <c r="L53" s="626"/>
      <c r="M53" s="627"/>
      <c r="N53" s="627"/>
      <c r="O53" s="628"/>
      <c r="P53" s="209"/>
      <c r="Q53" s="210"/>
      <c r="R53" s="210"/>
      <c r="S53" s="210"/>
      <c r="T53" s="210"/>
      <c r="U53" s="210"/>
      <c r="V53" s="211"/>
      <c r="W53" s="209"/>
      <c r="X53" s="210"/>
      <c r="Y53" s="210"/>
      <c r="Z53" s="210"/>
      <c r="AA53" s="210"/>
      <c r="AB53" s="210"/>
      <c r="AC53" s="211"/>
      <c r="AD53" s="209"/>
      <c r="AE53" s="210"/>
      <c r="AF53" s="210"/>
      <c r="AG53" s="210"/>
      <c r="AH53" s="210"/>
      <c r="AI53" s="210"/>
      <c r="AJ53" s="211"/>
      <c r="AK53" s="209"/>
      <c r="AL53" s="210"/>
      <c r="AM53" s="210"/>
      <c r="AN53" s="210"/>
      <c r="AO53" s="210"/>
      <c r="AP53" s="210"/>
      <c r="AQ53" s="211"/>
      <c r="AR53" s="209"/>
      <c r="AS53" s="210"/>
      <c r="AT53" s="211"/>
      <c r="AU53" s="629" t="str">
        <f t="shared" si="3"/>
        <v/>
      </c>
      <c r="AV53" s="630"/>
      <c r="AW53" s="631" t="str">
        <f t="shared" si="1"/>
        <v/>
      </c>
      <c r="AX53" s="632"/>
      <c r="AY53" s="633"/>
      <c r="AZ53" s="634"/>
      <c r="BA53" s="634"/>
      <c r="BB53" s="634"/>
      <c r="BC53" s="634"/>
      <c r="BD53" s="635"/>
    </row>
    <row r="54" spans="1:56" ht="39.9" customHeight="1" x14ac:dyDescent="0.2">
      <c r="A54" s="192"/>
      <c r="B54" s="208">
        <f t="shared" si="2"/>
        <v>42</v>
      </c>
      <c r="C54" s="619"/>
      <c r="D54" s="620"/>
      <c r="E54" s="621"/>
      <c r="F54" s="622"/>
      <c r="G54" s="623"/>
      <c r="H54" s="624"/>
      <c r="I54" s="624"/>
      <c r="J54" s="624"/>
      <c r="K54" s="625"/>
      <c r="L54" s="626"/>
      <c r="M54" s="627"/>
      <c r="N54" s="627"/>
      <c r="O54" s="628"/>
      <c r="P54" s="209"/>
      <c r="Q54" s="210"/>
      <c r="R54" s="210"/>
      <c r="S54" s="210"/>
      <c r="T54" s="210"/>
      <c r="U54" s="210"/>
      <c r="V54" s="211"/>
      <c r="W54" s="209"/>
      <c r="X54" s="210"/>
      <c r="Y54" s="210"/>
      <c r="Z54" s="210"/>
      <c r="AA54" s="210"/>
      <c r="AB54" s="210"/>
      <c r="AC54" s="211"/>
      <c r="AD54" s="209"/>
      <c r="AE54" s="210"/>
      <c r="AF54" s="210"/>
      <c r="AG54" s="210"/>
      <c r="AH54" s="210"/>
      <c r="AI54" s="210"/>
      <c r="AJ54" s="211"/>
      <c r="AK54" s="209"/>
      <c r="AL54" s="210"/>
      <c r="AM54" s="210"/>
      <c r="AN54" s="210"/>
      <c r="AO54" s="210"/>
      <c r="AP54" s="210"/>
      <c r="AQ54" s="211"/>
      <c r="AR54" s="209"/>
      <c r="AS54" s="210"/>
      <c r="AT54" s="211"/>
      <c r="AU54" s="629" t="str">
        <f t="shared" si="3"/>
        <v/>
      </c>
      <c r="AV54" s="630"/>
      <c r="AW54" s="631" t="str">
        <f t="shared" si="1"/>
        <v/>
      </c>
      <c r="AX54" s="632"/>
      <c r="AY54" s="633"/>
      <c r="AZ54" s="634"/>
      <c r="BA54" s="634"/>
      <c r="BB54" s="634"/>
      <c r="BC54" s="634"/>
      <c r="BD54" s="635"/>
    </row>
    <row r="55" spans="1:56" ht="39.9" customHeight="1" x14ac:dyDescent="0.2">
      <c r="A55" s="192"/>
      <c r="B55" s="208">
        <f t="shared" si="2"/>
        <v>43</v>
      </c>
      <c r="C55" s="619"/>
      <c r="D55" s="620"/>
      <c r="E55" s="621"/>
      <c r="F55" s="622"/>
      <c r="G55" s="623"/>
      <c r="H55" s="624"/>
      <c r="I55" s="624"/>
      <c r="J55" s="624"/>
      <c r="K55" s="625"/>
      <c r="L55" s="626"/>
      <c r="M55" s="627"/>
      <c r="N55" s="627"/>
      <c r="O55" s="628"/>
      <c r="P55" s="209"/>
      <c r="Q55" s="210"/>
      <c r="R55" s="210"/>
      <c r="S55" s="210"/>
      <c r="T55" s="210"/>
      <c r="U55" s="210"/>
      <c r="V55" s="211"/>
      <c r="W55" s="209"/>
      <c r="X55" s="210"/>
      <c r="Y55" s="210"/>
      <c r="Z55" s="210"/>
      <c r="AA55" s="210"/>
      <c r="AB55" s="210"/>
      <c r="AC55" s="211"/>
      <c r="AD55" s="209"/>
      <c r="AE55" s="210"/>
      <c r="AF55" s="210"/>
      <c r="AG55" s="210"/>
      <c r="AH55" s="210"/>
      <c r="AI55" s="210"/>
      <c r="AJ55" s="211"/>
      <c r="AK55" s="209"/>
      <c r="AL55" s="210"/>
      <c r="AM55" s="210"/>
      <c r="AN55" s="210"/>
      <c r="AO55" s="210"/>
      <c r="AP55" s="210"/>
      <c r="AQ55" s="211"/>
      <c r="AR55" s="209"/>
      <c r="AS55" s="210"/>
      <c r="AT55" s="211"/>
      <c r="AU55" s="629" t="str">
        <f t="shared" si="3"/>
        <v/>
      </c>
      <c r="AV55" s="630"/>
      <c r="AW55" s="631" t="str">
        <f t="shared" si="1"/>
        <v/>
      </c>
      <c r="AX55" s="632"/>
      <c r="AY55" s="633"/>
      <c r="AZ55" s="634"/>
      <c r="BA55" s="634"/>
      <c r="BB55" s="634"/>
      <c r="BC55" s="634"/>
      <c r="BD55" s="635"/>
    </row>
    <row r="56" spans="1:56" ht="39.9" customHeight="1" x14ac:dyDescent="0.2">
      <c r="A56" s="192"/>
      <c r="B56" s="208">
        <f t="shared" si="2"/>
        <v>44</v>
      </c>
      <c r="C56" s="619"/>
      <c r="D56" s="620"/>
      <c r="E56" s="621"/>
      <c r="F56" s="622"/>
      <c r="G56" s="623"/>
      <c r="H56" s="624"/>
      <c r="I56" s="624"/>
      <c r="J56" s="624"/>
      <c r="K56" s="625"/>
      <c r="L56" s="626"/>
      <c r="M56" s="627"/>
      <c r="N56" s="627"/>
      <c r="O56" s="628"/>
      <c r="P56" s="209"/>
      <c r="Q56" s="210"/>
      <c r="R56" s="210"/>
      <c r="S56" s="210"/>
      <c r="T56" s="210"/>
      <c r="U56" s="210"/>
      <c r="V56" s="211"/>
      <c r="W56" s="209"/>
      <c r="X56" s="210"/>
      <c r="Y56" s="210"/>
      <c r="Z56" s="210"/>
      <c r="AA56" s="210"/>
      <c r="AB56" s="210"/>
      <c r="AC56" s="211"/>
      <c r="AD56" s="209"/>
      <c r="AE56" s="210"/>
      <c r="AF56" s="210"/>
      <c r="AG56" s="210"/>
      <c r="AH56" s="210"/>
      <c r="AI56" s="210"/>
      <c r="AJ56" s="211"/>
      <c r="AK56" s="209"/>
      <c r="AL56" s="210"/>
      <c r="AM56" s="210"/>
      <c r="AN56" s="210"/>
      <c r="AO56" s="210"/>
      <c r="AP56" s="210"/>
      <c r="AQ56" s="211"/>
      <c r="AR56" s="209"/>
      <c r="AS56" s="210"/>
      <c r="AT56" s="211"/>
      <c r="AU56" s="629" t="str">
        <f t="shared" si="3"/>
        <v/>
      </c>
      <c r="AV56" s="630"/>
      <c r="AW56" s="631" t="str">
        <f t="shared" si="1"/>
        <v/>
      </c>
      <c r="AX56" s="632"/>
      <c r="AY56" s="633"/>
      <c r="AZ56" s="634"/>
      <c r="BA56" s="634"/>
      <c r="BB56" s="634"/>
      <c r="BC56" s="634"/>
      <c r="BD56" s="635"/>
    </row>
    <row r="57" spans="1:56" ht="39.9" customHeight="1" x14ac:dyDescent="0.2">
      <c r="A57" s="192"/>
      <c r="B57" s="208">
        <f t="shared" si="2"/>
        <v>45</v>
      </c>
      <c r="C57" s="619"/>
      <c r="D57" s="620"/>
      <c r="E57" s="621"/>
      <c r="F57" s="622"/>
      <c r="G57" s="623"/>
      <c r="H57" s="624"/>
      <c r="I57" s="624"/>
      <c r="J57" s="624"/>
      <c r="K57" s="625"/>
      <c r="L57" s="626"/>
      <c r="M57" s="627"/>
      <c r="N57" s="627"/>
      <c r="O57" s="628"/>
      <c r="P57" s="209"/>
      <c r="Q57" s="210"/>
      <c r="R57" s="210"/>
      <c r="S57" s="210"/>
      <c r="T57" s="210"/>
      <c r="U57" s="210"/>
      <c r="V57" s="211"/>
      <c r="W57" s="209"/>
      <c r="X57" s="210"/>
      <c r="Y57" s="210"/>
      <c r="Z57" s="210"/>
      <c r="AA57" s="210"/>
      <c r="AB57" s="210"/>
      <c r="AC57" s="211"/>
      <c r="AD57" s="209"/>
      <c r="AE57" s="210"/>
      <c r="AF57" s="210"/>
      <c r="AG57" s="210"/>
      <c r="AH57" s="210"/>
      <c r="AI57" s="210"/>
      <c r="AJ57" s="211"/>
      <c r="AK57" s="209"/>
      <c r="AL57" s="210"/>
      <c r="AM57" s="210"/>
      <c r="AN57" s="210"/>
      <c r="AO57" s="210"/>
      <c r="AP57" s="210"/>
      <c r="AQ57" s="211"/>
      <c r="AR57" s="209"/>
      <c r="AS57" s="210"/>
      <c r="AT57" s="211"/>
      <c r="AU57" s="629" t="str">
        <f t="shared" si="3"/>
        <v/>
      </c>
      <c r="AV57" s="630"/>
      <c r="AW57" s="631" t="str">
        <f t="shared" si="1"/>
        <v/>
      </c>
      <c r="AX57" s="632"/>
      <c r="AY57" s="633"/>
      <c r="AZ57" s="634"/>
      <c r="BA57" s="634"/>
      <c r="BB57" s="634"/>
      <c r="BC57" s="634"/>
      <c r="BD57" s="635"/>
    </row>
    <row r="58" spans="1:56" ht="39.9" customHeight="1" x14ac:dyDescent="0.2">
      <c r="A58" s="192"/>
      <c r="B58" s="208">
        <f t="shared" si="2"/>
        <v>46</v>
      </c>
      <c r="C58" s="619"/>
      <c r="D58" s="620"/>
      <c r="E58" s="621"/>
      <c r="F58" s="622"/>
      <c r="G58" s="623"/>
      <c r="H58" s="624"/>
      <c r="I58" s="624"/>
      <c r="J58" s="624"/>
      <c r="K58" s="625"/>
      <c r="L58" s="626"/>
      <c r="M58" s="627"/>
      <c r="N58" s="627"/>
      <c r="O58" s="628"/>
      <c r="P58" s="209"/>
      <c r="Q58" s="210"/>
      <c r="R58" s="210"/>
      <c r="S58" s="210"/>
      <c r="T58" s="210"/>
      <c r="U58" s="210"/>
      <c r="V58" s="211"/>
      <c r="W58" s="209"/>
      <c r="X58" s="210"/>
      <c r="Y58" s="210"/>
      <c r="Z58" s="210"/>
      <c r="AA58" s="210"/>
      <c r="AB58" s="210"/>
      <c r="AC58" s="211"/>
      <c r="AD58" s="209"/>
      <c r="AE58" s="210"/>
      <c r="AF58" s="210"/>
      <c r="AG58" s="210"/>
      <c r="AH58" s="210"/>
      <c r="AI58" s="210"/>
      <c r="AJ58" s="211"/>
      <c r="AK58" s="209"/>
      <c r="AL58" s="210"/>
      <c r="AM58" s="210"/>
      <c r="AN58" s="210"/>
      <c r="AO58" s="210"/>
      <c r="AP58" s="210"/>
      <c r="AQ58" s="211"/>
      <c r="AR58" s="209"/>
      <c r="AS58" s="210"/>
      <c r="AT58" s="211"/>
      <c r="AU58" s="629" t="str">
        <f t="shared" si="3"/>
        <v/>
      </c>
      <c r="AV58" s="630"/>
      <c r="AW58" s="631" t="str">
        <f t="shared" si="1"/>
        <v/>
      </c>
      <c r="AX58" s="632"/>
      <c r="AY58" s="633"/>
      <c r="AZ58" s="634"/>
      <c r="BA58" s="634"/>
      <c r="BB58" s="634"/>
      <c r="BC58" s="634"/>
      <c r="BD58" s="635"/>
    </row>
    <row r="59" spans="1:56" ht="39.9" customHeight="1" x14ac:dyDescent="0.2">
      <c r="A59" s="192"/>
      <c r="B59" s="208">
        <f t="shared" si="2"/>
        <v>47</v>
      </c>
      <c r="C59" s="619"/>
      <c r="D59" s="620"/>
      <c r="E59" s="621"/>
      <c r="F59" s="622"/>
      <c r="G59" s="623"/>
      <c r="H59" s="624"/>
      <c r="I59" s="624"/>
      <c r="J59" s="624"/>
      <c r="K59" s="625"/>
      <c r="L59" s="626"/>
      <c r="M59" s="627"/>
      <c r="N59" s="627"/>
      <c r="O59" s="628"/>
      <c r="P59" s="209"/>
      <c r="Q59" s="210"/>
      <c r="R59" s="210"/>
      <c r="S59" s="210"/>
      <c r="T59" s="210"/>
      <c r="U59" s="210"/>
      <c r="V59" s="211"/>
      <c r="W59" s="209"/>
      <c r="X59" s="210"/>
      <c r="Y59" s="210"/>
      <c r="Z59" s="210"/>
      <c r="AA59" s="210"/>
      <c r="AB59" s="210"/>
      <c r="AC59" s="211"/>
      <c r="AD59" s="209"/>
      <c r="AE59" s="210"/>
      <c r="AF59" s="210"/>
      <c r="AG59" s="210"/>
      <c r="AH59" s="210"/>
      <c r="AI59" s="210"/>
      <c r="AJ59" s="211"/>
      <c r="AK59" s="209"/>
      <c r="AL59" s="210"/>
      <c r="AM59" s="210"/>
      <c r="AN59" s="210"/>
      <c r="AO59" s="210"/>
      <c r="AP59" s="210"/>
      <c r="AQ59" s="211"/>
      <c r="AR59" s="209"/>
      <c r="AS59" s="210"/>
      <c r="AT59" s="211"/>
      <c r="AU59" s="629" t="str">
        <f t="shared" si="3"/>
        <v/>
      </c>
      <c r="AV59" s="630"/>
      <c r="AW59" s="631" t="str">
        <f t="shared" si="1"/>
        <v/>
      </c>
      <c r="AX59" s="632"/>
      <c r="AY59" s="633"/>
      <c r="AZ59" s="634"/>
      <c r="BA59" s="634"/>
      <c r="BB59" s="634"/>
      <c r="BC59" s="634"/>
      <c r="BD59" s="635"/>
    </row>
    <row r="60" spans="1:56" ht="39.9" customHeight="1" x14ac:dyDescent="0.2">
      <c r="A60" s="192"/>
      <c r="B60" s="208">
        <f t="shared" si="2"/>
        <v>48</v>
      </c>
      <c r="C60" s="619"/>
      <c r="D60" s="620"/>
      <c r="E60" s="621"/>
      <c r="F60" s="622"/>
      <c r="G60" s="623"/>
      <c r="H60" s="624"/>
      <c r="I60" s="624"/>
      <c r="J60" s="624"/>
      <c r="K60" s="625"/>
      <c r="L60" s="626"/>
      <c r="M60" s="627"/>
      <c r="N60" s="627"/>
      <c r="O60" s="628"/>
      <c r="P60" s="209"/>
      <c r="Q60" s="210"/>
      <c r="R60" s="210"/>
      <c r="S60" s="210"/>
      <c r="T60" s="210"/>
      <c r="U60" s="210"/>
      <c r="V60" s="211"/>
      <c r="W60" s="209"/>
      <c r="X60" s="210"/>
      <c r="Y60" s="210"/>
      <c r="Z60" s="210"/>
      <c r="AA60" s="210"/>
      <c r="AB60" s="210"/>
      <c r="AC60" s="211"/>
      <c r="AD60" s="209"/>
      <c r="AE60" s="210"/>
      <c r="AF60" s="210"/>
      <c r="AG60" s="210"/>
      <c r="AH60" s="210"/>
      <c r="AI60" s="210"/>
      <c r="AJ60" s="211"/>
      <c r="AK60" s="209"/>
      <c r="AL60" s="210"/>
      <c r="AM60" s="210"/>
      <c r="AN60" s="210"/>
      <c r="AO60" s="210"/>
      <c r="AP60" s="210"/>
      <c r="AQ60" s="211"/>
      <c r="AR60" s="209"/>
      <c r="AS60" s="210"/>
      <c r="AT60" s="211"/>
      <c r="AU60" s="629" t="str">
        <f t="shared" si="3"/>
        <v/>
      </c>
      <c r="AV60" s="630"/>
      <c r="AW60" s="631" t="str">
        <f t="shared" si="1"/>
        <v/>
      </c>
      <c r="AX60" s="632"/>
      <c r="AY60" s="633"/>
      <c r="AZ60" s="634"/>
      <c r="BA60" s="634"/>
      <c r="BB60" s="634"/>
      <c r="BC60" s="634"/>
      <c r="BD60" s="635"/>
    </row>
    <row r="61" spans="1:56" ht="39.9" customHeight="1" x14ac:dyDescent="0.2">
      <c r="A61" s="192"/>
      <c r="B61" s="208">
        <f t="shared" si="2"/>
        <v>49</v>
      </c>
      <c r="C61" s="619"/>
      <c r="D61" s="620"/>
      <c r="E61" s="621"/>
      <c r="F61" s="622"/>
      <c r="G61" s="623"/>
      <c r="H61" s="624"/>
      <c r="I61" s="624"/>
      <c r="J61" s="624"/>
      <c r="K61" s="625"/>
      <c r="L61" s="626"/>
      <c r="M61" s="627"/>
      <c r="N61" s="627"/>
      <c r="O61" s="628"/>
      <c r="P61" s="209"/>
      <c r="Q61" s="210"/>
      <c r="R61" s="210"/>
      <c r="S61" s="210"/>
      <c r="T61" s="210"/>
      <c r="U61" s="210"/>
      <c r="V61" s="211"/>
      <c r="W61" s="209"/>
      <c r="X61" s="210"/>
      <c r="Y61" s="210"/>
      <c r="Z61" s="210"/>
      <c r="AA61" s="210"/>
      <c r="AB61" s="210"/>
      <c r="AC61" s="211"/>
      <c r="AD61" s="209"/>
      <c r="AE61" s="210"/>
      <c r="AF61" s="210"/>
      <c r="AG61" s="210"/>
      <c r="AH61" s="210"/>
      <c r="AI61" s="210"/>
      <c r="AJ61" s="211"/>
      <c r="AK61" s="209"/>
      <c r="AL61" s="210"/>
      <c r="AM61" s="210"/>
      <c r="AN61" s="210"/>
      <c r="AO61" s="210"/>
      <c r="AP61" s="210"/>
      <c r="AQ61" s="211"/>
      <c r="AR61" s="209"/>
      <c r="AS61" s="210"/>
      <c r="AT61" s="211"/>
      <c r="AU61" s="629" t="str">
        <f t="shared" si="3"/>
        <v/>
      </c>
      <c r="AV61" s="630"/>
      <c r="AW61" s="631" t="str">
        <f t="shared" si="1"/>
        <v/>
      </c>
      <c r="AX61" s="632"/>
      <c r="AY61" s="633"/>
      <c r="AZ61" s="634"/>
      <c r="BA61" s="634"/>
      <c r="BB61" s="634"/>
      <c r="BC61" s="634"/>
      <c r="BD61" s="635"/>
    </row>
    <row r="62" spans="1:56" ht="39.9" customHeight="1" x14ac:dyDescent="0.2">
      <c r="A62" s="192"/>
      <c r="B62" s="208">
        <f t="shared" si="2"/>
        <v>50</v>
      </c>
      <c r="C62" s="619"/>
      <c r="D62" s="620"/>
      <c r="E62" s="621"/>
      <c r="F62" s="622"/>
      <c r="G62" s="623"/>
      <c r="H62" s="624"/>
      <c r="I62" s="624"/>
      <c r="J62" s="624"/>
      <c r="K62" s="625"/>
      <c r="L62" s="626"/>
      <c r="M62" s="627"/>
      <c r="N62" s="627"/>
      <c r="O62" s="628"/>
      <c r="P62" s="209"/>
      <c r="Q62" s="210"/>
      <c r="R62" s="210"/>
      <c r="S62" s="210"/>
      <c r="T62" s="210"/>
      <c r="U62" s="210"/>
      <c r="V62" s="211"/>
      <c r="W62" s="209"/>
      <c r="X62" s="210"/>
      <c r="Y62" s="210"/>
      <c r="Z62" s="210"/>
      <c r="AA62" s="210"/>
      <c r="AB62" s="210"/>
      <c r="AC62" s="211"/>
      <c r="AD62" s="209"/>
      <c r="AE62" s="210"/>
      <c r="AF62" s="210"/>
      <c r="AG62" s="210"/>
      <c r="AH62" s="210"/>
      <c r="AI62" s="210"/>
      <c r="AJ62" s="211"/>
      <c r="AK62" s="209"/>
      <c r="AL62" s="210"/>
      <c r="AM62" s="210"/>
      <c r="AN62" s="210"/>
      <c r="AO62" s="210"/>
      <c r="AP62" s="210"/>
      <c r="AQ62" s="211"/>
      <c r="AR62" s="209"/>
      <c r="AS62" s="210"/>
      <c r="AT62" s="211"/>
      <c r="AU62" s="629" t="str">
        <f t="shared" si="3"/>
        <v/>
      </c>
      <c r="AV62" s="630"/>
      <c r="AW62" s="631" t="str">
        <f t="shared" si="1"/>
        <v/>
      </c>
      <c r="AX62" s="632"/>
      <c r="AY62" s="633"/>
      <c r="AZ62" s="634"/>
      <c r="BA62" s="634"/>
      <c r="BB62" s="634"/>
      <c r="BC62" s="634"/>
      <c r="BD62" s="635"/>
    </row>
    <row r="63" spans="1:56" ht="39.9" customHeight="1" x14ac:dyDescent="0.2">
      <c r="A63" s="192"/>
      <c r="B63" s="208">
        <f t="shared" si="2"/>
        <v>51</v>
      </c>
      <c r="C63" s="619"/>
      <c r="D63" s="620"/>
      <c r="E63" s="621"/>
      <c r="F63" s="622"/>
      <c r="G63" s="623"/>
      <c r="H63" s="624"/>
      <c r="I63" s="624"/>
      <c r="J63" s="624"/>
      <c r="K63" s="625"/>
      <c r="L63" s="626"/>
      <c r="M63" s="627"/>
      <c r="N63" s="627"/>
      <c r="O63" s="628"/>
      <c r="P63" s="209"/>
      <c r="Q63" s="210"/>
      <c r="R63" s="210"/>
      <c r="S63" s="210"/>
      <c r="T63" s="210"/>
      <c r="U63" s="210"/>
      <c r="V63" s="211"/>
      <c r="W63" s="209"/>
      <c r="X63" s="210"/>
      <c r="Y63" s="210"/>
      <c r="Z63" s="210"/>
      <c r="AA63" s="210"/>
      <c r="AB63" s="210"/>
      <c r="AC63" s="211"/>
      <c r="AD63" s="209"/>
      <c r="AE63" s="210"/>
      <c r="AF63" s="210"/>
      <c r="AG63" s="210"/>
      <c r="AH63" s="210"/>
      <c r="AI63" s="210"/>
      <c r="AJ63" s="211"/>
      <c r="AK63" s="209"/>
      <c r="AL63" s="210"/>
      <c r="AM63" s="210"/>
      <c r="AN63" s="210"/>
      <c r="AO63" s="210"/>
      <c r="AP63" s="210"/>
      <c r="AQ63" s="211"/>
      <c r="AR63" s="209"/>
      <c r="AS63" s="210"/>
      <c r="AT63" s="211"/>
      <c r="AU63" s="629" t="str">
        <f t="shared" si="3"/>
        <v/>
      </c>
      <c r="AV63" s="630"/>
      <c r="AW63" s="631" t="str">
        <f t="shared" si="1"/>
        <v/>
      </c>
      <c r="AX63" s="632"/>
      <c r="AY63" s="633"/>
      <c r="AZ63" s="634"/>
      <c r="BA63" s="634"/>
      <c r="BB63" s="634"/>
      <c r="BC63" s="634"/>
      <c r="BD63" s="635"/>
    </row>
    <row r="64" spans="1:56" ht="39.9" customHeight="1" x14ac:dyDescent="0.2">
      <c r="A64" s="192"/>
      <c r="B64" s="208">
        <f t="shared" si="2"/>
        <v>52</v>
      </c>
      <c r="C64" s="619"/>
      <c r="D64" s="620"/>
      <c r="E64" s="621"/>
      <c r="F64" s="622"/>
      <c r="G64" s="623"/>
      <c r="H64" s="624"/>
      <c r="I64" s="624"/>
      <c r="J64" s="624"/>
      <c r="K64" s="625"/>
      <c r="L64" s="626"/>
      <c r="M64" s="627"/>
      <c r="N64" s="627"/>
      <c r="O64" s="628"/>
      <c r="P64" s="209"/>
      <c r="Q64" s="210"/>
      <c r="R64" s="210"/>
      <c r="S64" s="210"/>
      <c r="T64" s="210"/>
      <c r="U64" s="210"/>
      <c r="V64" s="211"/>
      <c r="W64" s="209"/>
      <c r="X64" s="210"/>
      <c r="Y64" s="210"/>
      <c r="Z64" s="210"/>
      <c r="AA64" s="210"/>
      <c r="AB64" s="210"/>
      <c r="AC64" s="211"/>
      <c r="AD64" s="209"/>
      <c r="AE64" s="210"/>
      <c r="AF64" s="210"/>
      <c r="AG64" s="210"/>
      <c r="AH64" s="210"/>
      <c r="AI64" s="210"/>
      <c r="AJ64" s="211"/>
      <c r="AK64" s="209"/>
      <c r="AL64" s="210"/>
      <c r="AM64" s="210"/>
      <c r="AN64" s="210"/>
      <c r="AO64" s="210"/>
      <c r="AP64" s="210"/>
      <c r="AQ64" s="211"/>
      <c r="AR64" s="209"/>
      <c r="AS64" s="210"/>
      <c r="AT64" s="211"/>
      <c r="AU64" s="629" t="str">
        <f t="shared" si="3"/>
        <v/>
      </c>
      <c r="AV64" s="630"/>
      <c r="AW64" s="631" t="str">
        <f t="shared" si="1"/>
        <v/>
      </c>
      <c r="AX64" s="632"/>
      <c r="AY64" s="633"/>
      <c r="AZ64" s="634"/>
      <c r="BA64" s="634"/>
      <c r="BB64" s="634"/>
      <c r="BC64" s="634"/>
      <c r="BD64" s="635"/>
    </row>
    <row r="65" spans="1:56" ht="39.9" customHeight="1" x14ac:dyDescent="0.2">
      <c r="A65" s="192"/>
      <c r="B65" s="208">
        <f t="shared" si="2"/>
        <v>53</v>
      </c>
      <c r="C65" s="619"/>
      <c r="D65" s="620"/>
      <c r="E65" s="621"/>
      <c r="F65" s="622"/>
      <c r="G65" s="623"/>
      <c r="H65" s="624"/>
      <c r="I65" s="624"/>
      <c r="J65" s="624"/>
      <c r="K65" s="625"/>
      <c r="L65" s="626"/>
      <c r="M65" s="627"/>
      <c r="N65" s="627"/>
      <c r="O65" s="628"/>
      <c r="P65" s="209"/>
      <c r="Q65" s="210"/>
      <c r="R65" s="210"/>
      <c r="S65" s="210"/>
      <c r="T65" s="210"/>
      <c r="U65" s="210"/>
      <c r="V65" s="211"/>
      <c r="W65" s="209"/>
      <c r="X65" s="210"/>
      <c r="Y65" s="210"/>
      <c r="Z65" s="210"/>
      <c r="AA65" s="210"/>
      <c r="AB65" s="210"/>
      <c r="AC65" s="211"/>
      <c r="AD65" s="209"/>
      <c r="AE65" s="210"/>
      <c r="AF65" s="210"/>
      <c r="AG65" s="210"/>
      <c r="AH65" s="210"/>
      <c r="AI65" s="210"/>
      <c r="AJ65" s="211"/>
      <c r="AK65" s="209"/>
      <c r="AL65" s="210"/>
      <c r="AM65" s="210"/>
      <c r="AN65" s="210"/>
      <c r="AO65" s="210"/>
      <c r="AP65" s="210"/>
      <c r="AQ65" s="211"/>
      <c r="AR65" s="209"/>
      <c r="AS65" s="210"/>
      <c r="AT65" s="211"/>
      <c r="AU65" s="629" t="str">
        <f t="shared" si="3"/>
        <v/>
      </c>
      <c r="AV65" s="630"/>
      <c r="AW65" s="631" t="str">
        <f t="shared" si="1"/>
        <v/>
      </c>
      <c r="AX65" s="632"/>
      <c r="AY65" s="633"/>
      <c r="AZ65" s="634"/>
      <c r="BA65" s="634"/>
      <c r="BB65" s="634"/>
      <c r="BC65" s="634"/>
      <c r="BD65" s="635"/>
    </row>
    <row r="66" spans="1:56" ht="39.9" customHeight="1" x14ac:dyDescent="0.2">
      <c r="A66" s="192"/>
      <c r="B66" s="208">
        <f t="shared" si="2"/>
        <v>54</v>
      </c>
      <c r="C66" s="619"/>
      <c r="D66" s="620"/>
      <c r="E66" s="621"/>
      <c r="F66" s="622"/>
      <c r="G66" s="623"/>
      <c r="H66" s="624"/>
      <c r="I66" s="624"/>
      <c r="J66" s="624"/>
      <c r="K66" s="625"/>
      <c r="L66" s="626"/>
      <c r="M66" s="627"/>
      <c r="N66" s="627"/>
      <c r="O66" s="628"/>
      <c r="P66" s="209"/>
      <c r="Q66" s="210"/>
      <c r="R66" s="210"/>
      <c r="S66" s="210"/>
      <c r="T66" s="210"/>
      <c r="U66" s="210"/>
      <c r="V66" s="211"/>
      <c r="W66" s="209"/>
      <c r="X66" s="210"/>
      <c r="Y66" s="210"/>
      <c r="Z66" s="210"/>
      <c r="AA66" s="210"/>
      <c r="AB66" s="210"/>
      <c r="AC66" s="211"/>
      <c r="AD66" s="209"/>
      <c r="AE66" s="210"/>
      <c r="AF66" s="210"/>
      <c r="AG66" s="210"/>
      <c r="AH66" s="210"/>
      <c r="AI66" s="210"/>
      <c r="AJ66" s="211"/>
      <c r="AK66" s="209"/>
      <c r="AL66" s="210"/>
      <c r="AM66" s="210"/>
      <c r="AN66" s="210"/>
      <c r="AO66" s="210"/>
      <c r="AP66" s="210"/>
      <c r="AQ66" s="211"/>
      <c r="AR66" s="209"/>
      <c r="AS66" s="210"/>
      <c r="AT66" s="211"/>
      <c r="AU66" s="629" t="str">
        <f t="shared" si="3"/>
        <v/>
      </c>
      <c r="AV66" s="630"/>
      <c r="AW66" s="631" t="str">
        <f t="shared" si="1"/>
        <v/>
      </c>
      <c r="AX66" s="632"/>
      <c r="AY66" s="633"/>
      <c r="AZ66" s="634"/>
      <c r="BA66" s="634"/>
      <c r="BB66" s="634"/>
      <c r="BC66" s="634"/>
      <c r="BD66" s="635"/>
    </row>
    <row r="67" spans="1:56" ht="39.9" customHeight="1" x14ac:dyDescent="0.2">
      <c r="A67" s="192"/>
      <c r="B67" s="208">
        <f t="shared" si="2"/>
        <v>55</v>
      </c>
      <c r="C67" s="619"/>
      <c r="D67" s="620"/>
      <c r="E67" s="621"/>
      <c r="F67" s="622"/>
      <c r="G67" s="623"/>
      <c r="H67" s="624"/>
      <c r="I67" s="624"/>
      <c r="J67" s="624"/>
      <c r="K67" s="625"/>
      <c r="L67" s="626"/>
      <c r="M67" s="627"/>
      <c r="N67" s="627"/>
      <c r="O67" s="628"/>
      <c r="P67" s="209"/>
      <c r="Q67" s="210"/>
      <c r="R67" s="210"/>
      <c r="S67" s="210"/>
      <c r="T67" s="210"/>
      <c r="U67" s="210"/>
      <c r="V67" s="211"/>
      <c r="W67" s="209"/>
      <c r="X67" s="210"/>
      <c r="Y67" s="210"/>
      <c r="Z67" s="210"/>
      <c r="AA67" s="210"/>
      <c r="AB67" s="210"/>
      <c r="AC67" s="211"/>
      <c r="AD67" s="209"/>
      <c r="AE67" s="210"/>
      <c r="AF67" s="210"/>
      <c r="AG67" s="210"/>
      <c r="AH67" s="210"/>
      <c r="AI67" s="210"/>
      <c r="AJ67" s="211"/>
      <c r="AK67" s="209"/>
      <c r="AL67" s="210"/>
      <c r="AM67" s="210"/>
      <c r="AN67" s="210"/>
      <c r="AO67" s="210"/>
      <c r="AP67" s="210"/>
      <c r="AQ67" s="211"/>
      <c r="AR67" s="209"/>
      <c r="AS67" s="210"/>
      <c r="AT67" s="211"/>
      <c r="AU67" s="629" t="str">
        <f t="shared" si="3"/>
        <v/>
      </c>
      <c r="AV67" s="630"/>
      <c r="AW67" s="631" t="str">
        <f t="shared" si="1"/>
        <v/>
      </c>
      <c r="AX67" s="632"/>
      <c r="AY67" s="633"/>
      <c r="AZ67" s="634"/>
      <c r="BA67" s="634"/>
      <c r="BB67" s="634"/>
      <c r="BC67" s="634"/>
      <c r="BD67" s="635"/>
    </row>
    <row r="68" spans="1:56" ht="39.9" customHeight="1" x14ac:dyDescent="0.2">
      <c r="A68" s="192"/>
      <c r="B68" s="208">
        <f t="shared" si="2"/>
        <v>56</v>
      </c>
      <c r="C68" s="619"/>
      <c r="D68" s="620"/>
      <c r="E68" s="621"/>
      <c r="F68" s="622"/>
      <c r="G68" s="623"/>
      <c r="H68" s="624"/>
      <c r="I68" s="624"/>
      <c r="J68" s="624"/>
      <c r="K68" s="625"/>
      <c r="L68" s="626"/>
      <c r="M68" s="627"/>
      <c r="N68" s="627"/>
      <c r="O68" s="628"/>
      <c r="P68" s="212"/>
      <c r="Q68" s="213"/>
      <c r="R68" s="213"/>
      <c r="S68" s="213"/>
      <c r="T68" s="213"/>
      <c r="U68" s="213"/>
      <c r="V68" s="214"/>
      <c r="W68" s="212"/>
      <c r="X68" s="213"/>
      <c r="Y68" s="213"/>
      <c r="Z68" s="213"/>
      <c r="AA68" s="213"/>
      <c r="AB68" s="213"/>
      <c r="AC68" s="214"/>
      <c r="AD68" s="212"/>
      <c r="AE68" s="213"/>
      <c r="AF68" s="213"/>
      <c r="AG68" s="213"/>
      <c r="AH68" s="213"/>
      <c r="AI68" s="213"/>
      <c r="AJ68" s="214"/>
      <c r="AK68" s="212"/>
      <c r="AL68" s="213"/>
      <c r="AM68" s="213"/>
      <c r="AN68" s="213"/>
      <c r="AO68" s="213"/>
      <c r="AP68" s="213"/>
      <c r="AQ68" s="214"/>
      <c r="AR68" s="212"/>
      <c r="AS68" s="213"/>
      <c r="AT68" s="214"/>
      <c r="AU68" s="629" t="str">
        <f t="shared" si="3"/>
        <v/>
      </c>
      <c r="AV68" s="630"/>
      <c r="AW68" s="631" t="str">
        <f t="shared" si="1"/>
        <v/>
      </c>
      <c r="AX68" s="632"/>
      <c r="AY68" s="633"/>
      <c r="AZ68" s="634"/>
      <c r="BA68" s="634"/>
      <c r="BB68" s="634"/>
      <c r="BC68" s="634"/>
      <c r="BD68" s="635"/>
    </row>
    <row r="69" spans="1:56" ht="39.9" customHeight="1" x14ac:dyDescent="0.2">
      <c r="A69" s="192"/>
      <c r="B69" s="208">
        <f t="shared" si="2"/>
        <v>57</v>
      </c>
      <c r="C69" s="619"/>
      <c r="D69" s="620"/>
      <c r="E69" s="621"/>
      <c r="F69" s="622"/>
      <c r="G69" s="623"/>
      <c r="H69" s="624"/>
      <c r="I69" s="624"/>
      <c r="J69" s="624"/>
      <c r="K69" s="625"/>
      <c r="L69" s="626"/>
      <c r="M69" s="627"/>
      <c r="N69" s="627"/>
      <c r="O69" s="628"/>
      <c r="P69" s="209"/>
      <c r="Q69" s="210"/>
      <c r="R69" s="210"/>
      <c r="S69" s="210"/>
      <c r="T69" s="210"/>
      <c r="U69" s="210"/>
      <c r="V69" s="211"/>
      <c r="W69" s="209"/>
      <c r="X69" s="210"/>
      <c r="Y69" s="210"/>
      <c r="Z69" s="210"/>
      <c r="AA69" s="210"/>
      <c r="AB69" s="210"/>
      <c r="AC69" s="211"/>
      <c r="AD69" s="209"/>
      <c r="AE69" s="210"/>
      <c r="AF69" s="210"/>
      <c r="AG69" s="210"/>
      <c r="AH69" s="210"/>
      <c r="AI69" s="210"/>
      <c r="AJ69" s="211"/>
      <c r="AK69" s="209"/>
      <c r="AL69" s="210"/>
      <c r="AM69" s="210"/>
      <c r="AN69" s="210"/>
      <c r="AO69" s="210"/>
      <c r="AP69" s="210"/>
      <c r="AQ69" s="211"/>
      <c r="AR69" s="209"/>
      <c r="AS69" s="210"/>
      <c r="AT69" s="211"/>
      <c r="AU69" s="629" t="str">
        <f t="shared" si="3"/>
        <v/>
      </c>
      <c r="AV69" s="630"/>
      <c r="AW69" s="631" t="str">
        <f t="shared" si="1"/>
        <v/>
      </c>
      <c r="AX69" s="632"/>
      <c r="AY69" s="633"/>
      <c r="AZ69" s="634"/>
      <c r="BA69" s="634"/>
      <c r="BB69" s="634"/>
      <c r="BC69" s="634"/>
      <c r="BD69" s="635"/>
    </row>
    <row r="70" spans="1:56" ht="39.9" customHeight="1" x14ac:dyDescent="0.2">
      <c r="A70" s="192"/>
      <c r="B70" s="208">
        <f t="shared" si="2"/>
        <v>58</v>
      </c>
      <c r="C70" s="619"/>
      <c r="D70" s="620"/>
      <c r="E70" s="621"/>
      <c r="F70" s="622"/>
      <c r="G70" s="623"/>
      <c r="H70" s="624"/>
      <c r="I70" s="624"/>
      <c r="J70" s="624"/>
      <c r="K70" s="625"/>
      <c r="L70" s="626"/>
      <c r="M70" s="627"/>
      <c r="N70" s="627"/>
      <c r="O70" s="628"/>
      <c r="P70" s="209"/>
      <c r="Q70" s="210"/>
      <c r="R70" s="210"/>
      <c r="S70" s="210"/>
      <c r="T70" s="210"/>
      <c r="U70" s="210"/>
      <c r="V70" s="211"/>
      <c r="W70" s="209"/>
      <c r="X70" s="210"/>
      <c r="Y70" s="210"/>
      <c r="Z70" s="210"/>
      <c r="AA70" s="210"/>
      <c r="AB70" s="210"/>
      <c r="AC70" s="211"/>
      <c r="AD70" s="209"/>
      <c r="AE70" s="210"/>
      <c r="AF70" s="210"/>
      <c r="AG70" s="210"/>
      <c r="AH70" s="210"/>
      <c r="AI70" s="210"/>
      <c r="AJ70" s="211"/>
      <c r="AK70" s="209"/>
      <c r="AL70" s="210"/>
      <c r="AM70" s="210"/>
      <c r="AN70" s="210"/>
      <c r="AO70" s="210"/>
      <c r="AP70" s="210"/>
      <c r="AQ70" s="211"/>
      <c r="AR70" s="209"/>
      <c r="AS70" s="210"/>
      <c r="AT70" s="211"/>
      <c r="AU70" s="629" t="str">
        <f t="shared" si="3"/>
        <v/>
      </c>
      <c r="AV70" s="630"/>
      <c r="AW70" s="631" t="str">
        <f t="shared" si="1"/>
        <v/>
      </c>
      <c r="AX70" s="632"/>
      <c r="AY70" s="633"/>
      <c r="AZ70" s="634"/>
      <c r="BA70" s="634"/>
      <c r="BB70" s="634"/>
      <c r="BC70" s="634"/>
      <c r="BD70" s="635"/>
    </row>
    <row r="71" spans="1:56" ht="39.9" customHeight="1" x14ac:dyDescent="0.2">
      <c r="A71" s="192"/>
      <c r="B71" s="208">
        <f t="shared" si="2"/>
        <v>59</v>
      </c>
      <c r="C71" s="619"/>
      <c r="D71" s="620"/>
      <c r="E71" s="621"/>
      <c r="F71" s="622"/>
      <c r="G71" s="623"/>
      <c r="H71" s="624"/>
      <c r="I71" s="624"/>
      <c r="J71" s="624"/>
      <c r="K71" s="625"/>
      <c r="L71" s="626"/>
      <c r="M71" s="627"/>
      <c r="N71" s="627"/>
      <c r="O71" s="628"/>
      <c r="P71" s="209"/>
      <c r="Q71" s="210"/>
      <c r="R71" s="210"/>
      <c r="S71" s="210"/>
      <c r="T71" s="210"/>
      <c r="U71" s="210"/>
      <c r="V71" s="211"/>
      <c r="W71" s="209"/>
      <c r="X71" s="210"/>
      <c r="Y71" s="210"/>
      <c r="Z71" s="210"/>
      <c r="AA71" s="210"/>
      <c r="AB71" s="210"/>
      <c r="AC71" s="211"/>
      <c r="AD71" s="209"/>
      <c r="AE71" s="210"/>
      <c r="AF71" s="210"/>
      <c r="AG71" s="210"/>
      <c r="AH71" s="210"/>
      <c r="AI71" s="210"/>
      <c r="AJ71" s="211"/>
      <c r="AK71" s="209"/>
      <c r="AL71" s="210"/>
      <c r="AM71" s="210"/>
      <c r="AN71" s="210"/>
      <c r="AO71" s="210"/>
      <c r="AP71" s="210"/>
      <c r="AQ71" s="211"/>
      <c r="AR71" s="209"/>
      <c r="AS71" s="210"/>
      <c r="AT71" s="211"/>
      <c r="AU71" s="629" t="str">
        <f t="shared" si="3"/>
        <v/>
      </c>
      <c r="AV71" s="630"/>
      <c r="AW71" s="631" t="str">
        <f t="shared" si="1"/>
        <v/>
      </c>
      <c r="AX71" s="632"/>
      <c r="AY71" s="633"/>
      <c r="AZ71" s="634"/>
      <c r="BA71" s="634"/>
      <c r="BB71" s="634"/>
      <c r="BC71" s="634"/>
      <c r="BD71" s="635"/>
    </row>
    <row r="72" spans="1:56" ht="39.9" customHeight="1" x14ac:dyDescent="0.2">
      <c r="A72" s="192"/>
      <c r="B72" s="208">
        <f t="shared" si="2"/>
        <v>60</v>
      </c>
      <c r="C72" s="619"/>
      <c r="D72" s="620"/>
      <c r="E72" s="621"/>
      <c r="F72" s="622"/>
      <c r="G72" s="623"/>
      <c r="H72" s="624"/>
      <c r="I72" s="624"/>
      <c r="J72" s="624"/>
      <c r="K72" s="625"/>
      <c r="L72" s="626"/>
      <c r="M72" s="627"/>
      <c r="N72" s="627"/>
      <c r="O72" s="628"/>
      <c r="P72" s="209"/>
      <c r="Q72" s="210"/>
      <c r="R72" s="210"/>
      <c r="S72" s="210"/>
      <c r="T72" s="210"/>
      <c r="U72" s="210"/>
      <c r="V72" s="211"/>
      <c r="W72" s="209"/>
      <c r="X72" s="210"/>
      <c r="Y72" s="210"/>
      <c r="Z72" s="210"/>
      <c r="AA72" s="210"/>
      <c r="AB72" s="210"/>
      <c r="AC72" s="211"/>
      <c r="AD72" s="209"/>
      <c r="AE72" s="210"/>
      <c r="AF72" s="210"/>
      <c r="AG72" s="210"/>
      <c r="AH72" s="210"/>
      <c r="AI72" s="210"/>
      <c r="AJ72" s="211"/>
      <c r="AK72" s="209"/>
      <c r="AL72" s="210"/>
      <c r="AM72" s="210"/>
      <c r="AN72" s="210"/>
      <c r="AO72" s="210"/>
      <c r="AP72" s="210"/>
      <c r="AQ72" s="211"/>
      <c r="AR72" s="209"/>
      <c r="AS72" s="210"/>
      <c r="AT72" s="211"/>
      <c r="AU72" s="629" t="str">
        <f t="shared" si="3"/>
        <v/>
      </c>
      <c r="AV72" s="630"/>
      <c r="AW72" s="631" t="str">
        <f t="shared" si="1"/>
        <v/>
      </c>
      <c r="AX72" s="632"/>
      <c r="AY72" s="633"/>
      <c r="AZ72" s="634"/>
      <c r="BA72" s="634"/>
      <c r="BB72" s="634"/>
      <c r="BC72" s="634"/>
      <c r="BD72" s="635"/>
    </row>
    <row r="73" spans="1:56" ht="39.9" customHeight="1" x14ac:dyDescent="0.2">
      <c r="A73" s="192"/>
      <c r="B73" s="208">
        <f t="shared" si="2"/>
        <v>61</v>
      </c>
      <c r="C73" s="619"/>
      <c r="D73" s="620"/>
      <c r="E73" s="621"/>
      <c r="F73" s="622"/>
      <c r="G73" s="623"/>
      <c r="H73" s="624"/>
      <c r="I73" s="624"/>
      <c r="J73" s="624"/>
      <c r="K73" s="625"/>
      <c r="L73" s="626"/>
      <c r="M73" s="627"/>
      <c r="N73" s="627"/>
      <c r="O73" s="628"/>
      <c r="P73" s="209"/>
      <c r="Q73" s="210"/>
      <c r="R73" s="210"/>
      <c r="S73" s="210"/>
      <c r="T73" s="210"/>
      <c r="U73" s="210"/>
      <c r="V73" s="211"/>
      <c r="W73" s="209"/>
      <c r="X73" s="210"/>
      <c r="Y73" s="210"/>
      <c r="Z73" s="210"/>
      <c r="AA73" s="210"/>
      <c r="AB73" s="210"/>
      <c r="AC73" s="211"/>
      <c r="AD73" s="209"/>
      <c r="AE73" s="210"/>
      <c r="AF73" s="210"/>
      <c r="AG73" s="210"/>
      <c r="AH73" s="210"/>
      <c r="AI73" s="210"/>
      <c r="AJ73" s="211"/>
      <c r="AK73" s="209"/>
      <c r="AL73" s="210"/>
      <c r="AM73" s="210"/>
      <c r="AN73" s="210"/>
      <c r="AO73" s="210"/>
      <c r="AP73" s="210"/>
      <c r="AQ73" s="211"/>
      <c r="AR73" s="209"/>
      <c r="AS73" s="210"/>
      <c r="AT73" s="211"/>
      <c r="AU73" s="629" t="str">
        <f t="shared" si="3"/>
        <v/>
      </c>
      <c r="AV73" s="630"/>
      <c r="AW73" s="631" t="str">
        <f t="shared" si="1"/>
        <v/>
      </c>
      <c r="AX73" s="632"/>
      <c r="AY73" s="633"/>
      <c r="AZ73" s="634"/>
      <c r="BA73" s="634"/>
      <c r="BB73" s="634"/>
      <c r="BC73" s="634"/>
      <c r="BD73" s="635"/>
    </row>
    <row r="74" spans="1:56" ht="39.9" customHeight="1" x14ac:dyDescent="0.2">
      <c r="A74" s="192"/>
      <c r="B74" s="208">
        <f t="shared" si="2"/>
        <v>62</v>
      </c>
      <c r="C74" s="619"/>
      <c r="D74" s="620"/>
      <c r="E74" s="621"/>
      <c r="F74" s="622"/>
      <c r="G74" s="623"/>
      <c r="H74" s="624"/>
      <c r="I74" s="624"/>
      <c r="J74" s="624"/>
      <c r="K74" s="625"/>
      <c r="L74" s="626"/>
      <c r="M74" s="627"/>
      <c r="N74" s="627"/>
      <c r="O74" s="628"/>
      <c r="P74" s="209"/>
      <c r="Q74" s="210"/>
      <c r="R74" s="210"/>
      <c r="S74" s="210"/>
      <c r="T74" s="210"/>
      <c r="U74" s="210"/>
      <c r="V74" s="211"/>
      <c r="W74" s="209"/>
      <c r="X74" s="210"/>
      <c r="Y74" s="210"/>
      <c r="Z74" s="210"/>
      <c r="AA74" s="210"/>
      <c r="AB74" s="210"/>
      <c r="AC74" s="211"/>
      <c r="AD74" s="209"/>
      <c r="AE74" s="210"/>
      <c r="AF74" s="210"/>
      <c r="AG74" s="210"/>
      <c r="AH74" s="210"/>
      <c r="AI74" s="210"/>
      <c r="AJ74" s="211"/>
      <c r="AK74" s="209"/>
      <c r="AL74" s="210"/>
      <c r="AM74" s="210"/>
      <c r="AN74" s="210"/>
      <c r="AO74" s="210"/>
      <c r="AP74" s="210"/>
      <c r="AQ74" s="211"/>
      <c r="AR74" s="209"/>
      <c r="AS74" s="210"/>
      <c r="AT74" s="211"/>
      <c r="AU74" s="629" t="str">
        <f t="shared" si="3"/>
        <v/>
      </c>
      <c r="AV74" s="630"/>
      <c r="AW74" s="631" t="str">
        <f t="shared" si="1"/>
        <v/>
      </c>
      <c r="AX74" s="632"/>
      <c r="AY74" s="633"/>
      <c r="AZ74" s="634"/>
      <c r="BA74" s="634"/>
      <c r="BB74" s="634"/>
      <c r="BC74" s="634"/>
      <c r="BD74" s="635"/>
    </row>
    <row r="75" spans="1:56" ht="39.9" customHeight="1" x14ac:dyDescent="0.2">
      <c r="A75" s="192"/>
      <c r="B75" s="208">
        <f t="shared" si="2"/>
        <v>63</v>
      </c>
      <c r="C75" s="619"/>
      <c r="D75" s="620"/>
      <c r="E75" s="621"/>
      <c r="F75" s="622"/>
      <c r="G75" s="623"/>
      <c r="H75" s="624"/>
      <c r="I75" s="624"/>
      <c r="J75" s="624"/>
      <c r="K75" s="625"/>
      <c r="L75" s="626"/>
      <c r="M75" s="627"/>
      <c r="N75" s="627"/>
      <c r="O75" s="628"/>
      <c r="P75" s="209"/>
      <c r="Q75" s="210"/>
      <c r="R75" s="210"/>
      <c r="S75" s="210"/>
      <c r="T75" s="210"/>
      <c r="U75" s="210"/>
      <c r="V75" s="211"/>
      <c r="W75" s="209"/>
      <c r="X75" s="210"/>
      <c r="Y75" s="210"/>
      <c r="Z75" s="210"/>
      <c r="AA75" s="210"/>
      <c r="AB75" s="210"/>
      <c r="AC75" s="211"/>
      <c r="AD75" s="209"/>
      <c r="AE75" s="210"/>
      <c r="AF75" s="210"/>
      <c r="AG75" s="210"/>
      <c r="AH75" s="210"/>
      <c r="AI75" s="210"/>
      <c r="AJ75" s="211"/>
      <c r="AK75" s="209"/>
      <c r="AL75" s="210"/>
      <c r="AM75" s="210"/>
      <c r="AN75" s="210"/>
      <c r="AO75" s="210"/>
      <c r="AP75" s="210"/>
      <c r="AQ75" s="211"/>
      <c r="AR75" s="209"/>
      <c r="AS75" s="210"/>
      <c r="AT75" s="211"/>
      <c r="AU75" s="629" t="str">
        <f t="shared" si="3"/>
        <v/>
      </c>
      <c r="AV75" s="630"/>
      <c r="AW75" s="631" t="str">
        <f t="shared" si="1"/>
        <v/>
      </c>
      <c r="AX75" s="632"/>
      <c r="AY75" s="633"/>
      <c r="AZ75" s="634"/>
      <c r="BA75" s="634"/>
      <c r="BB75" s="634"/>
      <c r="BC75" s="634"/>
      <c r="BD75" s="635"/>
    </row>
    <row r="76" spans="1:56" ht="39.9" customHeight="1" x14ac:dyDescent="0.2">
      <c r="A76" s="192"/>
      <c r="B76" s="208">
        <f t="shared" si="2"/>
        <v>64</v>
      </c>
      <c r="C76" s="619"/>
      <c r="D76" s="620"/>
      <c r="E76" s="621"/>
      <c r="F76" s="622"/>
      <c r="G76" s="623"/>
      <c r="H76" s="624"/>
      <c r="I76" s="624"/>
      <c r="J76" s="624"/>
      <c r="K76" s="625"/>
      <c r="L76" s="626"/>
      <c r="M76" s="627"/>
      <c r="N76" s="627"/>
      <c r="O76" s="628"/>
      <c r="P76" s="209"/>
      <c r="Q76" s="210"/>
      <c r="R76" s="210"/>
      <c r="S76" s="210"/>
      <c r="T76" s="210"/>
      <c r="U76" s="210"/>
      <c r="V76" s="211"/>
      <c r="W76" s="209"/>
      <c r="X76" s="210"/>
      <c r="Y76" s="210"/>
      <c r="Z76" s="210"/>
      <c r="AA76" s="210"/>
      <c r="AB76" s="210"/>
      <c r="AC76" s="211"/>
      <c r="AD76" s="209"/>
      <c r="AE76" s="210"/>
      <c r="AF76" s="210"/>
      <c r="AG76" s="210"/>
      <c r="AH76" s="210"/>
      <c r="AI76" s="210"/>
      <c r="AJ76" s="211"/>
      <c r="AK76" s="209"/>
      <c r="AL76" s="210"/>
      <c r="AM76" s="210"/>
      <c r="AN76" s="210"/>
      <c r="AO76" s="210"/>
      <c r="AP76" s="210"/>
      <c r="AQ76" s="211"/>
      <c r="AR76" s="209"/>
      <c r="AS76" s="210"/>
      <c r="AT76" s="211"/>
      <c r="AU76" s="629" t="str">
        <f t="shared" si="3"/>
        <v/>
      </c>
      <c r="AV76" s="630"/>
      <c r="AW76" s="631" t="str">
        <f t="shared" si="1"/>
        <v/>
      </c>
      <c r="AX76" s="632"/>
      <c r="AY76" s="633"/>
      <c r="AZ76" s="634"/>
      <c r="BA76" s="634"/>
      <c r="BB76" s="634"/>
      <c r="BC76" s="634"/>
      <c r="BD76" s="635"/>
    </row>
    <row r="77" spans="1:56" ht="39.9" customHeight="1" x14ac:dyDescent="0.2">
      <c r="A77" s="192"/>
      <c r="B77" s="208">
        <f t="shared" si="2"/>
        <v>65</v>
      </c>
      <c r="C77" s="619"/>
      <c r="D77" s="620"/>
      <c r="E77" s="621"/>
      <c r="F77" s="622"/>
      <c r="G77" s="623"/>
      <c r="H77" s="624"/>
      <c r="I77" s="624"/>
      <c r="J77" s="624"/>
      <c r="K77" s="625"/>
      <c r="L77" s="626"/>
      <c r="M77" s="627"/>
      <c r="N77" s="627"/>
      <c r="O77" s="628"/>
      <c r="P77" s="209"/>
      <c r="Q77" s="210"/>
      <c r="R77" s="210"/>
      <c r="S77" s="210"/>
      <c r="T77" s="210"/>
      <c r="U77" s="210"/>
      <c r="V77" s="211"/>
      <c r="W77" s="209"/>
      <c r="X77" s="210"/>
      <c r="Y77" s="210"/>
      <c r="Z77" s="210"/>
      <c r="AA77" s="210"/>
      <c r="AB77" s="210"/>
      <c r="AC77" s="211"/>
      <c r="AD77" s="209"/>
      <c r="AE77" s="210"/>
      <c r="AF77" s="210"/>
      <c r="AG77" s="210"/>
      <c r="AH77" s="210"/>
      <c r="AI77" s="210"/>
      <c r="AJ77" s="211"/>
      <c r="AK77" s="209"/>
      <c r="AL77" s="210"/>
      <c r="AM77" s="210"/>
      <c r="AN77" s="210"/>
      <c r="AO77" s="210"/>
      <c r="AP77" s="210"/>
      <c r="AQ77" s="211"/>
      <c r="AR77" s="209"/>
      <c r="AS77" s="210"/>
      <c r="AT77" s="211"/>
      <c r="AU77" s="629" t="str">
        <f t="shared" si="3"/>
        <v/>
      </c>
      <c r="AV77" s="630"/>
      <c r="AW77" s="631" t="str">
        <f t="shared" ref="AW77:AW112" si="4">IF($AZ$3="４週",AU77/4,IF($AZ$3="暦月",AU77/($AZ$6/7),""))</f>
        <v/>
      </c>
      <c r="AX77" s="632"/>
      <c r="AY77" s="633"/>
      <c r="AZ77" s="634"/>
      <c r="BA77" s="634"/>
      <c r="BB77" s="634"/>
      <c r="BC77" s="634"/>
      <c r="BD77" s="635"/>
    </row>
    <row r="78" spans="1:56" ht="39.9" customHeight="1" x14ac:dyDescent="0.2">
      <c r="A78" s="192"/>
      <c r="B78" s="208">
        <f t="shared" ref="B78:B112" si="5">B77+1</f>
        <v>66</v>
      </c>
      <c r="C78" s="619"/>
      <c r="D78" s="620"/>
      <c r="E78" s="621"/>
      <c r="F78" s="622"/>
      <c r="G78" s="623"/>
      <c r="H78" s="624"/>
      <c r="I78" s="624"/>
      <c r="J78" s="624"/>
      <c r="K78" s="625"/>
      <c r="L78" s="626"/>
      <c r="M78" s="627"/>
      <c r="N78" s="627"/>
      <c r="O78" s="628"/>
      <c r="P78" s="209"/>
      <c r="Q78" s="210"/>
      <c r="R78" s="210"/>
      <c r="S78" s="210"/>
      <c r="T78" s="210"/>
      <c r="U78" s="210"/>
      <c r="V78" s="211"/>
      <c r="W78" s="209"/>
      <c r="X78" s="210"/>
      <c r="Y78" s="210"/>
      <c r="Z78" s="210"/>
      <c r="AA78" s="210"/>
      <c r="AB78" s="210"/>
      <c r="AC78" s="211"/>
      <c r="AD78" s="209"/>
      <c r="AE78" s="210"/>
      <c r="AF78" s="210"/>
      <c r="AG78" s="210"/>
      <c r="AH78" s="210"/>
      <c r="AI78" s="210"/>
      <c r="AJ78" s="211"/>
      <c r="AK78" s="209"/>
      <c r="AL78" s="210"/>
      <c r="AM78" s="210"/>
      <c r="AN78" s="210"/>
      <c r="AO78" s="210"/>
      <c r="AP78" s="210"/>
      <c r="AQ78" s="211"/>
      <c r="AR78" s="209"/>
      <c r="AS78" s="210"/>
      <c r="AT78" s="211"/>
      <c r="AU78" s="629" t="str">
        <f t="shared" si="3"/>
        <v/>
      </c>
      <c r="AV78" s="630"/>
      <c r="AW78" s="631" t="str">
        <f t="shared" si="4"/>
        <v/>
      </c>
      <c r="AX78" s="632"/>
      <c r="AY78" s="633"/>
      <c r="AZ78" s="634"/>
      <c r="BA78" s="634"/>
      <c r="BB78" s="634"/>
      <c r="BC78" s="634"/>
      <c r="BD78" s="635"/>
    </row>
    <row r="79" spans="1:56" ht="39.9" customHeight="1" x14ac:dyDescent="0.2">
      <c r="A79" s="192"/>
      <c r="B79" s="208">
        <f t="shared" si="5"/>
        <v>67</v>
      </c>
      <c r="C79" s="619"/>
      <c r="D79" s="620"/>
      <c r="E79" s="621"/>
      <c r="F79" s="622"/>
      <c r="G79" s="623"/>
      <c r="H79" s="624"/>
      <c r="I79" s="624"/>
      <c r="J79" s="624"/>
      <c r="K79" s="625"/>
      <c r="L79" s="626"/>
      <c r="M79" s="627"/>
      <c r="N79" s="627"/>
      <c r="O79" s="628"/>
      <c r="P79" s="209"/>
      <c r="Q79" s="210"/>
      <c r="R79" s="210"/>
      <c r="S79" s="210"/>
      <c r="T79" s="210"/>
      <c r="U79" s="210"/>
      <c r="V79" s="211"/>
      <c r="W79" s="209"/>
      <c r="X79" s="210"/>
      <c r="Y79" s="210"/>
      <c r="Z79" s="210"/>
      <c r="AA79" s="210"/>
      <c r="AB79" s="210"/>
      <c r="AC79" s="211"/>
      <c r="AD79" s="209"/>
      <c r="AE79" s="210"/>
      <c r="AF79" s="210"/>
      <c r="AG79" s="210"/>
      <c r="AH79" s="210"/>
      <c r="AI79" s="210"/>
      <c r="AJ79" s="211"/>
      <c r="AK79" s="209"/>
      <c r="AL79" s="210"/>
      <c r="AM79" s="210"/>
      <c r="AN79" s="210"/>
      <c r="AO79" s="210"/>
      <c r="AP79" s="210"/>
      <c r="AQ79" s="211"/>
      <c r="AR79" s="209"/>
      <c r="AS79" s="210"/>
      <c r="AT79" s="211"/>
      <c r="AU79" s="629" t="str">
        <f t="shared" si="3"/>
        <v/>
      </c>
      <c r="AV79" s="630"/>
      <c r="AW79" s="631" t="str">
        <f t="shared" si="4"/>
        <v/>
      </c>
      <c r="AX79" s="632"/>
      <c r="AY79" s="633"/>
      <c r="AZ79" s="634"/>
      <c r="BA79" s="634"/>
      <c r="BB79" s="634"/>
      <c r="BC79" s="634"/>
      <c r="BD79" s="635"/>
    </row>
    <row r="80" spans="1:56" ht="39.9" customHeight="1" x14ac:dyDescent="0.2">
      <c r="A80" s="192"/>
      <c r="B80" s="208">
        <f t="shared" si="5"/>
        <v>68</v>
      </c>
      <c r="C80" s="619"/>
      <c r="D80" s="620"/>
      <c r="E80" s="621"/>
      <c r="F80" s="622"/>
      <c r="G80" s="623"/>
      <c r="H80" s="624"/>
      <c r="I80" s="624"/>
      <c r="J80" s="624"/>
      <c r="K80" s="625"/>
      <c r="L80" s="626"/>
      <c r="M80" s="627"/>
      <c r="N80" s="627"/>
      <c r="O80" s="628"/>
      <c r="P80" s="209"/>
      <c r="Q80" s="210"/>
      <c r="R80" s="210"/>
      <c r="S80" s="210"/>
      <c r="T80" s="210"/>
      <c r="U80" s="210"/>
      <c r="V80" s="211"/>
      <c r="W80" s="209"/>
      <c r="X80" s="210"/>
      <c r="Y80" s="210"/>
      <c r="Z80" s="210"/>
      <c r="AA80" s="210"/>
      <c r="AB80" s="210"/>
      <c r="AC80" s="211"/>
      <c r="AD80" s="209"/>
      <c r="AE80" s="210"/>
      <c r="AF80" s="210"/>
      <c r="AG80" s="210"/>
      <c r="AH80" s="210"/>
      <c r="AI80" s="210"/>
      <c r="AJ80" s="211"/>
      <c r="AK80" s="209"/>
      <c r="AL80" s="210"/>
      <c r="AM80" s="210"/>
      <c r="AN80" s="210"/>
      <c r="AO80" s="210"/>
      <c r="AP80" s="210"/>
      <c r="AQ80" s="211"/>
      <c r="AR80" s="209"/>
      <c r="AS80" s="210"/>
      <c r="AT80" s="211"/>
      <c r="AU80" s="629" t="str">
        <f t="shared" si="3"/>
        <v/>
      </c>
      <c r="AV80" s="630"/>
      <c r="AW80" s="631" t="str">
        <f t="shared" si="4"/>
        <v/>
      </c>
      <c r="AX80" s="632"/>
      <c r="AY80" s="633"/>
      <c r="AZ80" s="634"/>
      <c r="BA80" s="634"/>
      <c r="BB80" s="634"/>
      <c r="BC80" s="634"/>
      <c r="BD80" s="635"/>
    </row>
    <row r="81" spans="1:56" ht="39.9" customHeight="1" x14ac:dyDescent="0.2">
      <c r="A81" s="192"/>
      <c r="B81" s="208">
        <f t="shared" si="5"/>
        <v>69</v>
      </c>
      <c r="C81" s="619"/>
      <c r="D81" s="620"/>
      <c r="E81" s="621"/>
      <c r="F81" s="622"/>
      <c r="G81" s="623"/>
      <c r="H81" s="624"/>
      <c r="I81" s="624"/>
      <c r="J81" s="624"/>
      <c r="K81" s="625"/>
      <c r="L81" s="626"/>
      <c r="M81" s="627"/>
      <c r="N81" s="627"/>
      <c r="O81" s="628"/>
      <c r="P81" s="209"/>
      <c r="Q81" s="210"/>
      <c r="R81" s="210"/>
      <c r="S81" s="210"/>
      <c r="T81" s="210"/>
      <c r="U81" s="210"/>
      <c r="V81" s="211"/>
      <c r="W81" s="209"/>
      <c r="X81" s="210"/>
      <c r="Y81" s="210"/>
      <c r="Z81" s="210"/>
      <c r="AA81" s="210"/>
      <c r="AB81" s="210"/>
      <c r="AC81" s="211"/>
      <c r="AD81" s="209"/>
      <c r="AE81" s="210"/>
      <c r="AF81" s="210"/>
      <c r="AG81" s="210"/>
      <c r="AH81" s="210"/>
      <c r="AI81" s="210"/>
      <c r="AJ81" s="211"/>
      <c r="AK81" s="209"/>
      <c r="AL81" s="210"/>
      <c r="AM81" s="210"/>
      <c r="AN81" s="210"/>
      <c r="AO81" s="210"/>
      <c r="AP81" s="210"/>
      <c r="AQ81" s="211"/>
      <c r="AR81" s="209"/>
      <c r="AS81" s="210"/>
      <c r="AT81" s="211"/>
      <c r="AU81" s="629" t="str">
        <f t="shared" si="3"/>
        <v/>
      </c>
      <c r="AV81" s="630"/>
      <c r="AW81" s="631" t="str">
        <f t="shared" si="4"/>
        <v/>
      </c>
      <c r="AX81" s="632"/>
      <c r="AY81" s="633"/>
      <c r="AZ81" s="634"/>
      <c r="BA81" s="634"/>
      <c r="BB81" s="634"/>
      <c r="BC81" s="634"/>
      <c r="BD81" s="635"/>
    </row>
    <row r="82" spans="1:56" ht="39.9" customHeight="1" x14ac:dyDescent="0.2">
      <c r="A82" s="192"/>
      <c r="B82" s="208">
        <f t="shared" si="5"/>
        <v>70</v>
      </c>
      <c r="C82" s="619"/>
      <c r="D82" s="620"/>
      <c r="E82" s="621"/>
      <c r="F82" s="622"/>
      <c r="G82" s="623"/>
      <c r="H82" s="624"/>
      <c r="I82" s="624"/>
      <c r="J82" s="624"/>
      <c r="K82" s="625"/>
      <c r="L82" s="626"/>
      <c r="M82" s="627"/>
      <c r="N82" s="627"/>
      <c r="O82" s="628"/>
      <c r="P82" s="209"/>
      <c r="Q82" s="210"/>
      <c r="R82" s="210"/>
      <c r="S82" s="210"/>
      <c r="T82" s="210"/>
      <c r="U82" s="210"/>
      <c r="V82" s="211"/>
      <c r="W82" s="209"/>
      <c r="X82" s="210"/>
      <c r="Y82" s="210"/>
      <c r="Z82" s="210"/>
      <c r="AA82" s="210"/>
      <c r="AB82" s="210"/>
      <c r="AC82" s="211"/>
      <c r="AD82" s="209"/>
      <c r="AE82" s="210"/>
      <c r="AF82" s="210"/>
      <c r="AG82" s="210"/>
      <c r="AH82" s="210"/>
      <c r="AI82" s="210"/>
      <c r="AJ82" s="211"/>
      <c r="AK82" s="209"/>
      <c r="AL82" s="210"/>
      <c r="AM82" s="210"/>
      <c r="AN82" s="210"/>
      <c r="AO82" s="210"/>
      <c r="AP82" s="210"/>
      <c r="AQ82" s="211"/>
      <c r="AR82" s="209"/>
      <c r="AS82" s="210"/>
      <c r="AT82" s="211"/>
      <c r="AU82" s="629" t="str">
        <f t="shared" si="3"/>
        <v/>
      </c>
      <c r="AV82" s="630"/>
      <c r="AW82" s="631" t="str">
        <f t="shared" si="4"/>
        <v/>
      </c>
      <c r="AX82" s="632"/>
      <c r="AY82" s="633"/>
      <c r="AZ82" s="634"/>
      <c r="BA82" s="634"/>
      <c r="BB82" s="634"/>
      <c r="BC82" s="634"/>
      <c r="BD82" s="635"/>
    </row>
    <row r="83" spans="1:56" ht="39.9" customHeight="1" x14ac:dyDescent="0.2">
      <c r="A83" s="192"/>
      <c r="B83" s="208">
        <f t="shared" si="5"/>
        <v>71</v>
      </c>
      <c r="C83" s="619"/>
      <c r="D83" s="620"/>
      <c r="E83" s="621"/>
      <c r="F83" s="622"/>
      <c r="G83" s="623"/>
      <c r="H83" s="624"/>
      <c r="I83" s="624"/>
      <c r="J83" s="624"/>
      <c r="K83" s="625"/>
      <c r="L83" s="626"/>
      <c r="M83" s="627"/>
      <c r="N83" s="627"/>
      <c r="O83" s="628"/>
      <c r="P83" s="209"/>
      <c r="Q83" s="210"/>
      <c r="R83" s="210"/>
      <c r="S83" s="210"/>
      <c r="T83" s="210"/>
      <c r="U83" s="210"/>
      <c r="V83" s="211"/>
      <c r="W83" s="209"/>
      <c r="X83" s="210"/>
      <c r="Y83" s="210"/>
      <c r="Z83" s="210"/>
      <c r="AA83" s="210"/>
      <c r="AB83" s="210"/>
      <c r="AC83" s="211"/>
      <c r="AD83" s="209"/>
      <c r="AE83" s="210"/>
      <c r="AF83" s="210"/>
      <c r="AG83" s="210"/>
      <c r="AH83" s="210"/>
      <c r="AI83" s="210"/>
      <c r="AJ83" s="211"/>
      <c r="AK83" s="209"/>
      <c r="AL83" s="210"/>
      <c r="AM83" s="210"/>
      <c r="AN83" s="210"/>
      <c r="AO83" s="210"/>
      <c r="AP83" s="210"/>
      <c r="AQ83" s="211"/>
      <c r="AR83" s="209"/>
      <c r="AS83" s="210"/>
      <c r="AT83" s="211"/>
      <c r="AU83" s="629" t="str">
        <f t="shared" si="3"/>
        <v/>
      </c>
      <c r="AV83" s="630"/>
      <c r="AW83" s="631" t="str">
        <f t="shared" si="4"/>
        <v/>
      </c>
      <c r="AX83" s="632"/>
      <c r="AY83" s="633"/>
      <c r="AZ83" s="634"/>
      <c r="BA83" s="634"/>
      <c r="BB83" s="634"/>
      <c r="BC83" s="634"/>
      <c r="BD83" s="635"/>
    </row>
    <row r="84" spans="1:56" ht="39.9" customHeight="1" x14ac:dyDescent="0.2">
      <c r="A84" s="192"/>
      <c r="B84" s="208">
        <f t="shared" si="5"/>
        <v>72</v>
      </c>
      <c r="C84" s="619"/>
      <c r="D84" s="620"/>
      <c r="E84" s="621"/>
      <c r="F84" s="622"/>
      <c r="G84" s="623"/>
      <c r="H84" s="624"/>
      <c r="I84" s="624"/>
      <c r="J84" s="624"/>
      <c r="K84" s="625"/>
      <c r="L84" s="626"/>
      <c r="M84" s="627"/>
      <c r="N84" s="627"/>
      <c r="O84" s="628"/>
      <c r="P84" s="209"/>
      <c r="Q84" s="210"/>
      <c r="R84" s="210"/>
      <c r="S84" s="210"/>
      <c r="T84" s="210"/>
      <c r="U84" s="210"/>
      <c r="V84" s="211"/>
      <c r="W84" s="209"/>
      <c r="X84" s="210"/>
      <c r="Y84" s="210"/>
      <c r="Z84" s="210"/>
      <c r="AA84" s="210"/>
      <c r="AB84" s="210"/>
      <c r="AC84" s="211"/>
      <c r="AD84" s="209"/>
      <c r="AE84" s="210"/>
      <c r="AF84" s="210"/>
      <c r="AG84" s="210"/>
      <c r="AH84" s="210"/>
      <c r="AI84" s="210"/>
      <c r="AJ84" s="211"/>
      <c r="AK84" s="209"/>
      <c r="AL84" s="210"/>
      <c r="AM84" s="210"/>
      <c r="AN84" s="210"/>
      <c r="AO84" s="210"/>
      <c r="AP84" s="210"/>
      <c r="AQ84" s="211"/>
      <c r="AR84" s="209"/>
      <c r="AS84" s="210"/>
      <c r="AT84" s="211"/>
      <c r="AU84" s="629" t="str">
        <f t="shared" si="3"/>
        <v/>
      </c>
      <c r="AV84" s="630"/>
      <c r="AW84" s="631" t="str">
        <f t="shared" si="4"/>
        <v/>
      </c>
      <c r="AX84" s="632"/>
      <c r="AY84" s="633"/>
      <c r="AZ84" s="634"/>
      <c r="BA84" s="634"/>
      <c r="BB84" s="634"/>
      <c r="BC84" s="634"/>
      <c r="BD84" s="635"/>
    </row>
    <row r="85" spans="1:56" ht="39.9" customHeight="1" x14ac:dyDescent="0.2">
      <c r="A85" s="192"/>
      <c r="B85" s="208">
        <f t="shared" si="5"/>
        <v>73</v>
      </c>
      <c r="C85" s="619"/>
      <c r="D85" s="620"/>
      <c r="E85" s="621"/>
      <c r="F85" s="622"/>
      <c r="G85" s="623"/>
      <c r="H85" s="624"/>
      <c r="I85" s="624"/>
      <c r="J85" s="624"/>
      <c r="K85" s="625"/>
      <c r="L85" s="626"/>
      <c r="M85" s="627"/>
      <c r="N85" s="627"/>
      <c r="O85" s="628"/>
      <c r="P85" s="209"/>
      <c r="Q85" s="210"/>
      <c r="R85" s="210"/>
      <c r="S85" s="210"/>
      <c r="T85" s="210"/>
      <c r="U85" s="210"/>
      <c r="V85" s="211"/>
      <c r="W85" s="209"/>
      <c r="X85" s="210"/>
      <c r="Y85" s="210"/>
      <c r="Z85" s="210"/>
      <c r="AA85" s="210"/>
      <c r="AB85" s="210"/>
      <c r="AC85" s="211"/>
      <c r="AD85" s="209"/>
      <c r="AE85" s="210"/>
      <c r="AF85" s="210"/>
      <c r="AG85" s="210"/>
      <c r="AH85" s="210"/>
      <c r="AI85" s="210"/>
      <c r="AJ85" s="211"/>
      <c r="AK85" s="209"/>
      <c r="AL85" s="210"/>
      <c r="AM85" s="210"/>
      <c r="AN85" s="210"/>
      <c r="AO85" s="210"/>
      <c r="AP85" s="210"/>
      <c r="AQ85" s="211"/>
      <c r="AR85" s="209"/>
      <c r="AS85" s="210"/>
      <c r="AT85" s="211"/>
      <c r="AU85" s="629" t="str">
        <f t="shared" si="3"/>
        <v/>
      </c>
      <c r="AV85" s="630"/>
      <c r="AW85" s="631" t="str">
        <f t="shared" si="4"/>
        <v/>
      </c>
      <c r="AX85" s="632"/>
      <c r="AY85" s="633"/>
      <c r="AZ85" s="634"/>
      <c r="BA85" s="634"/>
      <c r="BB85" s="634"/>
      <c r="BC85" s="634"/>
      <c r="BD85" s="635"/>
    </row>
    <row r="86" spans="1:56" ht="39.9" customHeight="1" x14ac:dyDescent="0.2">
      <c r="A86" s="192"/>
      <c r="B86" s="208">
        <f t="shared" si="5"/>
        <v>74</v>
      </c>
      <c r="C86" s="619"/>
      <c r="D86" s="620"/>
      <c r="E86" s="621"/>
      <c r="F86" s="622"/>
      <c r="G86" s="623"/>
      <c r="H86" s="624"/>
      <c r="I86" s="624"/>
      <c r="J86" s="624"/>
      <c r="K86" s="625"/>
      <c r="L86" s="626"/>
      <c r="M86" s="627"/>
      <c r="N86" s="627"/>
      <c r="O86" s="628"/>
      <c r="P86" s="209"/>
      <c r="Q86" s="210"/>
      <c r="R86" s="210"/>
      <c r="S86" s="210"/>
      <c r="T86" s="210"/>
      <c r="U86" s="210"/>
      <c r="V86" s="211"/>
      <c r="W86" s="209"/>
      <c r="X86" s="210"/>
      <c r="Y86" s="210"/>
      <c r="Z86" s="210"/>
      <c r="AA86" s="210"/>
      <c r="AB86" s="210"/>
      <c r="AC86" s="211"/>
      <c r="AD86" s="209"/>
      <c r="AE86" s="210"/>
      <c r="AF86" s="210"/>
      <c r="AG86" s="210"/>
      <c r="AH86" s="210"/>
      <c r="AI86" s="210"/>
      <c r="AJ86" s="211"/>
      <c r="AK86" s="209"/>
      <c r="AL86" s="210"/>
      <c r="AM86" s="210"/>
      <c r="AN86" s="210"/>
      <c r="AO86" s="210"/>
      <c r="AP86" s="210"/>
      <c r="AQ86" s="211"/>
      <c r="AR86" s="209"/>
      <c r="AS86" s="210"/>
      <c r="AT86" s="211"/>
      <c r="AU86" s="629" t="str">
        <f t="shared" si="3"/>
        <v/>
      </c>
      <c r="AV86" s="630"/>
      <c r="AW86" s="631" t="str">
        <f t="shared" si="4"/>
        <v/>
      </c>
      <c r="AX86" s="632"/>
      <c r="AY86" s="633"/>
      <c r="AZ86" s="634"/>
      <c r="BA86" s="634"/>
      <c r="BB86" s="634"/>
      <c r="BC86" s="634"/>
      <c r="BD86" s="635"/>
    </row>
    <row r="87" spans="1:56" ht="39.9" customHeight="1" x14ac:dyDescent="0.2">
      <c r="A87" s="192"/>
      <c r="B87" s="208">
        <f t="shared" si="5"/>
        <v>75</v>
      </c>
      <c r="C87" s="619"/>
      <c r="D87" s="620"/>
      <c r="E87" s="621"/>
      <c r="F87" s="622"/>
      <c r="G87" s="623"/>
      <c r="H87" s="624"/>
      <c r="I87" s="624"/>
      <c r="J87" s="624"/>
      <c r="K87" s="625"/>
      <c r="L87" s="626"/>
      <c r="M87" s="627"/>
      <c r="N87" s="627"/>
      <c r="O87" s="628"/>
      <c r="P87" s="209"/>
      <c r="Q87" s="210"/>
      <c r="R87" s="210"/>
      <c r="S87" s="210"/>
      <c r="T87" s="210"/>
      <c r="U87" s="210"/>
      <c r="V87" s="211"/>
      <c r="W87" s="209"/>
      <c r="X87" s="210"/>
      <c r="Y87" s="210"/>
      <c r="Z87" s="210"/>
      <c r="AA87" s="210"/>
      <c r="AB87" s="210"/>
      <c r="AC87" s="211"/>
      <c r="AD87" s="209"/>
      <c r="AE87" s="210"/>
      <c r="AF87" s="210"/>
      <c r="AG87" s="210"/>
      <c r="AH87" s="210"/>
      <c r="AI87" s="210"/>
      <c r="AJ87" s="211"/>
      <c r="AK87" s="209"/>
      <c r="AL87" s="210"/>
      <c r="AM87" s="210"/>
      <c r="AN87" s="210"/>
      <c r="AO87" s="210"/>
      <c r="AP87" s="210"/>
      <c r="AQ87" s="211"/>
      <c r="AR87" s="209"/>
      <c r="AS87" s="210"/>
      <c r="AT87" s="211"/>
      <c r="AU87" s="629" t="str">
        <f t="shared" si="3"/>
        <v/>
      </c>
      <c r="AV87" s="630"/>
      <c r="AW87" s="631" t="str">
        <f t="shared" si="4"/>
        <v/>
      </c>
      <c r="AX87" s="632"/>
      <c r="AY87" s="633"/>
      <c r="AZ87" s="634"/>
      <c r="BA87" s="634"/>
      <c r="BB87" s="634"/>
      <c r="BC87" s="634"/>
      <c r="BD87" s="635"/>
    </row>
    <row r="88" spans="1:56" ht="39.9" customHeight="1" x14ac:dyDescent="0.2">
      <c r="A88" s="192"/>
      <c r="B88" s="208">
        <f t="shared" si="5"/>
        <v>76</v>
      </c>
      <c r="C88" s="619"/>
      <c r="D88" s="620"/>
      <c r="E88" s="621"/>
      <c r="F88" s="622"/>
      <c r="G88" s="623"/>
      <c r="H88" s="624"/>
      <c r="I88" s="624"/>
      <c r="J88" s="624"/>
      <c r="K88" s="625"/>
      <c r="L88" s="626"/>
      <c r="M88" s="627"/>
      <c r="N88" s="627"/>
      <c r="O88" s="628"/>
      <c r="P88" s="209"/>
      <c r="Q88" s="210"/>
      <c r="R88" s="210"/>
      <c r="S88" s="210"/>
      <c r="T88" s="210"/>
      <c r="U88" s="210"/>
      <c r="V88" s="211"/>
      <c r="W88" s="209"/>
      <c r="X88" s="210"/>
      <c r="Y88" s="210"/>
      <c r="Z88" s="210"/>
      <c r="AA88" s="210"/>
      <c r="AB88" s="210"/>
      <c r="AC88" s="211"/>
      <c r="AD88" s="209"/>
      <c r="AE88" s="210"/>
      <c r="AF88" s="210"/>
      <c r="AG88" s="210"/>
      <c r="AH88" s="210"/>
      <c r="AI88" s="210"/>
      <c r="AJ88" s="211"/>
      <c r="AK88" s="209"/>
      <c r="AL88" s="210"/>
      <c r="AM88" s="210"/>
      <c r="AN88" s="210"/>
      <c r="AO88" s="210"/>
      <c r="AP88" s="210"/>
      <c r="AQ88" s="211"/>
      <c r="AR88" s="209"/>
      <c r="AS88" s="210"/>
      <c r="AT88" s="211"/>
      <c r="AU88" s="629" t="str">
        <f t="shared" si="3"/>
        <v/>
      </c>
      <c r="AV88" s="630"/>
      <c r="AW88" s="631" t="str">
        <f t="shared" si="4"/>
        <v/>
      </c>
      <c r="AX88" s="632"/>
      <c r="AY88" s="633"/>
      <c r="AZ88" s="634"/>
      <c r="BA88" s="634"/>
      <c r="BB88" s="634"/>
      <c r="BC88" s="634"/>
      <c r="BD88" s="635"/>
    </row>
    <row r="89" spans="1:56" ht="39.9" customHeight="1" x14ac:dyDescent="0.2">
      <c r="A89" s="192"/>
      <c r="B89" s="208">
        <f t="shared" si="5"/>
        <v>77</v>
      </c>
      <c r="C89" s="619"/>
      <c r="D89" s="620"/>
      <c r="E89" s="621"/>
      <c r="F89" s="622"/>
      <c r="G89" s="623"/>
      <c r="H89" s="624"/>
      <c r="I89" s="624"/>
      <c r="J89" s="624"/>
      <c r="K89" s="625"/>
      <c r="L89" s="626"/>
      <c r="M89" s="627"/>
      <c r="N89" s="627"/>
      <c r="O89" s="628"/>
      <c r="P89" s="209"/>
      <c r="Q89" s="210"/>
      <c r="R89" s="210"/>
      <c r="S89" s="210"/>
      <c r="T89" s="210"/>
      <c r="U89" s="210"/>
      <c r="V89" s="211"/>
      <c r="W89" s="209"/>
      <c r="X89" s="210"/>
      <c r="Y89" s="210"/>
      <c r="Z89" s="210"/>
      <c r="AA89" s="210"/>
      <c r="AB89" s="210"/>
      <c r="AC89" s="211"/>
      <c r="AD89" s="209"/>
      <c r="AE89" s="210"/>
      <c r="AF89" s="210"/>
      <c r="AG89" s="210"/>
      <c r="AH89" s="210"/>
      <c r="AI89" s="210"/>
      <c r="AJ89" s="211"/>
      <c r="AK89" s="209"/>
      <c r="AL89" s="210"/>
      <c r="AM89" s="210"/>
      <c r="AN89" s="210"/>
      <c r="AO89" s="210"/>
      <c r="AP89" s="210"/>
      <c r="AQ89" s="211"/>
      <c r="AR89" s="209"/>
      <c r="AS89" s="210"/>
      <c r="AT89" s="211"/>
      <c r="AU89" s="629" t="str">
        <f t="shared" si="3"/>
        <v/>
      </c>
      <c r="AV89" s="630"/>
      <c r="AW89" s="631" t="str">
        <f t="shared" si="4"/>
        <v/>
      </c>
      <c r="AX89" s="632"/>
      <c r="AY89" s="633"/>
      <c r="AZ89" s="634"/>
      <c r="BA89" s="634"/>
      <c r="BB89" s="634"/>
      <c r="BC89" s="634"/>
      <c r="BD89" s="635"/>
    </row>
    <row r="90" spans="1:56" ht="39.9" customHeight="1" x14ac:dyDescent="0.2">
      <c r="A90" s="192"/>
      <c r="B90" s="208">
        <f t="shared" si="5"/>
        <v>78</v>
      </c>
      <c r="C90" s="619"/>
      <c r="D90" s="620"/>
      <c r="E90" s="621"/>
      <c r="F90" s="622"/>
      <c r="G90" s="623"/>
      <c r="H90" s="624"/>
      <c r="I90" s="624"/>
      <c r="J90" s="624"/>
      <c r="K90" s="625"/>
      <c r="L90" s="626"/>
      <c r="M90" s="627"/>
      <c r="N90" s="627"/>
      <c r="O90" s="628"/>
      <c r="P90" s="209"/>
      <c r="Q90" s="210"/>
      <c r="R90" s="210"/>
      <c r="S90" s="210"/>
      <c r="T90" s="210"/>
      <c r="U90" s="210"/>
      <c r="V90" s="211"/>
      <c r="W90" s="209"/>
      <c r="X90" s="210"/>
      <c r="Y90" s="210"/>
      <c r="Z90" s="210"/>
      <c r="AA90" s="210"/>
      <c r="AB90" s="210"/>
      <c r="AC90" s="211"/>
      <c r="AD90" s="209"/>
      <c r="AE90" s="210"/>
      <c r="AF90" s="210"/>
      <c r="AG90" s="210"/>
      <c r="AH90" s="210"/>
      <c r="AI90" s="210"/>
      <c r="AJ90" s="211"/>
      <c r="AK90" s="209"/>
      <c r="AL90" s="210"/>
      <c r="AM90" s="210"/>
      <c r="AN90" s="210"/>
      <c r="AO90" s="210"/>
      <c r="AP90" s="210"/>
      <c r="AQ90" s="211"/>
      <c r="AR90" s="209"/>
      <c r="AS90" s="210"/>
      <c r="AT90" s="211"/>
      <c r="AU90" s="629" t="str">
        <f t="shared" si="3"/>
        <v/>
      </c>
      <c r="AV90" s="630"/>
      <c r="AW90" s="631" t="str">
        <f t="shared" si="4"/>
        <v/>
      </c>
      <c r="AX90" s="632"/>
      <c r="AY90" s="633"/>
      <c r="AZ90" s="634"/>
      <c r="BA90" s="634"/>
      <c r="BB90" s="634"/>
      <c r="BC90" s="634"/>
      <c r="BD90" s="635"/>
    </row>
    <row r="91" spans="1:56" ht="39.9" customHeight="1" x14ac:dyDescent="0.2">
      <c r="A91" s="192"/>
      <c r="B91" s="208">
        <f t="shared" si="5"/>
        <v>79</v>
      </c>
      <c r="C91" s="619"/>
      <c r="D91" s="620"/>
      <c r="E91" s="621"/>
      <c r="F91" s="622"/>
      <c r="G91" s="623"/>
      <c r="H91" s="624"/>
      <c r="I91" s="624"/>
      <c r="J91" s="624"/>
      <c r="K91" s="625"/>
      <c r="L91" s="626"/>
      <c r="M91" s="627"/>
      <c r="N91" s="627"/>
      <c r="O91" s="628"/>
      <c r="P91" s="209"/>
      <c r="Q91" s="210"/>
      <c r="R91" s="210"/>
      <c r="S91" s="210"/>
      <c r="T91" s="210"/>
      <c r="U91" s="210"/>
      <c r="V91" s="211"/>
      <c r="W91" s="209"/>
      <c r="X91" s="210"/>
      <c r="Y91" s="210"/>
      <c r="Z91" s="210"/>
      <c r="AA91" s="210"/>
      <c r="AB91" s="210"/>
      <c r="AC91" s="211"/>
      <c r="AD91" s="209"/>
      <c r="AE91" s="210"/>
      <c r="AF91" s="210"/>
      <c r="AG91" s="210"/>
      <c r="AH91" s="210"/>
      <c r="AI91" s="210"/>
      <c r="AJ91" s="211"/>
      <c r="AK91" s="209"/>
      <c r="AL91" s="210"/>
      <c r="AM91" s="210"/>
      <c r="AN91" s="210"/>
      <c r="AO91" s="210"/>
      <c r="AP91" s="210"/>
      <c r="AQ91" s="211"/>
      <c r="AR91" s="209"/>
      <c r="AS91" s="210"/>
      <c r="AT91" s="211"/>
      <c r="AU91" s="629" t="str">
        <f t="shared" si="3"/>
        <v/>
      </c>
      <c r="AV91" s="630"/>
      <c r="AW91" s="631" t="str">
        <f t="shared" si="4"/>
        <v/>
      </c>
      <c r="AX91" s="632"/>
      <c r="AY91" s="633"/>
      <c r="AZ91" s="634"/>
      <c r="BA91" s="634"/>
      <c r="BB91" s="634"/>
      <c r="BC91" s="634"/>
      <c r="BD91" s="635"/>
    </row>
    <row r="92" spans="1:56" ht="39.9" customHeight="1" x14ac:dyDescent="0.2">
      <c r="A92" s="192"/>
      <c r="B92" s="208">
        <f t="shared" si="5"/>
        <v>80</v>
      </c>
      <c r="C92" s="619"/>
      <c r="D92" s="620"/>
      <c r="E92" s="621"/>
      <c r="F92" s="622"/>
      <c r="G92" s="623"/>
      <c r="H92" s="624"/>
      <c r="I92" s="624"/>
      <c r="J92" s="624"/>
      <c r="K92" s="625"/>
      <c r="L92" s="626"/>
      <c r="M92" s="627"/>
      <c r="N92" s="627"/>
      <c r="O92" s="628"/>
      <c r="P92" s="209"/>
      <c r="Q92" s="210"/>
      <c r="R92" s="210"/>
      <c r="S92" s="210"/>
      <c r="T92" s="210"/>
      <c r="U92" s="210"/>
      <c r="V92" s="211"/>
      <c r="W92" s="209"/>
      <c r="X92" s="210"/>
      <c r="Y92" s="210"/>
      <c r="Z92" s="210"/>
      <c r="AA92" s="210"/>
      <c r="AB92" s="210"/>
      <c r="AC92" s="211"/>
      <c r="AD92" s="209"/>
      <c r="AE92" s="210"/>
      <c r="AF92" s="210"/>
      <c r="AG92" s="210"/>
      <c r="AH92" s="210"/>
      <c r="AI92" s="210"/>
      <c r="AJ92" s="211"/>
      <c r="AK92" s="209"/>
      <c r="AL92" s="210"/>
      <c r="AM92" s="210"/>
      <c r="AN92" s="210"/>
      <c r="AO92" s="210"/>
      <c r="AP92" s="210"/>
      <c r="AQ92" s="211"/>
      <c r="AR92" s="209"/>
      <c r="AS92" s="210"/>
      <c r="AT92" s="211"/>
      <c r="AU92" s="629" t="str">
        <f t="shared" si="3"/>
        <v/>
      </c>
      <c r="AV92" s="630"/>
      <c r="AW92" s="631" t="str">
        <f t="shared" si="4"/>
        <v/>
      </c>
      <c r="AX92" s="632"/>
      <c r="AY92" s="633"/>
      <c r="AZ92" s="634"/>
      <c r="BA92" s="634"/>
      <c r="BB92" s="634"/>
      <c r="BC92" s="634"/>
      <c r="BD92" s="635"/>
    </row>
    <row r="93" spans="1:56" ht="39.9" customHeight="1" x14ac:dyDescent="0.2">
      <c r="A93" s="192"/>
      <c r="B93" s="208">
        <f t="shared" si="5"/>
        <v>81</v>
      </c>
      <c r="C93" s="619"/>
      <c r="D93" s="620"/>
      <c r="E93" s="621"/>
      <c r="F93" s="622"/>
      <c r="G93" s="623"/>
      <c r="H93" s="624"/>
      <c r="I93" s="624"/>
      <c r="J93" s="624"/>
      <c r="K93" s="625"/>
      <c r="L93" s="626"/>
      <c r="M93" s="627"/>
      <c r="N93" s="627"/>
      <c r="O93" s="628"/>
      <c r="P93" s="209"/>
      <c r="Q93" s="210"/>
      <c r="R93" s="210"/>
      <c r="S93" s="210"/>
      <c r="T93" s="210"/>
      <c r="U93" s="210"/>
      <c r="V93" s="211"/>
      <c r="W93" s="209"/>
      <c r="X93" s="210"/>
      <c r="Y93" s="210"/>
      <c r="Z93" s="210"/>
      <c r="AA93" s="210"/>
      <c r="AB93" s="210"/>
      <c r="AC93" s="211"/>
      <c r="AD93" s="209"/>
      <c r="AE93" s="210"/>
      <c r="AF93" s="210"/>
      <c r="AG93" s="210"/>
      <c r="AH93" s="210"/>
      <c r="AI93" s="210"/>
      <c r="AJ93" s="211"/>
      <c r="AK93" s="209"/>
      <c r="AL93" s="210"/>
      <c r="AM93" s="210"/>
      <c r="AN93" s="210"/>
      <c r="AO93" s="210"/>
      <c r="AP93" s="210"/>
      <c r="AQ93" s="211"/>
      <c r="AR93" s="209"/>
      <c r="AS93" s="210"/>
      <c r="AT93" s="211"/>
      <c r="AU93" s="629" t="str">
        <f t="shared" si="3"/>
        <v/>
      </c>
      <c r="AV93" s="630"/>
      <c r="AW93" s="631" t="str">
        <f t="shared" si="4"/>
        <v/>
      </c>
      <c r="AX93" s="632"/>
      <c r="AY93" s="633"/>
      <c r="AZ93" s="634"/>
      <c r="BA93" s="634"/>
      <c r="BB93" s="634"/>
      <c r="BC93" s="634"/>
      <c r="BD93" s="635"/>
    </row>
    <row r="94" spans="1:56" ht="39.9" customHeight="1" x14ac:dyDescent="0.2">
      <c r="A94" s="192"/>
      <c r="B94" s="208">
        <f t="shared" si="5"/>
        <v>82</v>
      </c>
      <c r="C94" s="619"/>
      <c r="D94" s="620"/>
      <c r="E94" s="621"/>
      <c r="F94" s="622"/>
      <c r="G94" s="623"/>
      <c r="H94" s="624"/>
      <c r="I94" s="624"/>
      <c r="J94" s="624"/>
      <c r="K94" s="625"/>
      <c r="L94" s="626"/>
      <c r="M94" s="627"/>
      <c r="N94" s="627"/>
      <c r="O94" s="628"/>
      <c r="P94" s="209"/>
      <c r="Q94" s="210"/>
      <c r="R94" s="210"/>
      <c r="S94" s="210"/>
      <c r="T94" s="210"/>
      <c r="U94" s="210"/>
      <c r="V94" s="211"/>
      <c r="W94" s="209"/>
      <c r="X94" s="210"/>
      <c r="Y94" s="210"/>
      <c r="Z94" s="210"/>
      <c r="AA94" s="210"/>
      <c r="AB94" s="210"/>
      <c r="AC94" s="211"/>
      <c r="AD94" s="209"/>
      <c r="AE94" s="210"/>
      <c r="AF94" s="210"/>
      <c r="AG94" s="210"/>
      <c r="AH94" s="210"/>
      <c r="AI94" s="210"/>
      <c r="AJ94" s="211"/>
      <c r="AK94" s="209"/>
      <c r="AL94" s="210"/>
      <c r="AM94" s="210"/>
      <c r="AN94" s="210"/>
      <c r="AO94" s="210"/>
      <c r="AP94" s="210"/>
      <c r="AQ94" s="211"/>
      <c r="AR94" s="209"/>
      <c r="AS94" s="210"/>
      <c r="AT94" s="211"/>
      <c r="AU94" s="629" t="str">
        <f t="shared" si="3"/>
        <v/>
      </c>
      <c r="AV94" s="630"/>
      <c r="AW94" s="631" t="str">
        <f t="shared" si="4"/>
        <v/>
      </c>
      <c r="AX94" s="632"/>
      <c r="AY94" s="633"/>
      <c r="AZ94" s="634"/>
      <c r="BA94" s="634"/>
      <c r="BB94" s="634"/>
      <c r="BC94" s="634"/>
      <c r="BD94" s="635"/>
    </row>
    <row r="95" spans="1:56" ht="39.9" customHeight="1" x14ac:dyDescent="0.2">
      <c r="A95" s="192"/>
      <c r="B95" s="208">
        <f t="shared" si="5"/>
        <v>83</v>
      </c>
      <c r="C95" s="619"/>
      <c r="D95" s="620"/>
      <c r="E95" s="621"/>
      <c r="F95" s="622"/>
      <c r="G95" s="623"/>
      <c r="H95" s="624"/>
      <c r="I95" s="624"/>
      <c r="J95" s="624"/>
      <c r="K95" s="625"/>
      <c r="L95" s="626"/>
      <c r="M95" s="627"/>
      <c r="N95" s="627"/>
      <c r="O95" s="628"/>
      <c r="P95" s="209"/>
      <c r="Q95" s="210"/>
      <c r="R95" s="210"/>
      <c r="S95" s="210"/>
      <c r="T95" s="210"/>
      <c r="U95" s="210"/>
      <c r="V95" s="211"/>
      <c r="W95" s="209"/>
      <c r="X95" s="210"/>
      <c r="Y95" s="210"/>
      <c r="Z95" s="210"/>
      <c r="AA95" s="210"/>
      <c r="AB95" s="210"/>
      <c r="AC95" s="211"/>
      <c r="AD95" s="209"/>
      <c r="AE95" s="210"/>
      <c r="AF95" s="210"/>
      <c r="AG95" s="210"/>
      <c r="AH95" s="210"/>
      <c r="AI95" s="210"/>
      <c r="AJ95" s="211"/>
      <c r="AK95" s="209"/>
      <c r="AL95" s="210"/>
      <c r="AM95" s="210"/>
      <c r="AN95" s="210"/>
      <c r="AO95" s="210"/>
      <c r="AP95" s="210"/>
      <c r="AQ95" s="211"/>
      <c r="AR95" s="209"/>
      <c r="AS95" s="210"/>
      <c r="AT95" s="211"/>
      <c r="AU95" s="629" t="str">
        <f t="shared" ref="AU95:AU111" si="6">IF($AZ$3="４週",SUM(P95:AQ95),IF($AZ$3="暦月",SUM(P95:AT95),""))</f>
        <v/>
      </c>
      <c r="AV95" s="630"/>
      <c r="AW95" s="631" t="str">
        <f t="shared" si="4"/>
        <v/>
      </c>
      <c r="AX95" s="632"/>
      <c r="AY95" s="633"/>
      <c r="AZ95" s="634"/>
      <c r="BA95" s="634"/>
      <c r="BB95" s="634"/>
      <c r="BC95" s="634"/>
      <c r="BD95" s="635"/>
    </row>
    <row r="96" spans="1:56" ht="39.9" customHeight="1" x14ac:dyDescent="0.2">
      <c r="A96" s="192"/>
      <c r="B96" s="208">
        <f t="shared" si="5"/>
        <v>84</v>
      </c>
      <c r="C96" s="619"/>
      <c r="D96" s="620"/>
      <c r="E96" s="621"/>
      <c r="F96" s="622"/>
      <c r="G96" s="623"/>
      <c r="H96" s="624"/>
      <c r="I96" s="624"/>
      <c r="J96" s="624"/>
      <c r="K96" s="625"/>
      <c r="L96" s="626"/>
      <c r="M96" s="627"/>
      <c r="N96" s="627"/>
      <c r="O96" s="628"/>
      <c r="P96" s="212"/>
      <c r="Q96" s="213"/>
      <c r="R96" s="213"/>
      <c r="S96" s="213"/>
      <c r="T96" s="213"/>
      <c r="U96" s="213"/>
      <c r="V96" s="214"/>
      <c r="W96" s="212"/>
      <c r="X96" s="213"/>
      <c r="Y96" s="213"/>
      <c r="Z96" s="213"/>
      <c r="AA96" s="213"/>
      <c r="AB96" s="213"/>
      <c r="AC96" s="214"/>
      <c r="AD96" s="212"/>
      <c r="AE96" s="213"/>
      <c r="AF96" s="213"/>
      <c r="AG96" s="213"/>
      <c r="AH96" s="213"/>
      <c r="AI96" s="213"/>
      <c r="AJ96" s="214"/>
      <c r="AK96" s="212"/>
      <c r="AL96" s="213"/>
      <c r="AM96" s="213"/>
      <c r="AN96" s="213"/>
      <c r="AO96" s="213"/>
      <c r="AP96" s="213"/>
      <c r="AQ96" s="214"/>
      <c r="AR96" s="212"/>
      <c r="AS96" s="213"/>
      <c r="AT96" s="214"/>
      <c r="AU96" s="629" t="str">
        <f t="shared" si="6"/>
        <v/>
      </c>
      <c r="AV96" s="630"/>
      <c r="AW96" s="631" t="str">
        <f t="shared" si="4"/>
        <v/>
      </c>
      <c r="AX96" s="632"/>
      <c r="AY96" s="633"/>
      <c r="AZ96" s="634"/>
      <c r="BA96" s="634"/>
      <c r="BB96" s="634"/>
      <c r="BC96" s="634"/>
      <c r="BD96" s="635"/>
    </row>
    <row r="97" spans="1:56" ht="39.9" customHeight="1" x14ac:dyDescent="0.2">
      <c r="A97" s="192"/>
      <c r="B97" s="208">
        <f t="shared" si="5"/>
        <v>85</v>
      </c>
      <c r="C97" s="619"/>
      <c r="D97" s="620"/>
      <c r="E97" s="621"/>
      <c r="F97" s="622"/>
      <c r="G97" s="623"/>
      <c r="H97" s="624"/>
      <c r="I97" s="624"/>
      <c r="J97" s="624"/>
      <c r="K97" s="625"/>
      <c r="L97" s="626"/>
      <c r="M97" s="627"/>
      <c r="N97" s="627"/>
      <c r="O97" s="628"/>
      <c r="P97" s="209"/>
      <c r="Q97" s="210"/>
      <c r="R97" s="210"/>
      <c r="S97" s="210"/>
      <c r="T97" s="210"/>
      <c r="U97" s="210"/>
      <c r="V97" s="211"/>
      <c r="W97" s="209"/>
      <c r="X97" s="210"/>
      <c r="Y97" s="210"/>
      <c r="Z97" s="210"/>
      <c r="AA97" s="210"/>
      <c r="AB97" s="210"/>
      <c r="AC97" s="211"/>
      <c r="AD97" s="209"/>
      <c r="AE97" s="210"/>
      <c r="AF97" s="210"/>
      <c r="AG97" s="210"/>
      <c r="AH97" s="210"/>
      <c r="AI97" s="210"/>
      <c r="AJ97" s="211"/>
      <c r="AK97" s="209"/>
      <c r="AL97" s="210"/>
      <c r="AM97" s="210"/>
      <c r="AN97" s="210"/>
      <c r="AO97" s="210"/>
      <c r="AP97" s="210"/>
      <c r="AQ97" s="211"/>
      <c r="AR97" s="209"/>
      <c r="AS97" s="210"/>
      <c r="AT97" s="211"/>
      <c r="AU97" s="629" t="str">
        <f t="shared" si="6"/>
        <v/>
      </c>
      <c r="AV97" s="630"/>
      <c r="AW97" s="631" t="str">
        <f t="shared" si="4"/>
        <v/>
      </c>
      <c r="AX97" s="632"/>
      <c r="AY97" s="633"/>
      <c r="AZ97" s="634"/>
      <c r="BA97" s="634"/>
      <c r="BB97" s="634"/>
      <c r="BC97" s="634"/>
      <c r="BD97" s="635"/>
    </row>
    <row r="98" spans="1:56" ht="39.9" customHeight="1" x14ac:dyDescent="0.2">
      <c r="A98" s="192"/>
      <c r="B98" s="208">
        <f t="shared" si="5"/>
        <v>86</v>
      </c>
      <c r="C98" s="619"/>
      <c r="D98" s="620"/>
      <c r="E98" s="621"/>
      <c r="F98" s="622"/>
      <c r="G98" s="623"/>
      <c r="H98" s="624"/>
      <c r="I98" s="624"/>
      <c r="J98" s="624"/>
      <c r="K98" s="625"/>
      <c r="L98" s="626"/>
      <c r="M98" s="627"/>
      <c r="N98" s="627"/>
      <c r="O98" s="628"/>
      <c r="P98" s="209"/>
      <c r="Q98" s="210"/>
      <c r="R98" s="210"/>
      <c r="S98" s="210"/>
      <c r="T98" s="210"/>
      <c r="U98" s="210"/>
      <c r="V98" s="211"/>
      <c r="W98" s="209"/>
      <c r="X98" s="210"/>
      <c r="Y98" s="210"/>
      <c r="Z98" s="210"/>
      <c r="AA98" s="210"/>
      <c r="AB98" s="210"/>
      <c r="AC98" s="211"/>
      <c r="AD98" s="209"/>
      <c r="AE98" s="210"/>
      <c r="AF98" s="210"/>
      <c r="AG98" s="210"/>
      <c r="AH98" s="210"/>
      <c r="AI98" s="210"/>
      <c r="AJ98" s="211"/>
      <c r="AK98" s="209"/>
      <c r="AL98" s="210"/>
      <c r="AM98" s="210"/>
      <c r="AN98" s="210"/>
      <c r="AO98" s="210"/>
      <c r="AP98" s="210"/>
      <c r="AQ98" s="211"/>
      <c r="AR98" s="209"/>
      <c r="AS98" s="210"/>
      <c r="AT98" s="211"/>
      <c r="AU98" s="629" t="str">
        <f t="shared" si="6"/>
        <v/>
      </c>
      <c r="AV98" s="630"/>
      <c r="AW98" s="631" t="str">
        <f t="shared" si="4"/>
        <v/>
      </c>
      <c r="AX98" s="632"/>
      <c r="AY98" s="633"/>
      <c r="AZ98" s="634"/>
      <c r="BA98" s="634"/>
      <c r="BB98" s="634"/>
      <c r="BC98" s="634"/>
      <c r="BD98" s="635"/>
    </row>
    <row r="99" spans="1:56" ht="39.9" customHeight="1" x14ac:dyDescent="0.2">
      <c r="A99" s="192"/>
      <c r="B99" s="208">
        <f t="shared" si="5"/>
        <v>87</v>
      </c>
      <c r="C99" s="619"/>
      <c r="D99" s="620"/>
      <c r="E99" s="621"/>
      <c r="F99" s="622"/>
      <c r="G99" s="623"/>
      <c r="H99" s="624"/>
      <c r="I99" s="624"/>
      <c r="J99" s="624"/>
      <c r="K99" s="625"/>
      <c r="L99" s="626"/>
      <c r="M99" s="627"/>
      <c r="N99" s="627"/>
      <c r="O99" s="628"/>
      <c r="P99" s="209"/>
      <c r="Q99" s="210"/>
      <c r="R99" s="210"/>
      <c r="S99" s="210"/>
      <c r="T99" s="210"/>
      <c r="U99" s="210"/>
      <c r="V99" s="211"/>
      <c r="W99" s="209"/>
      <c r="X99" s="210"/>
      <c r="Y99" s="210"/>
      <c r="Z99" s="210"/>
      <c r="AA99" s="210"/>
      <c r="AB99" s="210"/>
      <c r="AC99" s="211"/>
      <c r="AD99" s="209"/>
      <c r="AE99" s="210"/>
      <c r="AF99" s="210"/>
      <c r="AG99" s="210"/>
      <c r="AH99" s="210"/>
      <c r="AI99" s="210"/>
      <c r="AJ99" s="211"/>
      <c r="AK99" s="209"/>
      <c r="AL99" s="210"/>
      <c r="AM99" s="210"/>
      <c r="AN99" s="210"/>
      <c r="AO99" s="210"/>
      <c r="AP99" s="210"/>
      <c r="AQ99" s="211"/>
      <c r="AR99" s="209"/>
      <c r="AS99" s="210"/>
      <c r="AT99" s="211"/>
      <c r="AU99" s="629" t="str">
        <f t="shared" si="6"/>
        <v/>
      </c>
      <c r="AV99" s="630"/>
      <c r="AW99" s="631" t="str">
        <f t="shared" si="4"/>
        <v/>
      </c>
      <c r="AX99" s="632"/>
      <c r="AY99" s="633"/>
      <c r="AZ99" s="634"/>
      <c r="BA99" s="634"/>
      <c r="BB99" s="634"/>
      <c r="BC99" s="634"/>
      <c r="BD99" s="635"/>
    </row>
    <row r="100" spans="1:56" ht="39.9" customHeight="1" x14ac:dyDescent="0.2">
      <c r="A100" s="192"/>
      <c r="B100" s="208">
        <f t="shared" si="5"/>
        <v>88</v>
      </c>
      <c r="C100" s="619"/>
      <c r="D100" s="620"/>
      <c r="E100" s="621"/>
      <c r="F100" s="622"/>
      <c r="G100" s="623"/>
      <c r="H100" s="624"/>
      <c r="I100" s="624"/>
      <c r="J100" s="624"/>
      <c r="K100" s="625"/>
      <c r="L100" s="626"/>
      <c r="M100" s="627"/>
      <c r="N100" s="627"/>
      <c r="O100" s="628"/>
      <c r="P100" s="209"/>
      <c r="Q100" s="210"/>
      <c r="R100" s="210"/>
      <c r="S100" s="210"/>
      <c r="T100" s="210"/>
      <c r="U100" s="210"/>
      <c r="V100" s="211"/>
      <c r="W100" s="209"/>
      <c r="X100" s="210"/>
      <c r="Y100" s="210"/>
      <c r="Z100" s="210"/>
      <c r="AA100" s="210"/>
      <c r="AB100" s="210"/>
      <c r="AC100" s="211"/>
      <c r="AD100" s="209"/>
      <c r="AE100" s="210"/>
      <c r="AF100" s="210"/>
      <c r="AG100" s="210"/>
      <c r="AH100" s="210"/>
      <c r="AI100" s="210"/>
      <c r="AJ100" s="211"/>
      <c r="AK100" s="209"/>
      <c r="AL100" s="210"/>
      <c r="AM100" s="210"/>
      <c r="AN100" s="210"/>
      <c r="AO100" s="210"/>
      <c r="AP100" s="210"/>
      <c r="AQ100" s="211"/>
      <c r="AR100" s="209"/>
      <c r="AS100" s="210"/>
      <c r="AT100" s="211"/>
      <c r="AU100" s="629" t="str">
        <f t="shared" si="6"/>
        <v/>
      </c>
      <c r="AV100" s="630"/>
      <c r="AW100" s="631" t="str">
        <f t="shared" si="4"/>
        <v/>
      </c>
      <c r="AX100" s="632"/>
      <c r="AY100" s="633"/>
      <c r="AZ100" s="634"/>
      <c r="BA100" s="634"/>
      <c r="BB100" s="634"/>
      <c r="BC100" s="634"/>
      <c r="BD100" s="635"/>
    </row>
    <row r="101" spans="1:56" ht="39.9" customHeight="1" x14ac:dyDescent="0.2">
      <c r="A101" s="192"/>
      <c r="B101" s="208">
        <f t="shared" si="5"/>
        <v>89</v>
      </c>
      <c r="C101" s="619"/>
      <c r="D101" s="620"/>
      <c r="E101" s="621"/>
      <c r="F101" s="622"/>
      <c r="G101" s="623"/>
      <c r="H101" s="624"/>
      <c r="I101" s="624"/>
      <c r="J101" s="624"/>
      <c r="K101" s="625"/>
      <c r="L101" s="626"/>
      <c r="M101" s="627"/>
      <c r="N101" s="627"/>
      <c r="O101" s="628"/>
      <c r="P101" s="209"/>
      <c r="Q101" s="210"/>
      <c r="R101" s="210"/>
      <c r="S101" s="210"/>
      <c r="T101" s="210"/>
      <c r="U101" s="210"/>
      <c r="V101" s="211"/>
      <c r="W101" s="209"/>
      <c r="X101" s="210"/>
      <c r="Y101" s="210"/>
      <c r="Z101" s="210"/>
      <c r="AA101" s="210"/>
      <c r="AB101" s="210"/>
      <c r="AC101" s="211"/>
      <c r="AD101" s="209"/>
      <c r="AE101" s="210"/>
      <c r="AF101" s="210"/>
      <c r="AG101" s="210"/>
      <c r="AH101" s="210"/>
      <c r="AI101" s="210"/>
      <c r="AJ101" s="211"/>
      <c r="AK101" s="209"/>
      <c r="AL101" s="210"/>
      <c r="AM101" s="210"/>
      <c r="AN101" s="210"/>
      <c r="AO101" s="210"/>
      <c r="AP101" s="210"/>
      <c r="AQ101" s="211"/>
      <c r="AR101" s="209"/>
      <c r="AS101" s="210"/>
      <c r="AT101" s="211"/>
      <c r="AU101" s="629" t="str">
        <f t="shared" si="6"/>
        <v/>
      </c>
      <c r="AV101" s="630"/>
      <c r="AW101" s="631" t="str">
        <f t="shared" si="4"/>
        <v/>
      </c>
      <c r="AX101" s="632"/>
      <c r="AY101" s="633"/>
      <c r="AZ101" s="634"/>
      <c r="BA101" s="634"/>
      <c r="BB101" s="634"/>
      <c r="BC101" s="634"/>
      <c r="BD101" s="635"/>
    </row>
    <row r="102" spans="1:56" ht="39.9" customHeight="1" x14ac:dyDescent="0.2">
      <c r="A102" s="192"/>
      <c r="B102" s="208">
        <f t="shared" si="5"/>
        <v>90</v>
      </c>
      <c r="C102" s="619"/>
      <c r="D102" s="620"/>
      <c r="E102" s="621"/>
      <c r="F102" s="622"/>
      <c r="G102" s="623"/>
      <c r="H102" s="624"/>
      <c r="I102" s="624"/>
      <c r="J102" s="624"/>
      <c r="K102" s="625"/>
      <c r="L102" s="626"/>
      <c r="M102" s="627"/>
      <c r="N102" s="627"/>
      <c r="O102" s="628"/>
      <c r="P102" s="209"/>
      <c r="Q102" s="210"/>
      <c r="R102" s="210"/>
      <c r="S102" s="210"/>
      <c r="T102" s="210"/>
      <c r="U102" s="210"/>
      <c r="V102" s="211"/>
      <c r="W102" s="209"/>
      <c r="X102" s="210"/>
      <c r="Y102" s="210"/>
      <c r="Z102" s="210"/>
      <c r="AA102" s="210"/>
      <c r="AB102" s="210"/>
      <c r="AC102" s="211"/>
      <c r="AD102" s="209"/>
      <c r="AE102" s="210"/>
      <c r="AF102" s="210"/>
      <c r="AG102" s="210"/>
      <c r="AH102" s="210"/>
      <c r="AI102" s="210"/>
      <c r="AJ102" s="211"/>
      <c r="AK102" s="209"/>
      <c r="AL102" s="210"/>
      <c r="AM102" s="210"/>
      <c r="AN102" s="210"/>
      <c r="AO102" s="210"/>
      <c r="AP102" s="210"/>
      <c r="AQ102" s="211"/>
      <c r="AR102" s="209"/>
      <c r="AS102" s="210"/>
      <c r="AT102" s="211"/>
      <c r="AU102" s="629" t="str">
        <f t="shared" si="6"/>
        <v/>
      </c>
      <c r="AV102" s="630"/>
      <c r="AW102" s="631" t="str">
        <f t="shared" si="4"/>
        <v/>
      </c>
      <c r="AX102" s="632"/>
      <c r="AY102" s="633"/>
      <c r="AZ102" s="634"/>
      <c r="BA102" s="634"/>
      <c r="BB102" s="634"/>
      <c r="BC102" s="634"/>
      <c r="BD102" s="635"/>
    </row>
    <row r="103" spans="1:56" ht="39.9" customHeight="1" x14ac:dyDescent="0.2">
      <c r="A103" s="192"/>
      <c r="B103" s="208">
        <f t="shared" si="5"/>
        <v>91</v>
      </c>
      <c r="C103" s="619"/>
      <c r="D103" s="620"/>
      <c r="E103" s="621"/>
      <c r="F103" s="622"/>
      <c r="G103" s="623"/>
      <c r="H103" s="624"/>
      <c r="I103" s="624"/>
      <c r="J103" s="624"/>
      <c r="K103" s="625"/>
      <c r="L103" s="626"/>
      <c r="M103" s="627"/>
      <c r="N103" s="627"/>
      <c r="O103" s="628"/>
      <c r="P103" s="209"/>
      <c r="Q103" s="210"/>
      <c r="R103" s="210"/>
      <c r="S103" s="210"/>
      <c r="T103" s="210"/>
      <c r="U103" s="210"/>
      <c r="V103" s="211"/>
      <c r="W103" s="209"/>
      <c r="X103" s="210"/>
      <c r="Y103" s="210"/>
      <c r="Z103" s="210"/>
      <c r="AA103" s="210"/>
      <c r="AB103" s="210"/>
      <c r="AC103" s="211"/>
      <c r="AD103" s="209"/>
      <c r="AE103" s="210"/>
      <c r="AF103" s="210"/>
      <c r="AG103" s="210"/>
      <c r="AH103" s="210"/>
      <c r="AI103" s="210"/>
      <c r="AJ103" s="211"/>
      <c r="AK103" s="209"/>
      <c r="AL103" s="210"/>
      <c r="AM103" s="210"/>
      <c r="AN103" s="210"/>
      <c r="AO103" s="210"/>
      <c r="AP103" s="210"/>
      <c r="AQ103" s="211"/>
      <c r="AR103" s="209"/>
      <c r="AS103" s="210"/>
      <c r="AT103" s="211"/>
      <c r="AU103" s="629" t="str">
        <f t="shared" si="6"/>
        <v/>
      </c>
      <c r="AV103" s="630"/>
      <c r="AW103" s="631" t="str">
        <f t="shared" si="4"/>
        <v/>
      </c>
      <c r="AX103" s="632"/>
      <c r="AY103" s="633"/>
      <c r="AZ103" s="634"/>
      <c r="BA103" s="634"/>
      <c r="BB103" s="634"/>
      <c r="BC103" s="634"/>
      <c r="BD103" s="635"/>
    </row>
    <row r="104" spans="1:56" ht="39.9" customHeight="1" x14ac:dyDescent="0.2">
      <c r="A104" s="192"/>
      <c r="B104" s="208">
        <f t="shared" si="5"/>
        <v>92</v>
      </c>
      <c r="C104" s="619"/>
      <c r="D104" s="620"/>
      <c r="E104" s="621"/>
      <c r="F104" s="622"/>
      <c r="G104" s="623"/>
      <c r="H104" s="624"/>
      <c r="I104" s="624"/>
      <c r="J104" s="624"/>
      <c r="K104" s="625"/>
      <c r="L104" s="626"/>
      <c r="M104" s="627"/>
      <c r="N104" s="627"/>
      <c r="O104" s="628"/>
      <c r="P104" s="209"/>
      <c r="Q104" s="210"/>
      <c r="R104" s="210"/>
      <c r="S104" s="210"/>
      <c r="T104" s="210"/>
      <c r="U104" s="210"/>
      <c r="V104" s="211"/>
      <c r="W104" s="209"/>
      <c r="X104" s="210"/>
      <c r="Y104" s="210"/>
      <c r="Z104" s="210"/>
      <c r="AA104" s="210"/>
      <c r="AB104" s="210"/>
      <c r="AC104" s="211"/>
      <c r="AD104" s="209"/>
      <c r="AE104" s="210"/>
      <c r="AF104" s="210"/>
      <c r="AG104" s="210"/>
      <c r="AH104" s="210"/>
      <c r="AI104" s="210"/>
      <c r="AJ104" s="211"/>
      <c r="AK104" s="209"/>
      <c r="AL104" s="210"/>
      <c r="AM104" s="210"/>
      <c r="AN104" s="210"/>
      <c r="AO104" s="210"/>
      <c r="AP104" s="210"/>
      <c r="AQ104" s="211"/>
      <c r="AR104" s="209"/>
      <c r="AS104" s="210"/>
      <c r="AT104" s="211"/>
      <c r="AU104" s="629" t="str">
        <f t="shared" si="6"/>
        <v/>
      </c>
      <c r="AV104" s="630"/>
      <c r="AW104" s="631" t="str">
        <f t="shared" si="4"/>
        <v/>
      </c>
      <c r="AX104" s="632"/>
      <c r="AY104" s="633"/>
      <c r="AZ104" s="634"/>
      <c r="BA104" s="634"/>
      <c r="BB104" s="634"/>
      <c r="BC104" s="634"/>
      <c r="BD104" s="635"/>
    </row>
    <row r="105" spans="1:56" ht="39.9" customHeight="1" x14ac:dyDescent="0.2">
      <c r="A105" s="192"/>
      <c r="B105" s="208">
        <f t="shared" si="5"/>
        <v>93</v>
      </c>
      <c r="C105" s="619"/>
      <c r="D105" s="620"/>
      <c r="E105" s="621"/>
      <c r="F105" s="622"/>
      <c r="G105" s="623"/>
      <c r="H105" s="624"/>
      <c r="I105" s="624"/>
      <c r="J105" s="624"/>
      <c r="K105" s="625"/>
      <c r="L105" s="626"/>
      <c r="M105" s="627"/>
      <c r="N105" s="627"/>
      <c r="O105" s="628"/>
      <c r="P105" s="209"/>
      <c r="Q105" s="210"/>
      <c r="R105" s="210"/>
      <c r="S105" s="210"/>
      <c r="T105" s="210"/>
      <c r="U105" s="210"/>
      <c r="V105" s="211"/>
      <c r="W105" s="209"/>
      <c r="X105" s="210"/>
      <c r="Y105" s="210"/>
      <c r="Z105" s="210"/>
      <c r="AA105" s="210"/>
      <c r="AB105" s="210"/>
      <c r="AC105" s="211"/>
      <c r="AD105" s="209"/>
      <c r="AE105" s="210"/>
      <c r="AF105" s="210"/>
      <c r="AG105" s="210"/>
      <c r="AH105" s="210"/>
      <c r="AI105" s="210"/>
      <c r="AJ105" s="211"/>
      <c r="AK105" s="209"/>
      <c r="AL105" s="210"/>
      <c r="AM105" s="210"/>
      <c r="AN105" s="210"/>
      <c r="AO105" s="210"/>
      <c r="AP105" s="210"/>
      <c r="AQ105" s="211"/>
      <c r="AR105" s="209"/>
      <c r="AS105" s="210"/>
      <c r="AT105" s="211"/>
      <c r="AU105" s="629" t="str">
        <f t="shared" si="6"/>
        <v/>
      </c>
      <c r="AV105" s="630"/>
      <c r="AW105" s="631" t="str">
        <f t="shared" si="4"/>
        <v/>
      </c>
      <c r="AX105" s="632"/>
      <c r="AY105" s="633"/>
      <c r="AZ105" s="634"/>
      <c r="BA105" s="634"/>
      <c r="BB105" s="634"/>
      <c r="BC105" s="634"/>
      <c r="BD105" s="635"/>
    </row>
    <row r="106" spans="1:56" ht="39.9" customHeight="1" x14ac:dyDescent="0.2">
      <c r="A106" s="192"/>
      <c r="B106" s="208">
        <f t="shared" si="5"/>
        <v>94</v>
      </c>
      <c r="C106" s="619"/>
      <c r="D106" s="620"/>
      <c r="E106" s="621"/>
      <c r="F106" s="622"/>
      <c r="G106" s="623"/>
      <c r="H106" s="624"/>
      <c r="I106" s="624"/>
      <c r="J106" s="624"/>
      <c r="K106" s="625"/>
      <c r="L106" s="626"/>
      <c r="M106" s="627"/>
      <c r="N106" s="627"/>
      <c r="O106" s="628"/>
      <c r="P106" s="209"/>
      <c r="Q106" s="210"/>
      <c r="R106" s="210"/>
      <c r="S106" s="210"/>
      <c r="T106" s="210"/>
      <c r="U106" s="210"/>
      <c r="V106" s="211"/>
      <c r="W106" s="209"/>
      <c r="X106" s="210"/>
      <c r="Y106" s="210"/>
      <c r="Z106" s="210"/>
      <c r="AA106" s="210"/>
      <c r="AB106" s="210"/>
      <c r="AC106" s="211"/>
      <c r="AD106" s="209"/>
      <c r="AE106" s="210"/>
      <c r="AF106" s="210"/>
      <c r="AG106" s="210"/>
      <c r="AH106" s="210"/>
      <c r="AI106" s="210"/>
      <c r="AJ106" s="211"/>
      <c r="AK106" s="209"/>
      <c r="AL106" s="210"/>
      <c r="AM106" s="210"/>
      <c r="AN106" s="210"/>
      <c r="AO106" s="210"/>
      <c r="AP106" s="210"/>
      <c r="AQ106" s="211"/>
      <c r="AR106" s="209"/>
      <c r="AS106" s="210"/>
      <c r="AT106" s="211"/>
      <c r="AU106" s="629" t="str">
        <f t="shared" si="6"/>
        <v/>
      </c>
      <c r="AV106" s="630"/>
      <c r="AW106" s="631" t="str">
        <f t="shared" si="4"/>
        <v/>
      </c>
      <c r="AX106" s="632"/>
      <c r="AY106" s="633"/>
      <c r="AZ106" s="634"/>
      <c r="BA106" s="634"/>
      <c r="BB106" s="634"/>
      <c r="BC106" s="634"/>
      <c r="BD106" s="635"/>
    </row>
    <row r="107" spans="1:56" ht="39.9" customHeight="1" x14ac:dyDescent="0.2">
      <c r="A107" s="192"/>
      <c r="B107" s="208">
        <f t="shared" si="5"/>
        <v>95</v>
      </c>
      <c r="C107" s="619"/>
      <c r="D107" s="620"/>
      <c r="E107" s="621"/>
      <c r="F107" s="622"/>
      <c r="G107" s="623"/>
      <c r="H107" s="624"/>
      <c r="I107" s="624"/>
      <c r="J107" s="624"/>
      <c r="K107" s="625"/>
      <c r="L107" s="626"/>
      <c r="M107" s="627"/>
      <c r="N107" s="627"/>
      <c r="O107" s="628"/>
      <c r="P107" s="209"/>
      <c r="Q107" s="210"/>
      <c r="R107" s="210"/>
      <c r="S107" s="210"/>
      <c r="T107" s="210"/>
      <c r="U107" s="210"/>
      <c r="V107" s="211"/>
      <c r="W107" s="209"/>
      <c r="X107" s="210"/>
      <c r="Y107" s="210"/>
      <c r="Z107" s="210"/>
      <c r="AA107" s="210"/>
      <c r="AB107" s="210"/>
      <c r="AC107" s="211"/>
      <c r="AD107" s="209"/>
      <c r="AE107" s="210"/>
      <c r="AF107" s="210"/>
      <c r="AG107" s="210"/>
      <c r="AH107" s="210"/>
      <c r="AI107" s="210"/>
      <c r="AJ107" s="211"/>
      <c r="AK107" s="209"/>
      <c r="AL107" s="210"/>
      <c r="AM107" s="210"/>
      <c r="AN107" s="210"/>
      <c r="AO107" s="210"/>
      <c r="AP107" s="210"/>
      <c r="AQ107" s="211"/>
      <c r="AR107" s="209"/>
      <c r="AS107" s="210"/>
      <c r="AT107" s="211"/>
      <c r="AU107" s="629" t="str">
        <f t="shared" si="6"/>
        <v/>
      </c>
      <c r="AV107" s="630"/>
      <c r="AW107" s="631" t="str">
        <f t="shared" si="4"/>
        <v/>
      </c>
      <c r="AX107" s="632"/>
      <c r="AY107" s="633"/>
      <c r="AZ107" s="634"/>
      <c r="BA107" s="634"/>
      <c r="BB107" s="634"/>
      <c r="BC107" s="634"/>
      <c r="BD107" s="635"/>
    </row>
    <row r="108" spans="1:56" ht="39.9" customHeight="1" x14ac:dyDescent="0.2">
      <c r="A108" s="192"/>
      <c r="B108" s="208">
        <f t="shared" si="5"/>
        <v>96</v>
      </c>
      <c r="C108" s="619"/>
      <c r="D108" s="620"/>
      <c r="E108" s="621"/>
      <c r="F108" s="622"/>
      <c r="G108" s="623"/>
      <c r="H108" s="624"/>
      <c r="I108" s="624"/>
      <c r="J108" s="624"/>
      <c r="K108" s="625"/>
      <c r="L108" s="626"/>
      <c r="M108" s="627"/>
      <c r="N108" s="627"/>
      <c r="O108" s="628"/>
      <c r="P108" s="209"/>
      <c r="Q108" s="210"/>
      <c r="R108" s="210"/>
      <c r="S108" s="210"/>
      <c r="T108" s="210"/>
      <c r="U108" s="210"/>
      <c r="V108" s="211"/>
      <c r="W108" s="209"/>
      <c r="X108" s="210"/>
      <c r="Y108" s="210"/>
      <c r="Z108" s="210"/>
      <c r="AA108" s="210"/>
      <c r="AB108" s="210"/>
      <c r="AC108" s="211"/>
      <c r="AD108" s="209"/>
      <c r="AE108" s="210"/>
      <c r="AF108" s="210"/>
      <c r="AG108" s="210"/>
      <c r="AH108" s="210"/>
      <c r="AI108" s="210"/>
      <c r="AJ108" s="211"/>
      <c r="AK108" s="209"/>
      <c r="AL108" s="210"/>
      <c r="AM108" s="210"/>
      <c r="AN108" s="210"/>
      <c r="AO108" s="210"/>
      <c r="AP108" s="210"/>
      <c r="AQ108" s="211"/>
      <c r="AR108" s="209"/>
      <c r="AS108" s="210"/>
      <c r="AT108" s="211"/>
      <c r="AU108" s="629" t="str">
        <f t="shared" si="6"/>
        <v/>
      </c>
      <c r="AV108" s="630"/>
      <c r="AW108" s="631" t="str">
        <f t="shared" si="4"/>
        <v/>
      </c>
      <c r="AX108" s="632"/>
      <c r="AY108" s="633"/>
      <c r="AZ108" s="634"/>
      <c r="BA108" s="634"/>
      <c r="BB108" s="634"/>
      <c r="BC108" s="634"/>
      <c r="BD108" s="635"/>
    </row>
    <row r="109" spans="1:56" ht="39.9" customHeight="1" x14ac:dyDescent="0.2">
      <c r="A109" s="192"/>
      <c r="B109" s="208">
        <f t="shared" si="5"/>
        <v>97</v>
      </c>
      <c r="C109" s="619"/>
      <c r="D109" s="620"/>
      <c r="E109" s="621"/>
      <c r="F109" s="622"/>
      <c r="G109" s="623"/>
      <c r="H109" s="624"/>
      <c r="I109" s="624"/>
      <c r="J109" s="624"/>
      <c r="K109" s="625"/>
      <c r="L109" s="626"/>
      <c r="M109" s="627"/>
      <c r="N109" s="627"/>
      <c r="O109" s="628"/>
      <c r="P109" s="209"/>
      <c r="Q109" s="210"/>
      <c r="R109" s="210"/>
      <c r="S109" s="210"/>
      <c r="T109" s="210"/>
      <c r="U109" s="210"/>
      <c r="V109" s="211"/>
      <c r="W109" s="209"/>
      <c r="X109" s="210"/>
      <c r="Y109" s="210"/>
      <c r="Z109" s="210"/>
      <c r="AA109" s="210"/>
      <c r="AB109" s="210"/>
      <c r="AC109" s="211"/>
      <c r="AD109" s="209"/>
      <c r="AE109" s="210"/>
      <c r="AF109" s="210"/>
      <c r="AG109" s="210"/>
      <c r="AH109" s="210"/>
      <c r="AI109" s="210"/>
      <c r="AJ109" s="211"/>
      <c r="AK109" s="209"/>
      <c r="AL109" s="210"/>
      <c r="AM109" s="210"/>
      <c r="AN109" s="210"/>
      <c r="AO109" s="210"/>
      <c r="AP109" s="210"/>
      <c r="AQ109" s="211"/>
      <c r="AR109" s="209"/>
      <c r="AS109" s="210"/>
      <c r="AT109" s="211"/>
      <c r="AU109" s="629" t="str">
        <f t="shared" si="6"/>
        <v/>
      </c>
      <c r="AV109" s="630"/>
      <c r="AW109" s="631" t="str">
        <f t="shared" si="4"/>
        <v/>
      </c>
      <c r="AX109" s="632"/>
      <c r="AY109" s="633"/>
      <c r="AZ109" s="634"/>
      <c r="BA109" s="634"/>
      <c r="BB109" s="634"/>
      <c r="BC109" s="634"/>
      <c r="BD109" s="635"/>
    </row>
    <row r="110" spans="1:56" ht="39.9" customHeight="1" x14ac:dyDescent="0.2">
      <c r="A110" s="192"/>
      <c r="B110" s="208">
        <f t="shared" si="5"/>
        <v>98</v>
      </c>
      <c r="C110" s="619"/>
      <c r="D110" s="620"/>
      <c r="E110" s="621"/>
      <c r="F110" s="622"/>
      <c r="G110" s="623"/>
      <c r="H110" s="624"/>
      <c r="I110" s="624"/>
      <c r="J110" s="624"/>
      <c r="K110" s="625"/>
      <c r="L110" s="626"/>
      <c r="M110" s="627"/>
      <c r="N110" s="627"/>
      <c r="O110" s="628"/>
      <c r="P110" s="209"/>
      <c r="Q110" s="210"/>
      <c r="R110" s="210"/>
      <c r="S110" s="210"/>
      <c r="T110" s="210"/>
      <c r="U110" s="210"/>
      <c r="V110" s="211"/>
      <c r="W110" s="209"/>
      <c r="X110" s="210"/>
      <c r="Y110" s="210"/>
      <c r="Z110" s="210"/>
      <c r="AA110" s="210"/>
      <c r="AB110" s="210"/>
      <c r="AC110" s="211"/>
      <c r="AD110" s="209"/>
      <c r="AE110" s="210"/>
      <c r="AF110" s="210"/>
      <c r="AG110" s="210"/>
      <c r="AH110" s="210"/>
      <c r="AI110" s="210"/>
      <c r="AJ110" s="211"/>
      <c r="AK110" s="209"/>
      <c r="AL110" s="210"/>
      <c r="AM110" s="210"/>
      <c r="AN110" s="210"/>
      <c r="AO110" s="210"/>
      <c r="AP110" s="210"/>
      <c r="AQ110" s="211"/>
      <c r="AR110" s="209"/>
      <c r="AS110" s="210"/>
      <c r="AT110" s="211"/>
      <c r="AU110" s="629" t="str">
        <f t="shared" si="6"/>
        <v/>
      </c>
      <c r="AV110" s="630"/>
      <c r="AW110" s="631" t="str">
        <f t="shared" si="4"/>
        <v/>
      </c>
      <c r="AX110" s="632"/>
      <c r="AY110" s="633"/>
      <c r="AZ110" s="634"/>
      <c r="BA110" s="634"/>
      <c r="BB110" s="634"/>
      <c r="BC110" s="634"/>
      <c r="BD110" s="635"/>
    </row>
    <row r="111" spans="1:56" ht="39.9" customHeight="1" x14ac:dyDescent="0.2">
      <c r="A111" s="192"/>
      <c r="B111" s="208">
        <f t="shared" si="5"/>
        <v>99</v>
      </c>
      <c r="C111" s="619"/>
      <c r="D111" s="620"/>
      <c r="E111" s="621"/>
      <c r="F111" s="622"/>
      <c r="G111" s="623"/>
      <c r="H111" s="624"/>
      <c r="I111" s="624"/>
      <c r="J111" s="624"/>
      <c r="K111" s="625"/>
      <c r="L111" s="626"/>
      <c r="M111" s="627"/>
      <c r="N111" s="627"/>
      <c r="O111" s="628"/>
      <c r="P111" s="209"/>
      <c r="Q111" s="210"/>
      <c r="R111" s="210"/>
      <c r="S111" s="210"/>
      <c r="T111" s="210"/>
      <c r="U111" s="210"/>
      <c r="V111" s="211"/>
      <c r="W111" s="209"/>
      <c r="X111" s="210"/>
      <c r="Y111" s="210"/>
      <c r="Z111" s="210"/>
      <c r="AA111" s="210"/>
      <c r="AB111" s="210"/>
      <c r="AC111" s="211"/>
      <c r="AD111" s="209"/>
      <c r="AE111" s="210"/>
      <c r="AF111" s="210"/>
      <c r="AG111" s="210"/>
      <c r="AH111" s="210"/>
      <c r="AI111" s="210"/>
      <c r="AJ111" s="211"/>
      <c r="AK111" s="209"/>
      <c r="AL111" s="210"/>
      <c r="AM111" s="210"/>
      <c r="AN111" s="210"/>
      <c r="AO111" s="210"/>
      <c r="AP111" s="210"/>
      <c r="AQ111" s="211"/>
      <c r="AR111" s="209"/>
      <c r="AS111" s="210"/>
      <c r="AT111" s="211"/>
      <c r="AU111" s="629" t="str">
        <f t="shared" si="6"/>
        <v/>
      </c>
      <c r="AV111" s="630"/>
      <c r="AW111" s="631" t="str">
        <f t="shared" si="4"/>
        <v/>
      </c>
      <c r="AX111" s="632"/>
      <c r="AY111" s="633"/>
      <c r="AZ111" s="634"/>
      <c r="BA111" s="634"/>
      <c r="BB111" s="634"/>
      <c r="BC111" s="634"/>
      <c r="BD111" s="635"/>
    </row>
    <row r="112" spans="1:56" ht="39.9" customHeight="1" thickBot="1" x14ac:dyDescent="0.25">
      <c r="A112" s="192"/>
      <c r="B112" s="215">
        <f t="shared" si="5"/>
        <v>100</v>
      </c>
      <c r="C112" s="650"/>
      <c r="D112" s="651"/>
      <c r="E112" s="652"/>
      <c r="F112" s="653"/>
      <c r="G112" s="654"/>
      <c r="H112" s="655"/>
      <c r="I112" s="655"/>
      <c r="J112" s="655"/>
      <c r="K112" s="656"/>
      <c r="L112" s="657"/>
      <c r="M112" s="658"/>
      <c r="N112" s="658"/>
      <c r="O112" s="659"/>
      <c r="P112" s="216"/>
      <c r="Q112" s="217"/>
      <c r="R112" s="217"/>
      <c r="S112" s="217"/>
      <c r="T112" s="217"/>
      <c r="U112" s="217"/>
      <c r="V112" s="218"/>
      <c r="W112" s="216"/>
      <c r="X112" s="217"/>
      <c r="Y112" s="217"/>
      <c r="Z112" s="217"/>
      <c r="AA112" s="217"/>
      <c r="AB112" s="217"/>
      <c r="AC112" s="218"/>
      <c r="AD112" s="216"/>
      <c r="AE112" s="217"/>
      <c r="AF112" s="217"/>
      <c r="AG112" s="217"/>
      <c r="AH112" s="217"/>
      <c r="AI112" s="217"/>
      <c r="AJ112" s="218"/>
      <c r="AK112" s="216"/>
      <c r="AL112" s="217"/>
      <c r="AM112" s="217"/>
      <c r="AN112" s="217"/>
      <c r="AO112" s="217"/>
      <c r="AP112" s="217"/>
      <c r="AQ112" s="218"/>
      <c r="AR112" s="216"/>
      <c r="AS112" s="217"/>
      <c r="AT112" s="218"/>
      <c r="AU112" s="660" t="str">
        <f t="shared" si="3"/>
        <v/>
      </c>
      <c r="AV112" s="661"/>
      <c r="AW112" s="662" t="str">
        <f t="shared" si="4"/>
        <v/>
      </c>
      <c r="AX112" s="663"/>
      <c r="AY112" s="664"/>
      <c r="AZ112" s="665"/>
      <c r="BA112" s="665"/>
      <c r="BB112" s="665"/>
      <c r="BC112" s="665"/>
      <c r="BD112" s="666"/>
    </row>
    <row r="113" spans="1:58" ht="20.25" customHeight="1" x14ac:dyDescent="0.2">
      <c r="A113" s="192"/>
      <c r="B113" s="188"/>
      <c r="C113" s="167"/>
      <c r="D113" s="219"/>
      <c r="E113" s="219"/>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1"/>
      <c r="AD113" s="220"/>
      <c r="AE113" s="220"/>
      <c r="AF113" s="220"/>
      <c r="AG113" s="220"/>
      <c r="AH113" s="220"/>
      <c r="AI113" s="220"/>
      <c r="AJ113" s="220"/>
      <c r="AK113" s="220"/>
      <c r="AL113" s="220"/>
      <c r="AM113" s="220"/>
      <c r="AN113" s="220"/>
      <c r="AO113" s="220"/>
      <c r="AP113" s="220"/>
      <c r="AQ113" s="220"/>
      <c r="AR113" s="220"/>
      <c r="AS113" s="220"/>
      <c r="AT113" s="220"/>
      <c r="AU113" s="220"/>
      <c r="AV113" s="188"/>
      <c r="AW113" s="188"/>
      <c r="AX113" s="192"/>
      <c r="AY113" s="192"/>
      <c r="AZ113" s="192"/>
      <c r="BA113" s="192"/>
      <c r="BB113" s="192"/>
      <c r="BC113" s="192"/>
      <c r="BD113" s="192"/>
    </row>
    <row r="114" spans="1:58" ht="20.25" customHeight="1" x14ac:dyDescent="0.2">
      <c r="C114" s="222"/>
      <c r="D114" s="222"/>
      <c r="E114" s="223"/>
      <c r="F114" s="223"/>
      <c r="G114" s="223"/>
      <c r="H114" s="223"/>
      <c r="I114" s="223"/>
      <c r="J114" s="223"/>
      <c r="K114" s="223"/>
      <c r="L114" s="223"/>
      <c r="M114" s="223"/>
      <c r="N114" s="223"/>
      <c r="O114" s="223"/>
      <c r="P114" s="223"/>
      <c r="Q114" s="223"/>
      <c r="R114" s="223"/>
      <c r="S114" s="223"/>
      <c r="T114" s="222"/>
      <c r="U114" s="223"/>
      <c r="V114" s="223"/>
      <c r="W114" s="223"/>
      <c r="X114" s="223"/>
      <c r="Y114" s="223"/>
      <c r="Z114" s="223"/>
      <c r="AA114" s="223"/>
      <c r="AB114" s="223"/>
      <c r="AC114" s="223"/>
      <c r="AD114" s="223"/>
      <c r="AE114" s="223"/>
      <c r="AF114" s="223"/>
      <c r="AJ114" s="224"/>
      <c r="AK114" s="225"/>
      <c r="AL114" s="225"/>
      <c r="AM114" s="223"/>
      <c r="AN114" s="223"/>
      <c r="AO114" s="223"/>
      <c r="AP114" s="223"/>
      <c r="AQ114" s="223"/>
      <c r="AR114" s="223"/>
      <c r="AS114" s="223"/>
      <c r="AT114" s="223"/>
      <c r="AU114" s="223"/>
      <c r="AV114" s="223"/>
      <c r="AW114" s="223"/>
      <c r="AX114" s="223"/>
      <c r="AY114" s="223"/>
      <c r="AZ114" s="223"/>
      <c r="BA114" s="223"/>
      <c r="BB114" s="223"/>
      <c r="BC114" s="223"/>
      <c r="BD114" s="223"/>
      <c r="BE114" s="225"/>
    </row>
    <row r="115" spans="1:58" ht="20.25" customHeight="1" x14ac:dyDescent="0.2">
      <c r="A115" s="223"/>
      <c r="B115" s="223"/>
      <c r="C115" s="222"/>
      <c r="D115" s="222"/>
      <c r="E115" s="223"/>
      <c r="F115" s="223"/>
      <c r="G115" s="223"/>
      <c r="H115" s="223"/>
      <c r="I115" s="223"/>
      <c r="J115" s="223"/>
      <c r="K115" s="223"/>
      <c r="L115" s="223"/>
      <c r="M115" s="223"/>
      <c r="N115" s="223"/>
      <c r="O115" s="223"/>
      <c r="P115" s="223"/>
      <c r="Q115" s="223"/>
      <c r="R115" s="223"/>
      <c r="S115" s="223"/>
      <c r="T115" s="223"/>
      <c r="U115" s="222"/>
      <c r="V115" s="223"/>
      <c r="W115" s="223"/>
      <c r="X115" s="223"/>
      <c r="Y115" s="223"/>
      <c r="Z115" s="223"/>
      <c r="AA115" s="223"/>
      <c r="AB115" s="223"/>
      <c r="AC115" s="223"/>
      <c r="AD115" s="223"/>
      <c r="AE115" s="223"/>
      <c r="AF115" s="223"/>
      <c r="AG115" s="223"/>
      <c r="AK115" s="224"/>
      <c r="AL115" s="225"/>
      <c r="AM115" s="225"/>
      <c r="AN115" s="223"/>
      <c r="AO115" s="223"/>
      <c r="AP115" s="223"/>
      <c r="AQ115" s="223"/>
      <c r="AR115" s="223"/>
      <c r="AS115" s="223"/>
      <c r="AT115" s="223"/>
      <c r="AU115" s="223"/>
      <c r="AV115" s="223"/>
      <c r="AW115" s="223"/>
      <c r="AX115" s="223"/>
      <c r="AY115" s="223"/>
      <c r="AZ115" s="223"/>
      <c r="BA115" s="223"/>
      <c r="BB115" s="223"/>
      <c r="BC115" s="223"/>
      <c r="BD115" s="223"/>
      <c r="BE115" s="223"/>
      <c r="BF115" s="225"/>
    </row>
    <row r="116" spans="1:58" ht="20.25" customHeight="1" x14ac:dyDescent="0.2">
      <c r="A116" s="223"/>
      <c r="B116" s="223"/>
      <c r="C116" s="223"/>
      <c r="D116" s="222"/>
      <c r="E116" s="223"/>
      <c r="F116" s="223"/>
      <c r="G116" s="223"/>
      <c r="H116" s="223"/>
      <c r="I116" s="223"/>
      <c r="J116" s="223"/>
      <c r="K116" s="223"/>
      <c r="L116" s="223"/>
      <c r="M116" s="223"/>
      <c r="N116" s="223"/>
      <c r="O116" s="223"/>
      <c r="P116" s="223"/>
      <c r="Q116" s="223"/>
      <c r="R116" s="223"/>
      <c r="S116" s="223"/>
      <c r="T116" s="223"/>
      <c r="U116" s="222"/>
      <c r="V116" s="223"/>
      <c r="W116" s="223"/>
      <c r="X116" s="223"/>
      <c r="Y116" s="223"/>
      <c r="Z116" s="223"/>
      <c r="AA116" s="223"/>
      <c r="AB116" s="223"/>
      <c r="AC116" s="223"/>
      <c r="AD116" s="223"/>
      <c r="AE116" s="223"/>
      <c r="AF116" s="223"/>
      <c r="AG116" s="223"/>
      <c r="AK116" s="224"/>
      <c r="AL116" s="225"/>
      <c r="AM116" s="225"/>
      <c r="AN116" s="223"/>
      <c r="AO116" s="223"/>
      <c r="AP116" s="223"/>
      <c r="AQ116" s="223"/>
      <c r="AR116" s="223"/>
      <c r="AS116" s="223"/>
      <c r="AT116" s="223"/>
      <c r="AU116" s="223"/>
      <c r="AV116" s="223"/>
      <c r="AW116" s="223"/>
      <c r="AX116" s="223"/>
      <c r="AY116" s="223"/>
      <c r="AZ116" s="223"/>
      <c r="BA116" s="223"/>
      <c r="BB116" s="223"/>
      <c r="BC116" s="223"/>
      <c r="BD116" s="223"/>
      <c r="BE116" s="223"/>
      <c r="BF116" s="225"/>
    </row>
    <row r="117" spans="1:58" ht="20.25" customHeight="1" x14ac:dyDescent="0.2">
      <c r="A117" s="223"/>
      <c r="B117" s="223"/>
      <c r="C117" s="222"/>
      <c r="D117" s="222"/>
      <c r="E117" s="223"/>
      <c r="F117" s="223"/>
      <c r="G117" s="223"/>
      <c r="H117" s="223"/>
      <c r="I117" s="223"/>
      <c r="J117" s="223"/>
      <c r="K117" s="223"/>
      <c r="L117" s="223"/>
      <c r="M117" s="223"/>
      <c r="N117" s="223"/>
      <c r="O117" s="223"/>
      <c r="P117" s="223"/>
      <c r="Q117" s="223"/>
      <c r="R117" s="223"/>
      <c r="S117" s="223"/>
      <c r="T117" s="223"/>
      <c r="U117" s="222"/>
      <c r="V117" s="223"/>
      <c r="W117" s="223"/>
      <c r="X117" s="223"/>
      <c r="Y117" s="223"/>
      <c r="Z117" s="223"/>
      <c r="AA117" s="223"/>
      <c r="AB117" s="223"/>
      <c r="AC117" s="223"/>
      <c r="AD117" s="223"/>
      <c r="AE117" s="223"/>
      <c r="AF117" s="223"/>
      <c r="AG117" s="223"/>
      <c r="AK117" s="224"/>
      <c r="AL117" s="225"/>
      <c r="AM117" s="225"/>
      <c r="AN117" s="223"/>
      <c r="AO117" s="223"/>
      <c r="AP117" s="223"/>
      <c r="AQ117" s="223"/>
      <c r="AR117" s="223"/>
      <c r="AS117" s="223"/>
      <c r="AT117" s="223"/>
      <c r="AU117" s="223"/>
      <c r="AV117" s="223"/>
      <c r="AW117" s="223"/>
      <c r="AX117" s="223"/>
      <c r="AY117" s="223"/>
      <c r="AZ117" s="223"/>
      <c r="BA117" s="223"/>
      <c r="BB117" s="223"/>
      <c r="BC117" s="223"/>
      <c r="BD117" s="223"/>
      <c r="BE117" s="223"/>
      <c r="BF117" s="225"/>
    </row>
    <row r="118" spans="1:58" ht="20.25" customHeight="1" x14ac:dyDescent="0.2">
      <c r="C118" s="224"/>
      <c r="D118" s="224"/>
      <c r="E118" s="224"/>
      <c r="F118" s="224"/>
      <c r="G118" s="224"/>
      <c r="H118" s="224"/>
      <c r="I118" s="224"/>
      <c r="J118" s="224"/>
      <c r="K118" s="224"/>
      <c r="L118" s="224"/>
      <c r="M118" s="224"/>
      <c r="N118" s="224"/>
      <c r="O118" s="224"/>
      <c r="P118" s="224"/>
      <c r="Q118" s="224"/>
      <c r="R118" s="224"/>
      <c r="S118" s="224"/>
      <c r="T118" s="224"/>
      <c r="U118" s="225"/>
      <c r="V118" s="225"/>
      <c r="W118" s="224"/>
      <c r="X118" s="224"/>
      <c r="Y118" s="224"/>
      <c r="Z118" s="224"/>
      <c r="AA118" s="224"/>
      <c r="AB118" s="224"/>
      <c r="AC118" s="224"/>
      <c r="AD118" s="224"/>
      <c r="AE118" s="224"/>
      <c r="AF118" s="224"/>
      <c r="AG118" s="224"/>
      <c r="AH118" s="224"/>
      <c r="AI118" s="224"/>
      <c r="AJ118" s="224"/>
      <c r="AK118" s="224"/>
      <c r="AL118" s="225"/>
      <c r="AM118" s="225"/>
      <c r="AN118" s="223"/>
      <c r="AO118" s="223"/>
      <c r="AP118" s="223"/>
      <c r="AQ118" s="223"/>
      <c r="AR118" s="223"/>
      <c r="AS118" s="223"/>
      <c r="AT118" s="223"/>
      <c r="AU118" s="223"/>
      <c r="AV118" s="223"/>
      <c r="AW118" s="223"/>
      <c r="AX118" s="223"/>
      <c r="AY118" s="223"/>
      <c r="AZ118" s="223"/>
      <c r="BA118" s="223"/>
      <c r="BB118" s="223"/>
      <c r="BC118" s="223"/>
      <c r="BD118" s="223"/>
      <c r="BE118" s="223"/>
      <c r="BF118" s="225"/>
    </row>
    <row r="119" spans="1:58" ht="20.25" customHeight="1" x14ac:dyDescent="0.2">
      <c r="C119" s="224"/>
      <c r="D119" s="224"/>
      <c r="E119" s="224"/>
      <c r="F119" s="224"/>
      <c r="G119" s="224"/>
      <c r="H119" s="224"/>
      <c r="I119" s="224"/>
      <c r="J119" s="224"/>
      <c r="K119" s="224"/>
      <c r="L119" s="224"/>
      <c r="M119" s="224"/>
      <c r="N119" s="224"/>
      <c r="O119" s="224"/>
      <c r="P119" s="224"/>
      <c r="Q119" s="224"/>
      <c r="R119" s="224"/>
      <c r="S119" s="224"/>
      <c r="T119" s="224"/>
      <c r="U119" s="225"/>
      <c r="V119" s="225"/>
      <c r="W119" s="224"/>
      <c r="X119" s="224"/>
      <c r="Y119" s="224"/>
      <c r="Z119" s="224"/>
      <c r="AA119" s="224"/>
      <c r="AB119" s="224"/>
      <c r="AC119" s="224"/>
      <c r="AD119" s="224"/>
      <c r="AE119" s="224"/>
      <c r="AF119" s="224"/>
      <c r="AG119" s="224"/>
      <c r="AH119" s="224"/>
      <c r="AI119" s="224"/>
      <c r="AJ119" s="224"/>
      <c r="AK119" s="224"/>
      <c r="AL119" s="225"/>
      <c r="AM119" s="225"/>
      <c r="AN119" s="223"/>
      <c r="AO119" s="223"/>
      <c r="AP119" s="223"/>
      <c r="AQ119" s="223"/>
      <c r="AR119" s="223"/>
      <c r="AS119" s="223"/>
      <c r="AT119" s="223"/>
      <c r="AU119" s="223"/>
      <c r="AV119" s="223"/>
      <c r="AW119" s="223"/>
      <c r="AX119" s="223"/>
      <c r="AY119" s="223"/>
      <c r="AZ119" s="223"/>
      <c r="BA119" s="223"/>
      <c r="BB119" s="223"/>
      <c r="BC119" s="223"/>
      <c r="BD119" s="223"/>
      <c r="BE119" s="223"/>
      <c r="BF119" s="225"/>
    </row>
  </sheetData>
  <sheetProtection sheet="1" insertRows="0"/>
  <mergeCells count="724">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1"/>
  <conditionalFormatting sqref="P13:AX112">
    <cfRule type="expression" dxfId="1" priority="1">
      <formula>INDIRECT(ADDRESS(ROW(),COLUMN()))=TRUNC(INDIRECT(ADDRESS(ROW(),COLUMN())))</formula>
    </cfRule>
  </conditionalFormatting>
  <dataValidations count="6">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別紙５</vt:lpstr>
      <vt:lpstr>別紙12</vt:lpstr>
      <vt:lpstr>別紙13</vt:lpstr>
      <vt:lpstr>別紙14</vt:lpstr>
      <vt:lpstr>参考計算書Ａ（有資格者の割合）</vt:lpstr>
      <vt:lpstr>参考計算書B（勤続年数）</vt:lpstr>
      <vt:lpstr>＜参考＞ｻｰﾋﾞｽ加算（体制要件・添付書類）</vt:lpstr>
      <vt:lpstr>勤務表の記入方法</vt:lpstr>
      <vt:lpstr>訪問入浴介護（参考様式1_100名まで）</vt:lpstr>
      <vt:lpstr>訪問入浴介護（参考様式1_1枚版）</vt:lpstr>
      <vt:lpstr>プルダウン・リスト</vt:lpstr>
      <vt:lpstr>'＜参考＞ｻｰﾋﾞｽ加算（体制要件・添付書類）'!Print_Area</vt:lpstr>
      <vt:lpstr>勤務表の記入方法!Print_Area</vt:lpstr>
      <vt:lpstr>'参考計算書Ａ（有資格者の割合）'!Print_Area</vt:lpstr>
      <vt:lpstr>'参考計算書B（勤続年数）'!Print_Area</vt:lpstr>
      <vt:lpstr>別紙12!Print_Area</vt:lpstr>
      <vt:lpstr>別紙13!Print_Area</vt:lpstr>
      <vt:lpstr>別紙14!Print_Area</vt:lpstr>
      <vt:lpstr>別紙５!Print_Area</vt:lpstr>
      <vt:lpstr>'訪問入浴介護（参考様式1_100名まで）'!Print_Area</vt:lpstr>
      <vt:lpstr>'訪問入浴介護（参考様式1_1枚版）'!Print_Area</vt:lpstr>
      <vt:lpstr>'訪問入浴介護（参考様式1_100名まで）'!Print_Titles</vt:lpstr>
      <vt:lpstr>'訪問入浴介護（参考様式1_1枚版）'!Print_Titles</vt:lpstr>
      <vt:lpstr>介護職員</vt:lpstr>
      <vt:lpstr>看護職員</vt:lpstr>
      <vt:lpstr>管理者</vt:lpstr>
      <vt:lpstr>職種</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2021-06-14T03:25:49Z</cp:lastPrinted>
  <dcterms:created xsi:type="dcterms:W3CDTF">2015-03-09T01:12:09Z</dcterms:created>
  <dcterms:modified xsi:type="dcterms:W3CDTF">2024-03-21T08:50:09Z</dcterms:modified>
</cp:coreProperties>
</file>