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6.112.52\SienFolder\旧施設支援課\★施設整備係\★老健班\11 その他の施設（有料・ショート等）\20 通所リハ・短期療養（みなし）\"/>
    </mc:Choice>
  </mc:AlternateContent>
  <xr:revisionPtr revIDLastSave="0" documentId="13_ncr:1_{69C54D58-DCFA-4470-9DD8-B3C1622AA32F}" xr6:coauthVersionLast="47" xr6:coauthVersionMax="47" xr10:uidLastSave="{00000000-0000-0000-0000-000000000000}"/>
  <bookViews>
    <workbookView xWindow="20040" yWindow="-16320" windowWidth="29040" windowHeight="15720" tabRatio="922" xr2:uid="{00000000-000D-0000-FFFF-FFFF00000000}"/>
  </bookViews>
  <sheets>
    <sheet name="提出書類一覧" sheetId="51" r:id="rId1"/>
    <sheet name="付表第一号（七）（通所リハビリ）" sheetId="105" r:id="rId2"/>
    <sheet name="参考様式１（通所リハ）" sheetId="106" r:id="rId3"/>
    <sheet name="シフト記号表（勤務時間帯）" sheetId="107" r:id="rId4"/>
    <sheet name="記入方法" sheetId="108" r:id="rId5"/>
    <sheet name="プルダウン・リスト" sheetId="109" state="hidden" r:id="rId6"/>
    <sheet name="平面図（例）" sheetId="58" r:id="rId7"/>
    <sheet name="写真（添付例）" sheetId="59" r:id="rId8"/>
    <sheet name="参考様式３（苦情処理）" sheetId="101" r:id="rId9"/>
    <sheet name="苦情処理 (例)" sheetId="69" r:id="rId10"/>
    <sheet name="雇用契約、就業規則に関するチェックリスト" sheetId="104" r:id="rId11"/>
  </sheets>
  <definedNames>
    <definedName name="【記載例】シフト記号" localSheetId="3">'シフト記号表（勤務時間帯）'!$C$6:$C$35</definedName>
    <definedName name="【記載例】シフト記号" localSheetId="10">#REF!</definedName>
    <definedName name="【記載例】シフト記号" localSheetId="8">#REF!</definedName>
    <definedName name="【記載例】シフト記号" localSheetId="1">#REF!</definedName>
    <definedName name="【記載例】シフト記号">#REF!</definedName>
    <definedName name="aa" localSheetId="10">#REF!</definedName>
    <definedName name="aa" localSheetId="8">#REF!</definedName>
    <definedName name="aa">#REF!</definedName>
    <definedName name="aaa">#REF!</definedName>
    <definedName name="aaaa">#REF!</definedName>
    <definedName name="aas">#REF!</definedName>
    <definedName name="ass">#REF!</definedName>
    <definedName name="_xlnm.Print_Area" localSheetId="4">記入方法!$B$1:$P$83</definedName>
    <definedName name="_xlnm.Print_Area" localSheetId="10">'雇用契約、就業規則に関するチェックリスト'!$A$1:$L$49</definedName>
    <definedName name="_xlnm.Print_Area" localSheetId="2">'参考様式１（通所リハ）'!$A$1:$BF$70</definedName>
    <definedName name="_xlnm.Print_Area" localSheetId="8">'参考様式３（苦情処理）'!$A$1:$B$18</definedName>
    <definedName name="_xlnm.Print_Area" localSheetId="7">'写真（添付例）'!$A$1:$P$31</definedName>
    <definedName name="_xlnm.Print_Area" localSheetId="1">'付表第一号（七）（通所リハビリ）'!$A$1:$AH$62</definedName>
    <definedName name="_xlnm.Print_Area">#REF!</definedName>
    <definedName name="_xlnm.Print_Titles" localSheetId="2">'参考様式１（通所リハ）'!$1:$21</definedName>
    <definedName name="ss" localSheetId="1">#REF!</definedName>
    <definedName name="ss">#REF!</definedName>
    <definedName name="ssa" localSheetId="1">#REF!</definedName>
    <definedName name="ssa">#REF!</definedName>
    <definedName name="sss" localSheetId="1">#REF!</definedName>
    <definedName name="sss">#REF!</definedName>
    <definedName name="シフト記号表" localSheetId="10">#REF!</definedName>
    <definedName name="シフト記号表" localSheetId="8">#REF!</definedName>
    <definedName name="シフト記号表" localSheetId="1">#REF!</definedName>
    <definedName name="シフト記号表">#REF!</definedName>
    <definedName name="医師">#REF!</definedName>
    <definedName name="加算様式" localSheetId="1">#REF!</definedName>
    <definedName name="加算様式">#REF!</definedName>
    <definedName name="介護職員" localSheetId="10">#REF!</definedName>
    <definedName name="介護職員">#REF!</definedName>
    <definedName name="看護職員" localSheetId="10">#REF!</definedName>
    <definedName name="看護職員">#REF!</definedName>
    <definedName name="管理栄養士【栄養】" localSheetId="10">#REF!</definedName>
    <definedName name="管理栄養士【栄養】" localSheetId="1">#REF!</definedName>
    <definedName name="管理栄養士【栄養】">#REF!</definedName>
    <definedName name="管理者" localSheetId="10">#REF!</definedName>
    <definedName name="機能訓練指導員" localSheetId="10">#REF!</definedName>
    <definedName name="機能訓練指導員">#REF!</definedName>
    <definedName name="経験を有する看護師">#REF!</definedName>
    <definedName name="言語聴覚士">#REF!</definedName>
    <definedName name="作業療法士">#REF!</definedName>
    <definedName name="職種" localSheetId="10">#REF!</definedName>
    <definedName name="職種" localSheetId="1">#REF!</definedName>
    <definedName name="職種">#REF!</definedName>
    <definedName name="生活相談員" localSheetId="10">#REF!</definedName>
    <definedName name="生活相談員" localSheetId="1">#REF!</definedName>
    <definedName name="生活相談員">#REF!</definedName>
    <definedName name="他のリハビリテーション提供者">#REF!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07" l="1"/>
  <c r="S25" i="107"/>
  <c r="Q25" i="107"/>
  <c r="K25" i="107"/>
  <c r="U24" i="107"/>
  <c r="S24" i="107"/>
  <c r="Q24" i="107"/>
  <c r="K24" i="107"/>
  <c r="U23" i="107"/>
  <c r="S23" i="107"/>
  <c r="Q23" i="107"/>
  <c r="K23" i="107"/>
  <c r="U22" i="107"/>
  <c r="S22" i="107"/>
  <c r="Q22" i="107"/>
  <c r="K22" i="107"/>
  <c r="U21" i="107"/>
  <c r="S21" i="107"/>
  <c r="Q21" i="107"/>
  <c r="K21" i="107"/>
  <c r="U20" i="107"/>
  <c r="S20" i="107"/>
  <c r="Q20" i="107"/>
  <c r="K20" i="107"/>
  <c r="U19" i="107"/>
  <c r="S19" i="107"/>
  <c r="Q19" i="107"/>
  <c r="K19" i="107"/>
  <c r="U18" i="107"/>
  <c r="S18" i="107"/>
  <c r="Q18" i="107"/>
  <c r="K18" i="107"/>
  <c r="U17" i="107"/>
  <c r="S17" i="107"/>
  <c r="Q17" i="107"/>
  <c r="K17" i="107"/>
  <c r="U16" i="107"/>
  <c r="S16" i="107"/>
  <c r="Q16" i="107"/>
  <c r="K16" i="107"/>
  <c r="U15" i="107"/>
  <c r="S15" i="107"/>
  <c r="Q15" i="107"/>
  <c r="K15" i="107"/>
  <c r="U14" i="107"/>
  <c r="S14" i="107"/>
  <c r="Q14" i="107"/>
  <c r="K14" i="107"/>
  <c r="U13" i="107"/>
  <c r="S13" i="107"/>
  <c r="Q13" i="107"/>
  <c r="K13" i="107"/>
  <c r="U12" i="107"/>
  <c r="S12" i="107"/>
  <c r="Q12" i="107"/>
  <c r="K12" i="107"/>
  <c r="U11" i="107"/>
  <c r="S11" i="107"/>
  <c r="Q11" i="107"/>
  <c r="K11" i="107"/>
  <c r="U10" i="107"/>
  <c r="S10" i="107"/>
  <c r="Q10" i="107"/>
  <c r="K10" i="107"/>
  <c r="U9" i="107"/>
  <c r="S9" i="107"/>
  <c r="Q9" i="107"/>
  <c r="K9" i="107"/>
  <c r="U8" i="107"/>
  <c r="S8" i="107"/>
  <c r="Q8" i="107"/>
  <c r="K8" i="107"/>
  <c r="U7" i="107"/>
  <c r="S7" i="107"/>
  <c r="Q7" i="107"/>
  <c r="K7" i="107"/>
  <c r="U6" i="107"/>
  <c r="S6" i="107"/>
  <c r="Q6" i="107"/>
  <c r="K6" i="107"/>
  <c r="AX68" i="106"/>
  <c r="AZ68" i="106" s="1"/>
  <c r="AW68" i="106"/>
  <c r="AV68" i="106"/>
  <c r="AU68" i="106"/>
  <c r="AT68" i="106"/>
  <c r="AS68" i="106"/>
  <c r="AR68" i="106"/>
  <c r="AQ68" i="106"/>
  <c r="AP68" i="106"/>
  <c r="AO68" i="106"/>
  <c r="AN68" i="106"/>
  <c r="AM68" i="106"/>
  <c r="AL68" i="106"/>
  <c r="AK68" i="106"/>
  <c r="AJ68" i="106"/>
  <c r="AI68" i="106"/>
  <c r="AH68" i="106"/>
  <c r="AG68" i="106"/>
  <c r="AF68" i="106"/>
  <c r="AE68" i="106"/>
  <c r="AD68" i="106"/>
  <c r="AC68" i="106"/>
  <c r="AB68" i="106"/>
  <c r="AA68" i="106"/>
  <c r="Z68" i="106"/>
  <c r="Y68" i="106"/>
  <c r="X68" i="106"/>
  <c r="W68" i="106"/>
  <c r="V68" i="106"/>
  <c r="U68" i="106"/>
  <c r="T68" i="106"/>
  <c r="S68" i="106"/>
  <c r="AX67" i="106"/>
  <c r="AZ67" i="106" s="1"/>
  <c r="AW67" i="106"/>
  <c r="AV67" i="106"/>
  <c r="AU67" i="106"/>
  <c r="AT67" i="106"/>
  <c r="AS67" i="106"/>
  <c r="AR67" i="106"/>
  <c r="AQ67" i="106"/>
  <c r="AP67" i="106"/>
  <c r="AO67" i="106"/>
  <c r="AN67" i="106"/>
  <c r="AM67" i="106"/>
  <c r="AL67" i="106"/>
  <c r="AK67" i="106"/>
  <c r="AJ67" i="106"/>
  <c r="AI67" i="106"/>
  <c r="AH67" i="106"/>
  <c r="AG67" i="106"/>
  <c r="AF67" i="106"/>
  <c r="AE67" i="106"/>
  <c r="AD67" i="106"/>
  <c r="AC67" i="106"/>
  <c r="AB67" i="106"/>
  <c r="AA67" i="106"/>
  <c r="Z67" i="106"/>
  <c r="Y67" i="106"/>
  <c r="X67" i="106"/>
  <c r="W67" i="106"/>
  <c r="V67" i="106"/>
  <c r="U67" i="106"/>
  <c r="T67" i="106"/>
  <c r="S67" i="106"/>
  <c r="AX66" i="106"/>
  <c r="AZ66" i="106" s="1"/>
  <c r="AW66" i="106"/>
  <c r="AV66" i="106"/>
  <c r="AU66" i="106"/>
  <c r="AT66" i="106"/>
  <c r="AS66" i="106"/>
  <c r="AR66" i="106"/>
  <c r="AQ66" i="106"/>
  <c r="AP66" i="106"/>
  <c r="AO66" i="106"/>
  <c r="AN66" i="106"/>
  <c r="AM66" i="106"/>
  <c r="AL66" i="106"/>
  <c r="AK66" i="106"/>
  <c r="AJ66" i="106"/>
  <c r="AI66" i="106"/>
  <c r="AH66" i="106"/>
  <c r="AG66" i="106"/>
  <c r="AF66" i="106"/>
  <c r="AE66" i="106"/>
  <c r="AD66" i="106"/>
  <c r="AC66" i="106"/>
  <c r="AB66" i="106"/>
  <c r="AA66" i="106"/>
  <c r="Z66" i="106"/>
  <c r="Y66" i="106"/>
  <c r="X66" i="106"/>
  <c r="W66" i="106"/>
  <c r="V66" i="106"/>
  <c r="U66" i="106"/>
  <c r="T66" i="106"/>
  <c r="S66" i="106"/>
  <c r="AX65" i="106"/>
  <c r="AZ65" i="106" s="1"/>
  <c r="AW65" i="106"/>
  <c r="AV65" i="106"/>
  <c r="AU65" i="106"/>
  <c r="AT65" i="106"/>
  <c r="AS65" i="106"/>
  <c r="AR65" i="106"/>
  <c r="AQ65" i="106"/>
  <c r="AP65" i="106"/>
  <c r="AO65" i="106"/>
  <c r="AN65" i="106"/>
  <c r="AM65" i="106"/>
  <c r="AL65" i="106"/>
  <c r="AK65" i="106"/>
  <c r="AJ65" i="106"/>
  <c r="AI65" i="106"/>
  <c r="AH65" i="106"/>
  <c r="AG65" i="106"/>
  <c r="AF65" i="106"/>
  <c r="AE65" i="106"/>
  <c r="AD65" i="106"/>
  <c r="AC65" i="106"/>
  <c r="AB65" i="106"/>
  <c r="AA65" i="106"/>
  <c r="Z65" i="106"/>
  <c r="Y65" i="106"/>
  <c r="X65" i="106"/>
  <c r="W65" i="106"/>
  <c r="V65" i="106"/>
  <c r="U65" i="106"/>
  <c r="T65" i="106"/>
  <c r="S65" i="106"/>
  <c r="AZ64" i="106"/>
  <c r="AX64" i="106"/>
  <c r="AW64" i="106"/>
  <c r="AV64" i="106"/>
  <c r="AU64" i="106"/>
  <c r="AT64" i="106"/>
  <c r="AS64" i="106"/>
  <c r="AR64" i="106"/>
  <c r="AQ64" i="106"/>
  <c r="AP64" i="106"/>
  <c r="AO64" i="106"/>
  <c r="AN64" i="106"/>
  <c r="AM64" i="106"/>
  <c r="AL64" i="106"/>
  <c r="AK64" i="106"/>
  <c r="AJ64" i="106"/>
  <c r="AI64" i="106"/>
  <c r="AH64" i="106"/>
  <c r="AG64" i="106"/>
  <c r="AF64" i="106"/>
  <c r="AE64" i="106"/>
  <c r="AD64" i="106"/>
  <c r="AC64" i="106"/>
  <c r="AB64" i="106"/>
  <c r="AA64" i="106"/>
  <c r="Z64" i="106"/>
  <c r="Y64" i="106"/>
  <c r="X64" i="106"/>
  <c r="W64" i="106"/>
  <c r="V64" i="106"/>
  <c r="U64" i="106"/>
  <c r="T64" i="106"/>
  <c r="S64" i="106"/>
  <c r="AX63" i="106"/>
  <c r="AZ63" i="106" s="1"/>
  <c r="AW63" i="106"/>
  <c r="AV63" i="106"/>
  <c r="AU63" i="106"/>
  <c r="AT63" i="106"/>
  <c r="AS63" i="106"/>
  <c r="AR63" i="106"/>
  <c r="AQ63" i="106"/>
  <c r="AP63" i="106"/>
  <c r="AO63" i="106"/>
  <c r="AN63" i="106"/>
  <c r="AM63" i="106"/>
  <c r="AL63" i="106"/>
  <c r="AK63" i="106"/>
  <c r="AJ63" i="106"/>
  <c r="AI63" i="106"/>
  <c r="AH63" i="106"/>
  <c r="AG63" i="106"/>
  <c r="AF63" i="106"/>
  <c r="AE63" i="106"/>
  <c r="AD63" i="106"/>
  <c r="AC63" i="106"/>
  <c r="AB63" i="106"/>
  <c r="AA63" i="106"/>
  <c r="Z63" i="106"/>
  <c r="Y63" i="106"/>
  <c r="X63" i="106"/>
  <c r="W63" i="106"/>
  <c r="V63" i="106"/>
  <c r="U63" i="106"/>
  <c r="T63" i="106"/>
  <c r="S63" i="106"/>
  <c r="AX62" i="106"/>
  <c r="AZ62" i="106" s="1"/>
  <c r="AW62" i="106"/>
  <c r="AV62" i="106"/>
  <c r="AU62" i="106"/>
  <c r="AT62" i="106"/>
  <c r="AS62" i="106"/>
  <c r="AR62" i="106"/>
  <c r="AQ62" i="106"/>
  <c r="AP62" i="106"/>
  <c r="AO62" i="106"/>
  <c r="AN62" i="106"/>
  <c r="AM62" i="106"/>
  <c r="AL62" i="106"/>
  <c r="AK62" i="106"/>
  <c r="AJ62" i="106"/>
  <c r="AI62" i="106"/>
  <c r="AH62" i="106"/>
  <c r="AG62" i="106"/>
  <c r="AF62" i="106"/>
  <c r="AE62" i="106"/>
  <c r="AD62" i="106"/>
  <c r="AC62" i="106"/>
  <c r="AB62" i="106"/>
  <c r="AA62" i="106"/>
  <c r="Z62" i="106"/>
  <c r="Y62" i="106"/>
  <c r="X62" i="106"/>
  <c r="W62" i="106"/>
  <c r="V62" i="106"/>
  <c r="U62" i="106"/>
  <c r="T62" i="106"/>
  <c r="S62" i="106"/>
  <c r="AX60" i="106"/>
  <c r="AZ60" i="106" s="1"/>
  <c r="AW60" i="106"/>
  <c r="AV60" i="106"/>
  <c r="AU60" i="106"/>
  <c r="AT60" i="106"/>
  <c r="AS60" i="106"/>
  <c r="AR60" i="106"/>
  <c r="AQ60" i="106"/>
  <c r="AP60" i="106"/>
  <c r="AO60" i="106"/>
  <c r="AN60" i="106"/>
  <c r="AM60" i="106"/>
  <c r="AL60" i="106"/>
  <c r="AK60" i="106"/>
  <c r="AJ60" i="106"/>
  <c r="AI60" i="106"/>
  <c r="AH60" i="106"/>
  <c r="AG60" i="106"/>
  <c r="AF60" i="106"/>
  <c r="AE60" i="106"/>
  <c r="AD60" i="106"/>
  <c r="AC60" i="106"/>
  <c r="AB60" i="106"/>
  <c r="AA60" i="106"/>
  <c r="Z60" i="106"/>
  <c r="Y60" i="106"/>
  <c r="X60" i="106"/>
  <c r="W60" i="106"/>
  <c r="V60" i="106"/>
  <c r="U60" i="106"/>
  <c r="T60" i="106"/>
  <c r="S60" i="106"/>
  <c r="F60" i="106"/>
  <c r="AX59" i="106"/>
  <c r="AZ59" i="106" s="1"/>
  <c r="AW59" i="106"/>
  <c r="AV59" i="106"/>
  <c r="AU59" i="106"/>
  <c r="AT59" i="106"/>
  <c r="AS59" i="106"/>
  <c r="AR59" i="106"/>
  <c r="AQ59" i="106"/>
  <c r="AP59" i="106"/>
  <c r="AO59" i="106"/>
  <c r="AN59" i="106"/>
  <c r="AM59" i="106"/>
  <c r="AL59" i="106"/>
  <c r="AK59" i="106"/>
  <c r="AJ59" i="106"/>
  <c r="AI59" i="106"/>
  <c r="AH59" i="106"/>
  <c r="AG59" i="106"/>
  <c r="AF59" i="106"/>
  <c r="AE59" i="106"/>
  <c r="AD59" i="106"/>
  <c r="AC59" i="106"/>
  <c r="AB59" i="106"/>
  <c r="AA59" i="106"/>
  <c r="Z59" i="106"/>
  <c r="Y59" i="106"/>
  <c r="X59" i="106"/>
  <c r="W59" i="106"/>
  <c r="V59" i="106"/>
  <c r="U59" i="106"/>
  <c r="T59" i="106"/>
  <c r="S59" i="106"/>
  <c r="AZ57" i="106"/>
  <c r="AX57" i="106"/>
  <c r="AW57" i="106"/>
  <c r="AV57" i="106"/>
  <c r="AU57" i="106"/>
  <c r="AT57" i="106"/>
  <c r="AS57" i="106"/>
  <c r="AR57" i="106"/>
  <c r="AQ57" i="106"/>
  <c r="AP57" i="106"/>
  <c r="AO57" i="106"/>
  <c r="AN57" i="106"/>
  <c r="AM57" i="106"/>
  <c r="AL57" i="106"/>
  <c r="AK57" i="106"/>
  <c r="AJ57" i="106"/>
  <c r="AI57" i="106"/>
  <c r="AH57" i="106"/>
  <c r="AG57" i="106"/>
  <c r="AF57" i="106"/>
  <c r="AE57" i="106"/>
  <c r="AD57" i="106"/>
  <c r="AC57" i="106"/>
  <c r="AB57" i="106"/>
  <c r="AA57" i="106"/>
  <c r="Z57" i="106"/>
  <c r="Y57" i="106"/>
  <c r="X57" i="106"/>
  <c r="W57" i="106"/>
  <c r="V57" i="106"/>
  <c r="U57" i="106"/>
  <c r="T57" i="106"/>
  <c r="S57" i="106"/>
  <c r="F57" i="106"/>
  <c r="AX56" i="106"/>
  <c r="AZ56" i="106" s="1"/>
  <c r="AW56" i="106"/>
  <c r="AV56" i="106"/>
  <c r="AU56" i="106"/>
  <c r="AT56" i="106"/>
  <c r="AS56" i="106"/>
  <c r="AR56" i="106"/>
  <c r="AQ56" i="106"/>
  <c r="AP56" i="106"/>
  <c r="AO56" i="106"/>
  <c r="AN56" i="106"/>
  <c r="AM56" i="106"/>
  <c r="AL56" i="106"/>
  <c r="AK56" i="106"/>
  <c r="AJ56" i="106"/>
  <c r="AI56" i="106"/>
  <c r="AH56" i="106"/>
  <c r="AG56" i="106"/>
  <c r="AF56" i="106"/>
  <c r="AE56" i="106"/>
  <c r="AD56" i="106"/>
  <c r="AC56" i="106"/>
  <c r="AB56" i="106"/>
  <c r="AA56" i="106"/>
  <c r="Z56" i="106"/>
  <c r="Y56" i="106"/>
  <c r="X56" i="106"/>
  <c r="W56" i="106"/>
  <c r="V56" i="106"/>
  <c r="U56" i="106"/>
  <c r="T56" i="106"/>
  <c r="S56" i="106"/>
  <c r="AZ54" i="106"/>
  <c r="AX54" i="106"/>
  <c r="AW54" i="106"/>
  <c r="AV54" i="106"/>
  <c r="AU54" i="106"/>
  <c r="AT54" i="106"/>
  <c r="AS54" i="106"/>
  <c r="AR54" i="106"/>
  <c r="AQ54" i="106"/>
  <c r="AP54" i="106"/>
  <c r="AO54" i="106"/>
  <c r="AN54" i="106"/>
  <c r="AM54" i="106"/>
  <c r="AL54" i="106"/>
  <c r="AK54" i="106"/>
  <c r="AJ54" i="106"/>
  <c r="AI54" i="106"/>
  <c r="AH54" i="106"/>
  <c r="AG54" i="106"/>
  <c r="AF54" i="106"/>
  <c r="AE54" i="106"/>
  <c r="AD54" i="106"/>
  <c r="AC54" i="106"/>
  <c r="AB54" i="106"/>
  <c r="AA54" i="106"/>
  <c r="Z54" i="106"/>
  <c r="Y54" i="106"/>
  <c r="X54" i="106"/>
  <c r="W54" i="106"/>
  <c r="V54" i="106"/>
  <c r="U54" i="106"/>
  <c r="T54" i="106"/>
  <c r="S54" i="106"/>
  <c r="F54" i="106"/>
  <c r="AX53" i="106"/>
  <c r="AZ53" i="106" s="1"/>
  <c r="AW53" i="106"/>
  <c r="AV53" i="106"/>
  <c r="AU53" i="106"/>
  <c r="AT53" i="106"/>
  <c r="AS53" i="106"/>
  <c r="AR53" i="106"/>
  <c r="AQ53" i="106"/>
  <c r="AP53" i="106"/>
  <c r="AO53" i="106"/>
  <c r="AN53" i="106"/>
  <c r="AM53" i="106"/>
  <c r="AL53" i="106"/>
  <c r="AK53" i="106"/>
  <c r="AJ53" i="106"/>
  <c r="AI53" i="106"/>
  <c r="AH53" i="106"/>
  <c r="AG53" i="106"/>
  <c r="AF53" i="106"/>
  <c r="AE53" i="106"/>
  <c r="AD53" i="106"/>
  <c r="AC53" i="106"/>
  <c r="AB53" i="106"/>
  <c r="AA53" i="106"/>
  <c r="Z53" i="106"/>
  <c r="Y53" i="106"/>
  <c r="X53" i="106"/>
  <c r="W53" i="106"/>
  <c r="V53" i="106"/>
  <c r="U53" i="106"/>
  <c r="T53" i="106"/>
  <c r="S53" i="106"/>
  <c r="AX51" i="106"/>
  <c r="AZ51" i="106" s="1"/>
  <c r="AW51" i="106"/>
  <c r="AV51" i="106"/>
  <c r="AU51" i="106"/>
  <c r="AT51" i="106"/>
  <c r="AS51" i="106"/>
  <c r="AR51" i="106"/>
  <c r="AQ51" i="106"/>
  <c r="AP51" i="106"/>
  <c r="AO51" i="106"/>
  <c r="AN51" i="106"/>
  <c r="AM51" i="106"/>
  <c r="AL51" i="106"/>
  <c r="AK51" i="106"/>
  <c r="AJ51" i="106"/>
  <c r="AI51" i="106"/>
  <c r="AH51" i="106"/>
  <c r="AG51" i="106"/>
  <c r="AF51" i="106"/>
  <c r="AE51" i="106"/>
  <c r="AD51" i="106"/>
  <c r="AC51" i="106"/>
  <c r="AB51" i="106"/>
  <c r="AA51" i="106"/>
  <c r="Z51" i="106"/>
  <c r="Y51" i="106"/>
  <c r="X51" i="106"/>
  <c r="W51" i="106"/>
  <c r="V51" i="106"/>
  <c r="U51" i="106"/>
  <c r="T51" i="106"/>
  <c r="S51" i="106"/>
  <c r="F51" i="106"/>
  <c r="AX50" i="106"/>
  <c r="AZ50" i="106" s="1"/>
  <c r="AW50" i="106"/>
  <c r="AV50" i="106"/>
  <c r="AU50" i="106"/>
  <c r="AT50" i="106"/>
  <c r="AS50" i="106"/>
  <c r="AR50" i="106"/>
  <c r="AQ50" i="106"/>
  <c r="AP50" i="106"/>
  <c r="AO50" i="106"/>
  <c r="AN50" i="106"/>
  <c r="AM50" i="106"/>
  <c r="AL50" i="106"/>
  <c r="AK50" i="106"/>
  <c r="AJ50" i="106"/>
  <c r="AI50" i="106"/>
  <c r="AH50" i="106"/>
  <c r="AG50" i="106"/>
  <c r="AF50" i="106"/>
  <c r="AE50" i="106"/>
  <c r="AD50" i="106"/>
  <c r="AC50" i="106"/>
  <c r="AB50" i="106"/>
  <c r="AA50" i="106"/>
  <c r="Z50" i="106"/>
  <c r="Y50" i="106"/>
  <c r="X50" i="106"/>
  <c r="W50" i="106"/>
  <c r="V50" i="106"/>
  <c r="U50" i="106"/>
  <c r="T50" i="106"/>
  <c r="S50" i="106"/>
  <c r="AX48" i="106"/>
  <c r="AZ48" i="106" s="1"/>
  <c r="AW48" i="106"/>
  <c r="AV48" i="106"/>
  <c r="AU48" i="106"/>
  <c r="AT48" i="106"/>
  <c r="AS48" i="106"/>
  <c r="AR48" i="106"/>
  <c r="AQ48" i="106"/>
  <c r="AP48" i="106"/>
  <c r="AO48" i="106"/>
  <c r="AN48" i="106"/>
  <c r="AM48" i="106"/>
  <c r="AL48" i="106"/>
  <c r="AK48" i="106"/>
  <c r="AJ48" i="106"/>
  <c r="AI48" i="106"/>
  <c r="AH48" i="106"/>
  <c r="AG48" i="106"/>
  <c r="AF48" i="106"/>
  <c r="AE48" i="106"/>
  <c r="AD48" i="106"/>
  <c r="AC48" i="106"/>
  <c r="AB48" i="106"/>
  <c r="AA48" i="106"/>
  <c r="Z48" i="106"/>
  <c r="Y48" i="106"/>
  <c r="X48" i="106"/>
  <c r="W48" i="106"/>
  <c r="V48" i="106"/>
  <c r="U48" i="106"/>
  <c r="T48" i="106"/>
  <c r="S48" i="106"/>
  <c r="F48" i="106"/>
  <c r="AX47" i="106"/>
  <c r="AZ47" i="106" s="1"/>
  <c r="AW47" i="106"/>
  <c r="AV47" i="106"/>
  <c r="AU47" i="106"/>
  <c r="AT47" i="106"/>
  <c r="AS47" i="106"/>
  <c r="AR47" i="106"/>
  <c r="AQ47" i="106"/>
  <c r="AP47" i="106"/>
  <c r="AO47" i="106"/>
  <c r="AN47" i="106"/>
  <c r="AM47" i="106"/>
  <c r="AL47" i="106"/>
  <c r="AK47" i="106"/>
  <c r="AJ47" i="106"/>
  <c r="AI47" i="106"/>
  <c r="AH47" i="106"/>
  <c r="AG47" i="106"/>
  <c r="AF47" i="106"/>
  <c r="AE47" i="106"/>
  <c r="AD47" i="106"/>
  <c r="AC47" i="106"/>
  <c r="AB47" i="106"/>
  <c r="AA47" i="106"/>
  <c r="Z47" i="106"/>
  <c r="Y47" i="106"/>
  <c r="X47" i="106"/>
  <c r="W47" i="106"/>
  <c r="V47" i="106"/>
  <c r="U47" i="106"/>
  <c r="T47" i="106"/>
  <c r="S47" i="106"/>
  <c r="AZ45" i="106"/>
  <c r="AX45" i="106"/>
  <c r="AW45" i="106"/>
  <c r="AV45" i="106"/>
  <c r="AU45" i="106"/>
  <c r="AT45" i="106"/>
  <c r="AS45" i="106"/>
  <c r="AR45" i="106"/>
  <c r="AQ45" i="106"/>
  <c r="AP45" i="106"/>
  <c r="AO45" i="106"/>
  <c r="AN45" i="106"/>
  <c r="AM45" i="106"/>
  <c r="AL45" i="106"/>
  <c r="AK45" i="106"/>
  <c r="AJ45" i="106"/>
  <c r="AI45" i="106"/>
  <c r="AH45" i="106"/>
  <c r="AG45" i="106"/>
  <c r="AF45" i="106"/>
  <c r="AE45" i="106"/>
  <c r="AD45" i="106"/>
  <c r="AC45" i="106"/>
  <c r="AB45" i="106"/>
  <c r="AA45" i="106"/>
  <c r="Z45" i="106"/>
  <c r="Y45" i="106"/>
  <c r="X45" i="106"/>
  <c r="W45" i="106"/>
  <c r="V45" i="106"/>
  <c r="U45" i="106"/>
  <c r="T45" i="106"/>
  <c r="S45" i="106"/>
  <c r="F45" i="106"/>
  <c r="AX44" i="106"/>
  <c r="AZ44" i="106" s="1"/>
  <c r="AW44" i="106"/>
  <c r="AV44" i="106"/>
  <c r="AU44" i="106"/>
  <c r="AT44" i="106"/>
  <c r="AS44" i="106"/>
  <c r="AR44" i="106"/>
  <c r="AQ44" i="106"/>
  <c r="AP44" i="106"/>
  <c r="AO44" i="106"/>
  <c r="AN44" i="106"/>
  <c r="AM44" i="106"/>
  <c r="AL44" i="106"/>
  <c r="AK44" i="106"/>
  <c r="AJ44" i="106"/>
  <c r="AI44" i="106"/>
  <c r="AH44" i="106"/>
  <c r="AG44" i="106"/>
  <c r="AF44" i="106"/>
  <c r="AE44" i="106"/>
  <c r="AD44" i="106"/>
  <c r="AC44" i="106"/>
  <c r="AB44" i="106"/>
  <c r="AA44" i="106"/>
  <c r="Z44" i="106"/>
  <c r="Y44" i="106"/>
  <c r="X44" i="106"/>
  <c r="W44" i="106"/>
  <c r="V44" i="106"/>
  <c r="U44" i="106"/>
  <c r="T44" i="106"/>
  <c r="S44" i="106"/>
  <c r="AZ42" i="106"/>
  <c r="AX42" i="106"/>
  <c r="AW42" i="106"/>
  <c r="AV42" i="106"/>
  <c r="AU42" i="106"/>
  <c r="AT42" i="106"/>
  <c r="AS42" i="106"/>
  <c r="AR42" i="106"/>
  <c r="AQ42" i="106"/>
  <c r="AP42" i="106"/>
  <c r="AO42" i="106"/>
  <c r="AN42" i="106"/>
  <c r="AM42" i="106"/>
  <c r="AL42" i="106"/>
  <c r="AK42" i="106"/>
  <c r="AJ42" i="106"/>
  <c r="AI42" i="106"/>
  <c r="AH42" i="106"/>
  <c r="AG42" i="106"/>
  <c r="AF42" i="106"/>
  <c r="AE42" i="106"/>
  <c r="AD42" i="106"/>
  <c r="AC42" i="106"/>
  <c r="AB42" i="106"/>
  <c r="AA42" i="106"/>
  <c r="Z42" i="106"/>
  <c r="Y42" i="106"/>
  <c r="X42" i="106"/>
  <c r="W42" i="106"/>
  <c r="V42" i="106"/>
  <c r="U42" i="106"/>
  <c r="T42" i="106"/>
  <c r="S42" i="106"/>
  <c r="F42" i="106"/>
  <c r="AX41" i="106"/>
  <c r="AZ41" i="106" s="1"/>
  <c r="AW41" i="106"/>
  <c r="AV41" i="106"/>
  <c r="AU41" i="106"/>
  <c r="AT41" i="106"/>
  <c r="AS41" i="106"/>
  <c r="AR41" i="106"/>
  <c r="AQ41" i="106"/>
  <c r="AP41" i="106"/>
  <c r="AO41" i="106"/>
  <c r="AN41" i="106"/>
  <c r="AM41" i="106"/>
  <c r="AL41" i="106"/>
  <c r="AK41" i="106"/>
  <c r="AJ41" i="106"/>
  <c r="AI41" i="106"/>
  <c r="AH41" i="106"/>
  <c r="AG41" i="106"/>
  <c r="AF41" i="106"/>
  <c r="AE41" i="106"/>
  <c r="AD41" i="106"/>
  <c r="AC41" i="106"/>
  <c r="AB41" i="106"/>
  <c r="AA41" i="106"/>
  <c r="Z41" i="106"/>
  <c r="Y41" i="106"/>
  <c r="X41" i="106"/>
  <c r="W41" i="106"/>
  <c r="V41" i="106"/>
  <c r="U41" i="106"/>
  <c r="T41" i="106"/>
  <c r="S41" i="106"/>
  <c r="AX39" i="106"/>
  <c r="AZ39" i="106" s="1"/>
  <c r="AW39" i="106"/>
  <c r="AV39" i="106"/>
  <c r="AU39" i="106"/>
  <c r="AT39" i="106"/>
  <c r="AS39" i="106"/>
  <c r="AR39" i="106"/>
  <c r="AQ39" i="106"/>
  <c r="AP39" i="106"/>
  <c r="AO39" i="106"/>
  <c r="AN39" i="106"/>
  <c r="AM39" i="106"/>
  <c r="AL39" i="106"/>
  <c r="AK39" i="106"/>
  <c r="AJ39" i="106"/>
  <c r="AI39" i="106"/>
  <c r="AH39" i="106"/>
  <c r="AG39" i="106"/>
  <c r="AF39" i="106"/>
  <c r="AE39" i="106"/>
  <c r="AD39" i="106"/>
  <c r="AC39" i="106"/>
  <c r="AB39" i="106"/>
  <c r="AA39" i="106"/>
  <c r="Z39" i="106"/>
  <c r="Y39" i="106"/>
  <c r="X39" i="106"/>
  <c r="W39" i="106"/>
  <c r="V39" i="106"/>
  <c r="U39" i="106"/>
  <c r="T39" i="106"/>
  <c r="S39" i="106"/>
  <c r="F39" i="106"/>
  <c r="AX38" i="106"/>
  <c r="AZ38" i="106" s="1"/>
  <c r="AW38" i="106"/>
  <c r="AV38" i="106"/>
  <c r="AU38" i="106"/>
  <c r="AT38" i="106"/>
  <c r="AS38" i="106"/>
  <c r="AR38" i="106"/>
  <c r="AQ38" i="106"/>
  <c r="AP38" i="106"/>
  <c r="AO38" i="106"/>
  <c r="AN38" i="106"/>
  <c r="AM38" i="106"/>
  <c r="AL38" i="106"/>
  <c r="AK38" i="106"/>
  <c r="AJ38" i="106"/>
  <c r="AI38" i="106"/>
  <c r="AH38" i="106"/>
  <c r="AG38" i="106"/>
  <c r="AF38" i="106"/>
  <c r="AE38" i="106"/>
  <c r="AD38" i="106"/>
  <c r="AC38" i="106"/>
  <c r="AB38" i="106"/>
  <c r="AA38" i="106"/>
  <c r="Z38" i="106"/>
  <c r="Y38" i="106"/>
  <c r="X38" i="106"/>
  <c r="W38" i="106"/>
  <c r="V38" i="106"/>
  <c r="U38" i="106"/>
  <c r="T38" i="106"/>
  <c r="S38" i="106"/>
  <c r="AX36" i="106"/>
  <c r="AZ36" i="106" s="1"/>
  <c r="AW36" i="106"/>
  <c r="AV36" i="106"/>
  <c r="AU36" i="106"/>
  <c r="AT36" i="106"/>
  <c r="AS36" i="106"/>
  <c r="AR36" i="106"/>
  <c r="AQ36" i="106"/>
  <c r="AP36" i="106"/>
  <c r="AO36" i="106"/>
  <c r="AN36" i="106"/>
  <c r="AM36" i="106"/>
  <c r="AL36" i="106"/>
  <c r="AK36" i="106"/>
  <c r="AJ36" i="106"/>
  <c r="AI36" i="106"/>
  <c r="AH36" i="106"/>
  <c r="AG36" i="106"/>
  <c r="AF36" i="106"/>
  <c r="AE36" i="106"/>
  <c r="AD36" i="106"/>
  <c r="AC36" i="106"/>
  <c r="AB36" i="106"/>
  <c r="AA36" i="106"/>
  <c r="Z36" i="106"/>
  <c r="Y36" i="106"/>
  <c r="X36" i="106"/>
  <c r="W36" i="106"/>
  <c r="V36" i="106"/>
  <c r="U36" i="106"/>
  <c r="T36" i="106"/>
  <c r="S36" i="106"/>
  <c r="F36" i="106"/>
  <c r="AX35" i="106"/>
  <c r="AZ35" i="106" s="1"/>
  <c r="AW35" i="106"/>
  <c r="AV35" i="106"/>
  <c r="AU35" i="106"/>
  <c r="AT35" i="106"/>
  <c r="AS35" i="106"/>
  <c r="AR35" i="106"/>
  <c r="AQ35" i="106"/>
  <c r="AP35" i="106"/>
  <c r="AO35" i="106"/>
  <c r="AN35" i="106"/>
  <c r="AM35" i="106"/>
  <c r="AL35" i="106"/>
  <c r="AK35" i="106"/>
  <c r="AJ35" i="106"/>
  <c r="AI35" i="106"/>
  <c r="AH35" i="106"/>
  <c r="AG35" i="106"/>
  <c r="AF35" i="106"/>
  <c r="AE35" i="106"/>
  <c r="AD35" i="106"/>
  <c r="AC35" i="106"/>
  <c r="AB35" i="106"/>
  <c r="AA35" i="106"/>
  <c r="Z35" i="106"/>
  <c r="Y35" i="106"/>
  <c r="X35" i="106"/>
  <c r="W35" i="106"/>
  <c r="V35" i="106"/>
  <c r="U35" i="106"/>
  <c r="T35" i="106"/>
  <c r="S35" i="106"/>
  <c r="AZ33" i="106"/>
  <c r="AX33" i="106"/>
  <c r="AW33" i="106"/>
  <c r="AV33" i="106"/>
  <c r="AU33" i="106"/>
  <c r="AT33" i="106"/>
  <c r="AS33" i="106"/>
  <c r="AR33" i="106"/>
  <c r="AQ33" i="106"/>
  <c r="AP33" i="106"/>
  <c r="AO33" i="106"/>
  <c r="AN33" i="106"/>
  <c r="AM33" i="106"/>
  <c r="AL33" i="106"/>
  <c r="AK33" i="106"/>
  <c r="AJ33" i="106"/>
  <c r="AI33" i="106"/>
  <c r="AH33" i="106"/>
  <c r="AG33" i="106"/>
  <c r="AF33" i="106"/>
  <c r="AE33" i="106"/>
  <c r="AD33" i="106"/>
  <c r="AC33" i="106"/>
  <c r="AB33" i="106"/>
  <c r="AA33" i="106"/>
  <c r="Z33" i="106"/>
  <c r="Y33" i="106"/>
  <c r="X33" i="106"/>
  <c r="W33" i="106"/>
  <c r="V33" i="106"/>
  <c r="U33" i="106"/>
  <c r="T33" i="106"/>
  <c r="S33" i="106"/>
  <c r="F33" i="106"/>
  <c r="AX32" i="106"/>
  <c r="AZ32" i="106" s="1"/>
  <c r="AW32" i="106"/>
  <c r="AV32" i="106"/>
  <c r="AU32" i="106"/>
  <c r="AT32" i="106"/>
  <c r="AS32" i="106"/>
  <c r="AR32" i="106"/>
  <c r="AQ32" i="106"/>
  <c r="AP32" i="106"/>
  <c r="AO32" i="106"/>
  <c r="AN32" i="106"/>
  <c r="AM32" i="106"/>
  <c r="AL32" i="106"/>
  <c r="AK32" i="106"/>
  <c r="AJ32" i="106"/>
  <c r="AI32" i="106"/>
  <c r="AH32" i="106"/>
  <c r="AG32" i="106"/>
  <c r="AF32" i="106"/>
  <c r="AE32" i="106"/>
  <c r="AD32" i="106"/>
  <c r="AC32" i="106"/>
  <c r="AB32" i="106"/>
  <c r="AA32" i="106"/>
  <c r="Z32" i="106"/>
  <c r="Y32" i="106"/>
  <c r="X32" i="106"/>
  <c r="W32" i="106"/>
  <c r="V32" i="106"/>
  <c r="U32" i="106"/>
  <c r="T32" i="106"/>
  <c r="S32" i="106"/>
  <c r="B31" i="106"/>
  <c r="B34" i="106" s="1"/>
  <c r="B37" i="106" s="1"/>
  <c r="B40" i="106" s="1"/>
  <c r="B43" i="106" s="1"/>
  <c r="B46" i="106" s="1"/>
  <c r="B49" i="106" s="1"/>
  <c r="B52" i="106" s="1"/>
  <c r="B55" i="106" s="1"/>
  <c r="B58" i="106" s="1"/>
  <c r="AZ30" i="106"/>
  <c r="AX30" i="106"/>
  <c r="AW30" i="106"/>
  <c r="AV30" i="106"/>
  <c r="AU30" i="106"/>
  <c r="AT30" i="106"/>
  <c r="AS30" i="106"/>
  <c r="AR30" i="106"/>
  <c r="AQ30" i="106"/>
  <c r="AP30" i="106"/>
  <c r="AO30" i="106"/>
  <c r="AN30" i="106"/>
  <c r="AM30" i="106"/>
  <c r="AL30" i="106"/>
  <c r="AK30" i="106"/>
  <c r="AJ30" i="106"/>
  <c r="AI30" i="106"/>
  <c r="AH30" i="106"/>
  <c r="AG30" i="106"/>
  <c r="AF30" i="106"/>
  <c r="AE30" i="106"/>
  <c r="AD30" i="106"/>
  <c r="AC30" i="106"/>
  <c r="AB30" i="106"/>
  <c r="AA30" i="106"/>
  <c r="Z30" i="106"/>
  <c r="Y30" i="106"/>
  <c r="X30" i="106"/>
  <c r="W30" i="106"/>
  <c r="V30" i="106"/>
  <c r="U30" i="106"/>
  <c r="T30" i="106"/>
  <c r="S30" i="106"/>
  <c r="F30" i="106"/>
  <c r="AX29" i="106"/>
  <c r="AZ29" i="106" s="1"/>
  <c r="AW29" i="106"/>
  <c r="AV29" i="106"/>
  <c r="AU29" i="106"/>
  <c r="AT29" i="106"/>
  <c r="AS29" i="106"/>
  <c r="AR29" i="106"/>
  <c r="AQ29" i="106"/>
  <c r="AP29" i="106"/>
  <c r="AO29" i="106"/>
  <c r="AN29" i="106"/>
  <c r="AM29" i="106"/>
  <c r="AL29" i="106"/>
  <c r="AK29" i="106"/>
  <c r="AJ29" i="106"/>
  <c r="AI29" i="106"/>
  <c r="AH29" i="106"/>
  <c r="AG29" i="106"/>
  <c r="AF29" i="106"/>
  <c r="AE29" i="106"/>
  <c r="AD29" i="106"/>
  <c r="AC29" i="106"/>
  <c r="AB29" i="106"/>
  <c r="AA29" i="106"/>
  <c r="Z29" i="106"/>
  <c r="Y29" i="106"/>
  <c r="X29" i="106"/>
  <c r="W29" i="106"/>
  <c r="V29" i="106"/>
  <c r="U29" i="106"/>
  <c r="T29" i="106"/>
  <c r="S29" i="106"/>
  <c r="B28" i="106"/>
  <c r="AX27" i="106"/>
  <c r="AZ27" i="106" s="1"/>
  <c r="AW27" i="106"/>
  <c r="AV27" i="106"/>
  <c r="AU27" i="106"/>
  <c r="AT27" i="106"/>
  <c r="AS27" i="106"/>
  <c r="AR27" i="106"/>
  <c r="AQ27" i="106"/>
  <c r="AP27" i="106"/>
  <c r="AO27" i="106"/>
  <c r="AN27" i="106"/>
  <c r="AM27" i="106"/>
  <c r="AL27" i="106"/>
  <c r="AK27" i="106"/>
  <c r="AJ27" i="106"/>
  <c r="AI27" i="106"/>
  <c r="AH27" i="106"/>
  <c r="AG27" i="106"/>
  <c r="AF27" i="106"/>
  <c r="AE27" i="106"/>
  <c r="AD27" i="106"/>
  <c r="AC27" i="106"/>
  <c r="AB27" i="106"/>
  <c r="AA27" i="106"/>
  <c r="Z27" i="106"/>
  <c r="Y27" i="106"/>
  <c r="X27" i="106"/>
  <c r="W27" i="106"/>
  <c r="V27" i="106"/>
  <c r="U27" i="106"/>
  <c r="T27" i="106"/>
  <c r="S27" i="106"/>
  <c r="F27" i="106"/>
  <c r="AX26" i="106"/>
  <c r="AZ26" i="106" s="1"/>
  <c r="AW26" i="106"/>
  <c r="AV26" i="106"/>
  <c r="AU26" i="106"/>
  <c r="AT26" i="106"/>
  <c r="AS26" i="106"/>
  <c r="AR26" i="106"/>
  <c r="AQ26" i="106"/>
  <c r="AP26" i="106"/>
  <c r="AO26" i="106"/>
  <c r="AN26" i="106"/>
  <c r="AM26" i="106"/>
  <c r="AL26" i="106"/>
  <c r="AK26" i="106"/>
  <c r="AJ26" i="106"/>
  <c r="AI26" i="106"/>
  <c r="AH26" i="106"/>
  <c r="AG26" i="106"/>
  <c r="AF26" i="106"/>
  <c r="AE26" i="106"/>
  <c r="AD26" i="106"/>
  <c r="AC26" i="106"/>
  <c r="AB26" i="106"/>
  <c r="AA26" i="106"/>
  <c r="Z26" i="106"/>
  <c r="Y26" i="106"/>
  <c r="X26" i="106"/>
  <c r="W26" i="106"/>
  <c r="V26" i="106"/>
  <c r="U26" i="106"/>
  <c r="T26" i="106"/>
  <c r="S26" i="106"/>
  <c r="B25" i="106"/>
  <c r="AX24" i="106"/>
  <c r="AZ24" i="106" s="1"/>
  <c r="AW24" i="106"/>
  <c r="AV24" i="106"/>
  <c r="AU24" i="106"/>
  <c r="AT24" i="106"/>
  <c r="AS24" i="106"/>
  <c r="AR24" i="106"/>
  <c r="AQ24" i="106"/>
  <c r="AP24" i="106"/>
  <c r="AO24" i="106"/>
  <c r="AN24" i="106"/>
  <c r="AM24" i="106"/>
  <c r="AL24" i="106"/>
  <c r="AK24" i="106"/>
  <c r="AJ24" i="106"/>
  <c r="AI24" i="106"/>
  <c r="AH24" i="106"/>
  <c r="AG24" i="106"/>
  <c r="AF24" i="106"/>
  <c r="AE24" i="106"/>
  <c r="AD24" i="106"/>
  <c r="AC24" i="106"/>
  <c r="AB24" i="106"/>
  <c r="AA24" i="106"/>
  <c r="Z24" i="106"/>
  <c r="Y24" i="106"/>
  <c r="X24" i="106"/>
  <c r="W24" i="106"/>
  <c r="V24" i="106"/>
  <c r="U24" i="106"/>
  <c r="T24" i="106"/>
  <c r="S24" i="106"/>
  <c r="F24" i="106"/>
  <c r="AX23" i="106"/>
  <c r="AZ23" i="106" s="1"/>
  <c r="AW23" i="106"/>
  <c r="AV23" i="106"/>
  <c r="AU23" i="106"/>
  <c r="AT23" i="106"/>
  <c r="AS23" i="106"/>
  <c r="AR23" i="106"/>
  <c r="AQ23" i="106"/>
  <c r="AP23" i="106"/>
  <c r="AO23" i="106"/>
  <c r="AN23" i="106"/>
  <c r="AM23" i="106"/>
  <c r="AL23" i="106"/>
  <c r="AK23" i="106"/>
  <c r="AJ23" i="106"/>
  <c r="AI23" i="106"/>
  <c r="AH23" i="106"/>
  <c r="AG23" i="106"/>
  <c r="AF23" i="106"/>
  <c r="AE23" i="106"/>
  <c r="AD23" i="106"/>
  <c r="AC23" i="106"/>
  <c r="AB23" i="106"/>
  <c r="AA23" i="106"/>
  <c r="Z23" i="106"/>
  <c r="Y23" i="106"/>
  <c r="X23" i="106"/>
  <c r="W23" i="106"/>
  <c r="V23" i="106"/>
  <c r="U23" i="106"/>
  <c r="T23" i="106"/>
  <c r="S23" i="106"/>
  <c r="AW21" i="106"/>
  <c r="AU21" i="106"/>
  <c r="AT21" i="106"/>
  <c r="AS21" i="106"/>
  <c r="AR21" i="106"/>
  <c r="AM21" i="106"/>
  <c r="AG21" i="106"/>
  <c r="AE21" i="106"/>
  <c r="AD21" i="106"/>
  <c r="AC21" i="106"/>
  <c r="AB21" i="106"/>
  <c r="W21" i="106"/>
  <c r="AW20" i="106"/>
  <c r="AV20" i="106"/>
  <c r="AV21" i="106" s="1"/>
  <c r="AU20" i="106"/>
  <c r="AT20" i="106"/>
  <c r="AS20" i="106"/>
  <c r="AR20" i="106"/>
  <c r="AQ20" i="106"/>
  <c r="AQ21" i="106" s="1"/>
  <c r="AP20" i="106"/>
  <c r="AP21" i="106" s="1"/>
  <c r="AO20" i="106"/>
  <c r="AO21" i="106" s="1"/>
  <c r="AN20" i="106"/>
  <c r="AN21" i="106" s="1"/>
  <c r="AM20" i="106"/>
  <c r="AL20" i="106"/>
  <c r="AL21" i="106" s="1"/>
  <c r="AK20" i="106"/>
  <c r="AK21" i="106" s="1"/>
  <c r="AJ20" i="106"/>
  <c r="AJ21" i="106" s="1"/>
  <c r="AI20" i="106"/>
  <c r="AI21" i="106" s="1"/>
  <c r="AH20" i="106"/>
  <c r="AH21" i="106" s="1"/>
  <c r="AG20" i="106"/>
  <c r="AF20" i="106"/>
  <c r="AF21" i="106" s="1"/>
  <c r="AE20" i="106"/>
  <c r="AD20" i="106"/>
  <c r="AC20" i="106"/>
  <c r="AB20" i="106"/>
  <c r="AA20" i="106"/>
  <c r="AA21" i="106" s="1"/>
  <c r="Z20" i="106"/>
  <c r="Z21" i="106" s="1"/>
  <c r="Y20" i="106"/>
  <c r="Y21" i="106" s="1"/>
  <c r="X20" i="106"/>
  <c r="X21" i="106" s="1"/>
  <c r="W20" i="106"/>
  <c r="V20" i="106"/>
  <c r="V21" i="106" s="1"/>
  <c r="U20" i="106"/>
  <c r="U21" i="106" s="1"/>
  <c r="T20" i="106"/>
  <c r="T21" i="106" s="1"/>
  <c r="S20" i="106"/>
  <c r="S21" i="106" s="1"/>
  <c r="AW19" i="106"/>
  <c r="AV19" i="106"/>
  <c r="AU19" i="106"/>
  <c r="AX17" i="106"/>
  <c r="BC14" i="106"/>
  <c r="BB8" i="106"/>
  <c r="AC2" i="106"/>
</calcChain>
</file>

<file path=xl/sharedStrings.xml><?xml version="1.0" encoding="utf-8"?>
<sst xmlns="http://schemas.openxmlformats.org/spreadsheetml/2006/main" count="865" uniqueCount="396">
  <si>
    <t>事業所名称</t>
    <phoneticPr fontId="14"/>
  </si>
  <si>
    <t>事業所名称</t>
    <rPh sb="3" eb="5">
      <t>メイショウ</t>
    </rPh>
    <phoneticPr fontId="14"/>
  </si>
  <si>
    <t>サービス種類</t>
    <phoneticPr fontId="14"/>
  </si>
  <si>
    <t>電話番号</t>
  </si>
  <si>
    <t>ＦＡＸ番号</t>
  </si>
  <si>
    <t>備　　　考</t>
    <phoneticPr fontId="14"/>
  </si>
  <si>
    <t>所在地</t>
    <rPh sb="0" eb="3">
      <t>ショザイチ</t>
    </rPh>
    <phoneticPr fontId="14"/>
  </si>
  <si>
    <t>連絡先</t>
    <rPh sb="0" eb="3">
      <t>レンラクサキ</t>
    </rPh>
    <phoneticPr fontId="14"/>
  </si>
  <si>
    <t>管理者</t>
    <rPh sb="0" eb="3">
      <t>カンリシャ</t>
    </rPh>
    <phoneticPr fontId="14"/>
  </si>
  <si>
    <t>事業所名</t>
    <rPh sb="0" eb="3">
      <t>ジギョウショ</t>
    </rPh>
    <rPh sb="3" eb="4">
      <t>メイ</t>
    </rPh>
    <phoneticPr fontId="14"/>
  </si>
  <si>
    <t>担　当　者　連　絡　先</t>
    <rPh sb="0" eb="5">
      <t>タントウシャ</t>
    </rPh>
    <rPh sb="6" eb="9">
      <t>レンラク</t>
    </rPh>
    <rPh sb="10" eb="11">
      <t>サキ</t>
    </rPh>
    <phoneticPr fontId="14"/>
  </si>
  <si>
    <t>担当者名</t>
    <rPh sb="0" eb="3">
      <t>タントウシャ</t>
    </rPh>
    <rPh sb="3" eb="4">
      <t>メイ</t>
    </rPh>
    <phoneticPr fontId="14"/>
  </si>
  <si>
    <t>連絡先</t>
    <rPh sb="0" eb="2">
      <t>レンラク</t>
    </rPh>
    <rPh sb="2" eb="3">
      <t>サキ</t>
    </rPh>
    <phoneticPr fontId="14"/>
  </si>
  <si>
    <t>（電話）</t>
    <rPh sb="1" eb="3">
      <t>デンワ</t>
    </rPh>
    <phoneticPr fontId="14"/>
  </si>
  <si>
    <t>料金表</t>
    <rPh sb="0" eb="2">
      <t>リョウキン</t>
    </rPh>
    <rPh sb="2" eb="3">
      <t>ヒョウ</t>
    </rPh>
    <phoneticPr fontId="14"/>
  </si>
  <si>
    <t>病院</t>
    <rPh sb="0" eb="2">
      <t>ビョウイン</t>
    </rPh>
    <phoneticPr fontId="14"/>
  </si>
  <si>
    <t>○</t>
    <phoneticPr fontId="14"/>
  </si>
  <si>
    <t>関係書類（別添）</t>
    <rPh sb="0" eb="2">
      <t>カンケイ</t>
    </rPh>
    <rPh sb="2" eb="4">
      <t>ショルイ</t>
    </rPh>
    <rPh sb="5" eb="7">
      <t>ベッテン</t>
    </rPh>
    <phoneticPr fontId="14"/>
  </si>
  <si>
    <t>従業者の勤務体制及び勤務形態一覧表（参考様式１）</t>
    <phoneticPr fontId="14"/>
  </si>
  <si>
    <t>○</t>
    <phoneticPr fontId="14"/>
  </si>
  <si>
    <t>外観及び内部の様子がわかる写真</t>
    <phoneticPr fontId="14"/>
  </si>
  <si>
    <t>△</t>
    <phoneticPr fontId="14"/>
  </si>
  <si>
    <t>△</t>
    <phoneticPr fontId="14"/>
  </si>
  <si>
    <t>利用定員</t>
    <rPh sb="0" eb="2">
      <t>リヨウ</t>
    </rPh>
    <rPh sb="2" eb="4">
      <t>テイイン</t>
    </rPh>
    <phoneticPr fontId="14"/>
  </si>
  <si>
    <t>確認欄</t>
    <rPh sb="0" eb="2">
      <t>カクニン</t>
    </rPh>
    <rPh sb="2" eb="3">
      <t>ラン</t>
    </rPh>
    <phoneticPr fontId="14"/>
  </si>
  <si>
    <t>備考　１　「確認欄」の該当欄に「〇」を付し、添付書類等に漏れがないよう確認してください。</t>
    <rPh sb="0" eb="2">
      <t>ビコウ</t>
    </rPh>
    <rPh sb="6" eb="8">
      <t>カクニン</t>
    </rPh>
    <rPh sb="8" eb="9">
      <t>ラン</t>
    </rPh>
    <phoneticPr fontId="14"/>
  </si>
  <si>
    <t>事業所の平面図等</t>
  </si>
  <si>
    <t>①建物外観</t>
    <rPh sb="1" eb="3">
      <t>タテモノ</t>
    </rPh>
    <rPh sb="3" eb="5">
      <t>ガイカン</t>
    </rPh>
    <phoneticPr fontId="14"/>
  </si>
  <si>
    <t>⑫駐車場及び送迎車</t>
    <rPh sb="1" eb="4">
      <t>チュウシャジョウ</t>
    </rPh>
    <rPh sb="4" eb="5">
      <t>オヨ</t>
    </rPh>
    <rPh sb="6" eb="8">
      <t>ソウゲイ</t>
    </rPh>
    <rPh sb="8" eb="9">
      <t>グルマ</t>
    </rPh>
    <phoneticPr fontId="14"/>
  </si>
  <si>
    <t>荷物置き場</t>
    <rPh sb="0" eb="2">
      <t>ニモツ</t>
    </rPh>
    <rPh sb="2" eb="3">
      <t>オ</t>
    </rPh>
    <rPh sb="4" eb="5">
      <t>バ</t>
    </rPh>
    <phoneticPr fontId="14"/>
  </si>
  <si>
    <t>備考１　機能訓練室の用途及び面積を記載してください。（面積は、内法です。）</t>
    <rPh sb="4" eb="6">
      <t>キノウ</t>
    </rPh>
    <rPh sb="6" eb="8">
      <t>クンレン</t>
    </rPh>
    <rPh sb="8" eb="9">
      <t>シツ</t>
    </rPh>
    <rPh sb="27" eb="29">
      <t>メンセキ</t>
    </rPh>
    <rPh sb="31" eb="33">
      <t>ウチノリ</t>
    </rPh>
    <phoneticPr fontId="14"/>
  </si>
  <si>
    <t>事業所名</t>
    <rPh sb="0" eb="3">
      <t>ジギョウショ</t>
    </rPh>
    <rPh sb="3" eb="4">
      <t>ナ</t>
    </rPh>
    <phoneticPr fontId="14"/>
  </si>
  <si>
    <t>通所リハビリテーション</t>
    <rPh sb="0" eb="2">
      <t>ツウショ</t>
    </rPh>
    <phoneticPr fontId="14"/>
  </si>
  <si>
    <t>提出不要</t>
    <rPh sb="0" eb="2">
      <t>テイシュツ</t>
    </rPh>
    <rPh sb="2" eb="4">
      <t>フヨウ</t>
    </rPh>
    <phoneticPr fontId="14"/>
  </si>
  <si>
    <t>　　　　　　利用者からの苦情を処理するために講ずる措置の概要</t>
  </si>
  <si>
    <t>　　　　　　　　　　　　　　　　　　　　措　　置　　の　　概　　要　　</t>
  </si>
  <si>
    <t>１　利用者からの相談又は苦情等に対応する常設の窓口（連絡先）、担当者の設置</t>
  </si>
  <si>
    <t>２　円滑かつ迅速に苦情処理を行うための処理体制・手順</t>
  </si>
  <si>
    <t>備考　上の事項は例示であり、これにかかわらず苦情処理に係る対応方針を具体的に記してくだい。</t>
  </si>
  <si>
    <t>　　　２　当該事業の専用部分と他との共用部分を色分けする等使用関係を分かり易く表示してください。</t>
    <phoneticPr fontId="14"/>
  </si>
  <si>
    <t>　　　３　設備及び備品の概要を記載してください。</t>
    <phoneticPr fontId="14"/>
  </si>
  <si>
    <t>　　　４　定員分の椅子を設置してください。</t>
    <rPh sb="5" eb="7">
      <t>テイイン</t>
    </rPh>
    <rPh sb="7" eb="8">
      <t>ブン</t>
    </rPh>
    <rPh sb="9" eb="11">
      <t>イス</t>
    </rPh>
    <rPh sb="12" eb="14">
      <t>セッチ</t>
    </rPh>
    <phoneticPr fontId="14"/>
  </si>
  <si>
    <r>
      <t>　　　５　</t>
    </r>
    <r>
      <rPr>
        <b/>
        <sz val="12"/>
        <rFont val="ＭＳ Ｐゴシック"/>
        <family val="3"/>
        <charset val="128"/>
      </rPr>
      <t>→</t>
    </r>
    <r>
      <rPr>
        <sz val="12"/>
        <rFont val="ＭＳ Ｐゴシック"/>
        <family val="3"/>
        <charset val="128"/>
      </rPr>
      <t>は、写真の向きです。○数字は、写真添付（写真（例））参照。</t>
    </r>
    <rPh sb="8" eb="10">
      <t>シャシン</t>
    </rPh>
    <rPh sb="11" eb="12">
      <t>ム</t>
    </rPh>
    <rPh sb="17" eb="19">
      <t>スウジ</t>
    </rPh>
    <rPh sb="21" eb="23">
      <t>シャシン</t>
    </rPh>
    <rPh sb="23" eb="25">
      <t>テンプ</t>
    </rPh>
    <rPh sb="26" eb="28">
      <t>シャシン</t>
    </rPh>
    <rPh sb="29" eb="30">
      <t>レイ</t>
    </rPh>
    <rPh sb="32" eb="34">
      <t>サンショウ</t>
    </rPh>
    <phoneticPr fontId="14"/>
  </si>
  <si>
    <t>①</t>
    <phoneticPr fontId="14"/>
  </si>
  <si>
    <r>
      <t>TEL　</t>
    </r>
    <r>
      <rPr>
        <sz val="11"/>
        <rFont val="ＭＳ 明朝"/>
        <family val="1"/>
        <charset val="128"/>
      </rPr>
      <t>03－5320－△△△△</t>
    </r>
    <phoneticPr fontId="14"/>
  </si>
  <si>
    <t>FAX</t>
    <phoneticPr fontId="14"/>
  </si>
  <si>
    <t>03-5388-△△△△</t>
    <phoneticPr fontId="14"/>
  </si>
  <si>
    <t>②</t>
    <phoneticPr fontId="14"/>
  </si>
  <si>
    <t>担当者（職種）名</t>
    <rPh sb="0" eb="2">
      <t>タントウ</t>
    </rPh>
    <rPh sb="2" eb="3">
      <t>シャ</t>
    </rPh>
    <rPh sb="4" eb="6">
      <t>ショクシュ</t>
    </rPh>
    <rPh sb="7" eb="8">
      <t>メイ</t>
    </rPh>
    <phoneticPr fontId="14"/>
  </si>
  <si>
    <t>△△　　△△</t>
    <phoneticPr fontId="14"/>
  </si>
  <si>
    <t>（ＰＴ）</t>
    <phoneticPr fontId="14"/>
  </si>
  <si>
    <t>③</t>
    <phoneticPr fontId="14"/>
  </si>
  <si>
    <t>受付時間</t>
    <rPh sb="0" eb="2">
      <t>ウケツケ</t>
    </rPh>
    <rPh sb="2" eb="4">
      <t>ジカン</t>
    </rPh>
    <phoneticPr fontId="14"/>
  </si>
  <si>
    <t>８：３０～１７：３０</t>
    <phoneticPr fontId="14"/>
  </si>
  <si>
    <t>④</t>
    <phoneticPr fontId="14"/>
  </si>
  <si>
    <t>担当者が不在の場合の対応</t>
    <rPh sb="0" eb="3">
      <t>タントウシャ</t>
    </rPh>
    <rPh sb="4" eb="6">
      <t>フザイ</t>
    </rPh>
    <rPh sb="7" eb="9">
      <t>バアイ</t>
    </rPh>
    <rPh sb="10" eb="12">
      <t>タイオウ</t>
    </rPh>
    <phoneticPr fontId="14"/>
  </si>
  <si>
    <t>①</t>
    <phoneticPr fontId="14"/>
  </si>
  <si>
    <t>苦情原因の把握</t>
    <rPh sb="0" eb="2">
      <t>クジョウ</t>
    </rPh>
    <rPh sb="2" eb="4">
      <t>ゲンイン</t>
    </rPh>
    <rPh sb="5" eb="7">
      <t>ハアク</t>
    </rPh>
    <phoneticPr fontId="14"/>
  </si>
  <si>
    <t>②</t>
    <phoneticPr fontId="14"/>
  </si>
  <si>
    <t>検討会の開催</t>
    <rPh sb="0" eb="3">
      <t>ケントウカイ</t>
    </rPh>
    <rPh sb="4" eb="6">
      <t>カイサイ</t>
    </rPh>
    <phoneticPr fontId="14"/>
  </si>
  <si>
    <t>③</t>
    <phoneticPr fontId="14"/>
  </si>
  <si>
    <t>改善の実施</t>
    <rPh sb="0" eb="2">
      <t>カイゼン</t>
    </rPh>
    <rPh sb="3" eb="5">
      <t>ジッシ</t>
    </rPh>
    <phoneticPr fontId="14"/>
  </si>
  <si>
    <t>④</t>
    <phoneticPr fontId="14"/>
  </si>
  <si>
    <t>解決困難な場合</t>
    <rPh sb="0" eb="2">
      <t>カイケツ</t>
    </rPh>
    <rPh sb="2" eb="4">
      <t>コンナン</t>
    </rPh>
    <rPh sb="5" eb="7">
      <t>バアイ</t>
    </rPh>
    <phoneticPr fontId="14"/>
  </si>
  <si>
    <t>⑤</t>
    <phoneticPr fontId="14"/>
  </si>
  <si>
    <t>再発防止</t>
    <rPh sb="0" eb="2">
      <t>サイハツ</t>
    </rPh>
    <rPh sb="2" eb="4">
      <t>ボウシ</t>
    </rPh>
    <phoneticPr fontId="14"/>
  </si>
  <si>
    <t>⑥</t>
    <phoneticPr fontId="14"/>
  </si>
  <si>
    <t>事故発生時の対応など</t>
    <rPh sb="0" eb="2">
      <t>ジコ</t>
    </rPh>
    <rPh sb="2" eb="4">
      <t>ハッセイ</t>
    </rPh>
    <rPh sb="4" eb="5">
      <t>トキ</t>
    </rPh>
    <rPh sb="6" eb="8">
      <t>タイオウ</t>
    </rPh>
    <phoneticPr fontId="14"/>
  </si>
  <si>
    <t>３　その他参考事項</t>
    <phoneticPr fontId="14"/>
  </si>
  <si>
    <t>事　業　所　名　称</t>
    <rPh sb="0" eb="1">
      <t>コト</t>
    </rPh>
    <rPh sb="2" eb="3">
      <t>ギョウ</t>
    </rPh>
    <rPh sb="4" eb="5">
      <t>ショ</t>
    </rPh>
    <phoneticPr fontId="14"/>
  </si>
  <si>
    <t>　　　４　添付書類については、次頁【加算届出の注意事項及び添付書類の説明】を参照して下さい。</t>
    <phoneticPr fontId="14"/>
  </si>
  <si>
    <t>　　　２　提出区分が「△」のものは、それぞれ作成し事業所内に掲示してください（提出は不要です）。</t>
    <rPh sb="5" eb="7">
      <t>テイシュツ</t>
    </rPh>
    <rPh sb="7" eb="9">
      <t>クブン</t>
    </rPh>
    <rPh sb="22" eb="24">
      <t>サクセイ</t>
    </rPh>
    <rPh sb="25" eb="28">
      <t>ジギョウショ</t>
    </rPh>
    <rPh sb="28" eb="29">
      <t>ナイ</t>
    </rPh>
    <rPh sb="30" eb="32">
      <t>ケイジ</t>
    </rPh>
    <rPh sb="39" eb="41">
      <t>テイシュツ</t>
    </rPh>
    <rPh sb="42" eb="44">
      <t>フヨウ</t>
    </rPh>
    <phoneticPr fontId="14"/>
  </si>
  <si>
    <t xml:space="preserve"> </t>
    <phoneticPr fontId="14"/>
  </si>
  <si>
    <t>フリガナ</t>
    <phoneticPr fontId="14"/>
  </si>
  <si>
    <t>～</t>
    <phoneticPr fontId="14"/>
  </si>
  <si>
    <t>備考</t>
    <phoneticPr fontId="14"/>
  </si>
  <si>
    <t>（参考様式３）</t>
    <phoneticPr fontId="14"/>
  </si>
  <si>
    <t>苦情を処理するために講ずる措置の概要（参考様式３）</t>
    <phoneticPr fontId="14"/>
  </si>
  <si>
    <t>提出いただいた届出書類に記載された内容等について問い合わせをする際の担当者名と連絡先を記入して下さい。（平日の日中に連絡が取れる番号をご記載下さい。）</t>
    <rPh sb="0" eb="2">
      <t>テイシュツ</t>
    </rPh>
    <rPh sb="7" eb="9">
      <t>トドケデ</t>
    </rPh>
    <rPh sb="9" eb="11">
      <t>ジョルイ</t>
    </rPh>
    <rPh sb="12" eb="14">
      <t>キサイ</t>
    </rPh>
    <rPh sb="17" eb="19">
      <t>ナイヨウ</t>
    </rPh>
    <rPh sb="19" eb="20">
      <t>トウ</t>
    </rPh>
    <rPh sb="24" eb="27">
      <t>トイア</t>
    </rPh>
    <rPh sb="32" eb="33">
      <t>サイ</t>
    </rPh>
    <rPh sb="34" eb="37">
      <t>タントウシャ</t>
    </rPh>
    <rPh sb="37" eb="38">
      <t>メイ</t>
    </rPh>
    <rPh sb="39" eb="41">
      <t>レンラク</t>
    </rPh>
    <rPh sb="41" eb="42">
      <t>サキ</t>
    </rPh>
    <rPh sb="43" eb="45">
      <t>キニュウ</t>
    </rPh>
    <rPh sb="47" eb="48">
      <t>クダ</t>
    </rPh>
    <rPh sb="52" eb="54">
      <t>ヘイジツ</t>
    </rPh>
    <rPh sb="55" eb="57">
      <t>ニッチュウ</t>
    </rPh>
    <rPh sb="58" eb="60">
      <t>レンラク</t>
    </rPh>
    <rPh sb="61" eb="62">
      <t>ト</t>
    </rPh>
    <rPh sb="64" eb="66">
      <t>バンゴウ</t>
    </rPh>
    <rPh sb="68" eb="70">
      <t>キサイ</t>
    </rPh>
    <rPh sb="70" eb="71">
      <t>クダ</t>
    </rPh>
    <phoneticPr fontId="14"/>
  </si>
  <si>
    <t>１</t>
    <phoneticPr fontId="14"/>
  </si>
  <si>
    <t>３</t>
    <phoneticPr fontId="14"/>
  </si>
  <si>
    <t>（日本産業規格Ａ列４番）</t>
    <rPh sb="3" eb="5">
      <t>サンギョウ</t>
    </rPh>
    <phoneticPr fontId="14"/>
  </si>
  <si>
    <t>（参考様式３）</t>
    <phoneticPr fontId="14"/>
  </si>
  <si>
    <t>（参考様式２）</t>
    <phoneticPr fontId="14"/>
  </si>
  <si>
    <t>事 業 所</t>
  </si>
  <si>
    <t>名　　称</t>
    <rPh sb="0" eb="1">
      <t>メイ</t>
    </rPh>
    <rPh sb="3" eb="4">
      <t>ショウ</t>
    </rPh>
    <phoneticPr fontId="14"/>
  </si>
  <si>
    <t>（郵便番号</t>
    <phoneticPr fontId="14"/>
  </si>
  <si>
    <t>-</t>
    <phoneticPr fontId="14"/>
  </si>
  <si>
    <t>）</t>
    <phoneticPr fontId="14"/>
  </si>
  <si>
    <t>Email</t>
    <phoneticPr fontId="14"/>
  </si>
  <si>
    <t>住所</t>
    <rPh sb="0" eb="2">
      <t>ジュウショ</t>
    </rPh>
    <phoneticPr fontId="14"/>
  </si>
  <si>
    <t>氏    名</t>
    <phoneticPr fontId="14"/>
  </si>
  <si>
    <t>生年月日</t>
    <phoneticPr fontId="14"/>
  </si>
  <si>
    <t>事業所の種別
（１つに○）</t>
    <phoneticPr fontId="14"/>
  </si>
  <si>
    <t>介護老人保健施設</t>
    <phoneticPr fontId="14"/>
  </si>
  <si>
    <t>介護医療院</t>
    <phoneticPr fontId="14"/>
  </si>
  <si>
    <t>○人員に関する基準の確認に必要な事項</t>
    <phoneticPr fontId="14"/>
  </si>
  <si>
    <t>従業者の職種・員数</t>
    <phoneticPr fontId="14"/>
  </si>
  <si>
    <t>医師</t>
    <rPh sb="0" eb="2">
      <t>イシ</t>
    </rPh>
    <phoneticPr fontId="14"/>
  </si>
  <si>
    <t>常　勤（人）</t>
    <phoneticPr fontId="14"/>
  </si>
  <si>
    <t>非常勤（人）</t>
    <phoneticPr fontId="14"/>
  </si>
  <si>
    <t>○設備に関する基準の確認に必要な事項</t>
    <phoneticPr fontId="14"/>
  </si>
  <si>
    <t>専用の部屋等の面積</t>
    <rPh sb="0" eb="2">
      <t>センヨウ</t>
    </rPh>
    <rPh sb="3" eb="5">
      <t>ヘヤ</t>
    </rPh>
    <rPh sb="5" eb="6">
      <t>トウ</t>
    </rPh>
    <rPh sb="7" eb="9">
      <t>メンセキ</t>
    </rPh>
    <phoneticPr fontId="14"/>
  </si>
  <si>
    <t>人</t>
    <rPh sb="0" eb="1">
      <t>ヒト</t>
    </rPh>
    <phoneticPr fontId="14"/>
  </si>
  <si>
    <t>添付書類</t>
    <rPh sb="0" eb="2">
      <t>テンプ</t>
    </rPh>
    <rPh sb="2" eb="4">
      <t>ショルイ</t>
    </rPh>
    <phoneticPr fontId="14"/>
  </si>
  <si>
    <t>別添のとおり</t>
    <rPh sb="0" eb="2">
      <t>ベッテン</t>
    </rPh>
    <phoneticPr fontId="14"/>
  </si>
  <si>
    <t>（日本産業規格A列４番）</t>
    <rPh sb="1" eb="3">
      <t>ニホン</t>
    </rPh>
    <rPh sb="3" eb="5">
      <t>サンギョウ</t>
    </rPh>
    <rPh sb="5" eb="7">
      <t>キカク</t>
    </rPh>
    <rPh sb="8" eb="9">
      <t>レツ</t>
    </rPh>
    <rPh sb="10" eb="11">
      <t>バン</t>
    </rPh>
    <phoneticPr fontId="40"/>
  </si>
  <si>
    <t>従業者の勤務の体制及び勤務形態一覧表　</t>
  </si>
  <si>
    <t>サービス種別（</t>
    <rPh sb="4" eb="6">
      <t>シュベツ</t>
    </rPh>
    <phoneticPr fontId="40"/>
  </si>
  <si>
    <t>通所リハビリテーション</t>
    <rPh sb="0" eb="2">
      <t>ツウショ</t>
    </rPh>
    <phoneticPr fontId="40"/>
  </si>
  <si>
    <t>）</t>
    <phoneticPr fontId="40"/>
  </si>
  <si>
    <t>令和</t>
    <rPh sb="0" eb="2">
      <t>レイワ</t>
    </rPh>
    <phoneticPr fontId="40"/>
  </si>
  <si>
    <t>(</t>
    <phoneticPr fontId="40"/>
  </si>
  <si>
    <t>)</t>
    <phoneticPr fontId="40"/>
  </si>
  <si>
    <t>年</t>
    <rPh sb="0" eb="1">
      <t>ネン</t>
    </rPh>
    <phoneticPr fontId="40"/>
  </si>
  <si>
    <t>月</t>
    <rPh sb="0" eb="1">
      <t>ゲツ</t>
    </rPh>
    <phoneticPr fontId="40"/>
  </si>
  <si>
    <t>事業所名（</t>
    <rPh sb="0" eb="3">
      <t>ジギョウショ</t>
    </rPh>
    <rPh sb="3" eb="4">
      <t>メイ</t>
    </rPh>
    <phoneticPr fontId="40"/>
  </si>
  <si>
    <t>(1)</t>
    <phoneticPr fontId="40"/>
  </si>
  <si>
    <t>４週</t>
  </si>
  <si>
    <t>(2)</t>
    <phoneticPr fontId="4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</si>
  <si>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</si>
  <si>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0"/>
  </si>
  <si>
    <t>時間/週</t>
    <rPh sb="0" eb="2">
      <t>ジカン</t>
    </rPh>
    <rPh sb="3" eb="4">
      <t>シュウ</t>
    </rPh>
    <phoneticPr fontId="40"/>
  </si>
  <si>
    <t>時間/月</t>
    <rPh sb="0" eb="2">
      <t>ジカン</t>
    </rPh>
    <rPh sb="3" eb="4">
      <t>ツキ</t>
    </rPh>
    <phoneticPr fontId="40"/>
  </si>
  <si>
    <t>当月の日数</t>
    <rPh sb="0" eb="2">
      <t>トウゲツ</t>
    </rPh>
    <rPh sb="3" eb="5">
      <t>ニッスウ</t>
    </rPh>
    <phoneticPr fontId="40"/>
  </si>
  <si>
    <t>日</t>
    <rPh sb="0" eb="1">
      <t>ニチ</t>
    </rPh>
    <phoneticPr fontId="40"/>
  </si>
  <si>
    <t>(4) 事業所全体のサービス提供単位数</t>
    <phoneticPr fontId="40"/>
  </si>
  <si>
    <t>単位</t>
    <rPh sb="0" eb="2">
      <t>タンイ</t>
    </rPh>
    <phoneticPr fontId="40"/>
  </si>
  <si>
    <t>単位目</t>
    <rPh sb="0" eb="2">
      <t>タンイ</t>
    </rPh>
    <rPh sb="2" eb="3">
      <t>メ</t>
    </rPh>
    <phoneticPr fontId="40"/>
  </si>
  <si>
    <t xml:space="preserve">(5) 当該サービス提供単位のサービス提供時間 </t>
    <rPh sb="4" eb="6">
      <t>トウガイ</t>
    </rPh>
    <rPh sb="10" eb="12">
      <t>テイキョウ</t>
    </rPh>
    <rPh sb="12" eb="14">
      <t>タンイ</t>
    </rPh>
    <rPh sb="19" eb="21">
      <t>テイキョウ</t>
    </rPh>
    <rPh sb="21" eb="23">
      <t>ジカン</t>
    </rPh>
    <phoneticPr fontId="40"/>
  </si>
  <si>
    <t>～</t>
    <phoneticPr fontId="40"/>
  </si>
  <si>
    <t>（計</t>
    <rPh sb="1" eb="2">
      <t>ケイ</t>
    </rPh>
    <phoneticPr fontId="40"/>
  </si>
  <si>
    <t>時間）</t>
    <rPh sb="0" eb="2">
      <t>ジカン</t>
    </rPh>
    <phoneticPr fontId="40"/>
  </si>
  <si>
    <t>No</t>
    <phoneticPr fontId="40"/>
  </si>
  <si>
    <t>(6) 
職種</t>
    <phoneticPr fontId="14"/>
  </si>
  <si>
    <t>(7)
勤務
形態</t>
    <phoneticPr fontId="14"/>
  </si>
  <si>
    <t>(8)
資格</t>
    <rPh sb="4" eb="6">
      <t>シカク</t>
    </rPh>
    <phoneticPr fontId="40"/>
  </si>
  <si>
    <t>(9) 氏　名</t>
    <phoneticPr fontId="14"/>
  </si>
  <si>
    <t>(10)</t>
    <phoneticPr fontId="40"/>
  </si>
  <si>
    <t>(12)
週平均
勤務時間
数</t>
    <phoneticPr fontId="40"/>
  </si>
  <si>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4"/>
  </si>
  <si>
    <t>1週目</t>
    <rPh sb="1" eb="2">
      <t>シュウ</t>
    </rPh>
    <rPh sb="2" eb="3">
      <t>メ</t>
    </rPh>
    <phoneticPr fontId="40"/>
  </si>
  <si>
    <t>2週目</t>
    <rPh sb="1" eb="2">
      <t>シュウ</t>
    </rPh>
    <rPh sb="2" eb="3">
      <t>メ</t>
    </rPh>
    <phoneticPr fontId="40"/>
  </si>
  <si>
    <t>3週目</t>
    <rPh sb="1" eb="2">
      <t>シュウ</t>
    </rPh>
    <rPh sb="2" eb="3">
      <t>メ</t>
    </rPh>
    <phoneticPr fontId="40"/>
  </si>
  <si>
    <t>4週目</t>
    <rPh sb="1" eb="2">
      <t>シュウ</t>
    </rPh>
    <rPh sb="2" eb="3">
      <t>メ</t>
    </rPh>
    <phoneticPr fontId="40"/>
  </si>
  <si>
    <t>5週目</t>
    <rPh sb="1" eb="2">
      <t>シュウ</t>
    </rPh>
    <rPh sb="2" eb="3">
      <t>メ</t>
    </rPh>
    <phoneticPr fontId="40"/>
  </si>
  <si>
    <t>シフト記号</t>
    <phoneticPr fontId="40"/>
  </si>
  <si>
    <t>勤務時間数</t>
    <rPh sb="0" eb="2">
      <t>キンム</t>
    </rPh>
    <rPh sb="2" eb="4">
      <t>ジカン</t>
    </rPh>
    <rPh sb="4" eb="5">
      <t>スウ</t>
    </rPh>
    <phoneticPr fontId="40"/>
  </si>
  <si>
    <t>サービス提供時間内
の勤務時間数</t>
    <rPh sb="4" eb="6">
      <t>テイキョウ</t>
    </rPh>
    <rPh sb="6" eb="9">
      <t>ジカンナイ</t>
    </rPh>
    <rPh sb="11" eb="13">
      <t>キンム</t>
    </rPh>
    <rPh sb="13" eb="15">
      <t>ジカン</t>
    </rPh>
    <rPh sb="15" eb="16">
      <t>スウ</t>
    </rPh>
    <phoneticPr fontId="40"/>
  </si>
  <si>
    <t>(14) サービス提供時間内の勤務延時間数</t>
    <phoneticPr fontId="40"/>
  </si>
  <si>
    <t>理学療法士</t>
    <rPh sb="0" eb="2">
      <t>リガク</t>
    </rPh>
    <rPh sb="2" eb="5">
      <t>リョウホウシ</t>
    </rPh>
    <phoneticPr fontId="40"/>
  </si>
  <si>
    <t>作業療法士</t>
    <rPh sb="0" eb="2">
      <t>サギョウ</t>
    </rPh>
    <rPh sb="2" eb="5">
      <t>リョウホウシ</t>
    </rPh>
    <phoneticPr fontId="40"/>
  </si>
  <si>
    <t>言語聴覚士</t>
    <rPh sb="0" eb="2">
      <t>ゲンゴ</t>
    </rPh>
    <rPh sb="2" eb="5">
      <t>チョウカクシ</t>
    </rPh>
    <phoneticPr fontId="40"/>
  </si>
  <si>
    <t>看護職員</t>
    <rPh sb="0" eb="2">
      <t>カンゴ</t>
    </rPh>
    <rPh sb="2" eb="4">
      <t>ショクイン</t>
    </rPh>
    <phoneticPr fontId="40"/>
  </si>
  <si>
    <t>介護職員</t>
    <rPh sb="0" eb="2">
      <t>カイゴ</t>
    </rPh>
    <rPh sb="2" eb="4">
      <t>ショクイン</t>
    </rPh>
    <phoneticPr fontId="40"/>
  </si>
  <si>
    <t>経験を有する看護師</t>
    <rPh sb="0" eb="2">
      <t>ケイケン</t>
    </rPh>
    <rPh sb="3" eb="4">
      <t>ユウ</t>
    </rPh>
    <rPh sb="6" eb="9">
      <t>カンゴシ</t>
    </rPh>
    <phoneticPr fontId="40"/>
  </si>
  <si>
    <t>他のリハビリテーション提供者</t>
    <rPh sb="0" eb="1">
      <t>タ</t>
    </rPh>
    <rPh sb="11" eb="14">
      <t>テイキョウシャ</t>
    </rPh>
    <phoneticPr fontId="40"/>
  </si>
  <si>
    <t>(15) 利用者数　　　</t>
    <phoneticPr fontId="40"/>
  </si>
  <si>
    <t>≪要 提出≫</t>
    <rPh sb="1" eb="2">
      <t>ヨウ</t>
    </rPh>
    <rPh sb="3" eb="5">
      <t>テイシュツ</t>
    </rPh>
    <phoneticPr fontId="40"/>
  </si>
  <si>
    <t>■シフト記号表（勤務時間帯）</t>
    <rPh sb="4" eb="6">
      <t>キゴウ</t>
    </rPh>
    <rPh sb="6" eb="7">
      <t>ヒョウ</t>
    </rPh>
    <rPh sb="8" eb="10">
      <t>キンム</t>
    </rPh>
    <rPh sb="10" eb="13">
      <t>ジカンタイ</t>
    </rPh>
    <phoneticPr fontId="40"/>
  </si>
  <si>
    <t>※24時間表記</t>
  </si>
  <si>
    <t>休憩時間1時間は「1:00」、休憩時間45分は「00:45」と入力してください。</t>
    <phoneticPr fontId="40"/>
  </si>
  <si>
    <t>勤務時間</t>
    <rPh sb="0" eb="2">
      <t>キンム</t>
    </rPh>
    <rPh sb="2" eb="4">
      <t>ジカン</t>
    </rPh>
    <phoneticPr fontId="40"/>
  </si>
  <si>
    <t>サービス提供時間</t>
    <rPh sb="4" eb="6">
      <t>テイキョウ</t>
    </rPh>
    <rPh sb="6" eb="8">
      <t>ジカン</t>
    </rPh>
    <phoneticPr fontId="40"/>
  </si>
  <si>
    <t>サービス提供時間内の勤務時間</t>
    <rPh sb="4" eb="6">
      <t>テイキョウ</t>
    </rPh>
    <rPh sb="6" eb="8">
      <t>ジカン</t>
    </rPh>
    <rPh sb="8" eb="9">
      <t>ナイ</t>
    </rPh>
    <rPh sb="10" eb="12">
      <t>キンム</t>
    </rPh>
    <rPh sb="12" eb="14">
      <t>ジカン</t>
    </rPh>
    <phoneticPr fontId="40"/>
  </si>
  <si>
    <t>自由記載欄</t>
    <rPh sb="0" eb="2">
      <t>ジユウ</t>
    </rPh>
    <rPh sb="2" eb="4">
      <t>キサイ</t>
    </rPh>
    <rPh sb="4" eb="5">
      <t>ラン</t>
    </rPh>
    <phoneticPr fontId="40"/>
  </si>
  <si>
    <t>記号</t>
    <rPh sb="0" eb="2">
      <t>キゴウ</t>
    </rPh>
    <phoneticPr fontId="40"/>
  </si>
  <si>
    <t>始業時刻</t>
    <rPh sb="0" eb="2">
      <t>シギョウ</t>
    </rPh>
    <rPh sb="2" eb="4">
      <t>ジコク</t>
    </rPh>
    <phoneticPr fontId="40"/>
  </si>
  <si>
    <t>終業時刻</t>
    <rPh sb="0" eb="2">
      <t>シュウギョウ</t>
    </rPh>
    <rPh sb="2" eb="4">
      <t>ジコク</t>
    </rPh>
    <phoneticPr fontId="40"/>
  </si>
  <si>
    <t>うち、休憩時間</t>
    <rPh sb="3" eb="5">
      <t>キュウケイ</t>
    </rPh>
    <rPh sb="5" eb="7">
      <t>ジカン</t>
    </rPh>
    <phoneticPr fontId="40"/>
  </si>
  <si>
    <t>開始時刻</t>
    <rPh sb="0" eb="2">
      <t>カイシ</t>
    </rPh>
    <rPh sb="2" eb="4">
      <t>ジコク</t>
    </rPh>
    <phoneticPr fontId="40"/>
  </si>
  <si>
    <t>終了時刻</t>
    <rPh sb="0" eb="2">
      <t>シュウリョウ</t>
    </rPh>
    <rPh sb="2" eb="4">
      <t>ジコク</t>
    </rPh>
    <phoneticPr fontId="40"/>
  </si>
  <si>
    <t>a</t>
    <phoneticPr fontId="40"/>
  </si>
  <si>
    <t>：</t>
    <phoneticPr fontId="40"/>
  </si>
  <si>
    <t>（</t>
    <phoneticPr fontId="40"/>
  </si>
  <si>
    <t>b</t>
    <phoneticPr fontId="40"/>
  </si>
  <si>
    <t>c</t>
    <phoneticPr fontId="40"/>
  </si>
  <si>
    <t>d</t>
    <phoneticPr fontId="40"/>
  </si>
  <si>
    <t>e</t>
    <phoneticPr fontId="40"/>
  </si>
  <si>
    <t>f</t>
    <phoneticPr fontId="40"/>
  </si>
  <si>
    <t>g</t>
    <phoneticPr fontId="40"/>
  </si>
  <si>
    <t>h</t>
    <phoneticPr fontId="40"/>
  </si>
  <si>
    <t>i</t>
    <phoneticPr fontId="40"/>
  </si>
  <si>
    <t>j</t>
    <phoneticPr fontId="40"/>
  </si>
  <si>
    <t>k</t>
    <phoneticPr fontId="40"/>
  </si>
  <si>
    <t>l</t>
    <phoneticPr fontId="40"/>
  </si>
  <si>
    <t>m</t>
    <phoneticPr fontId="40"/>
  </si>
  <si>
    <t>n</t>
    <phoneticPr fontId="40"/>
  </si>
  <si>
    <t>o</t>
    <phoneticPr fontId="40"/>
  </si>
  <si>
    <t>p</t>
    <phoneticPr fontId="40"/>
  </si>
  <si>
    <t>q</t>
    <phoneticPr fontId="40"/>
  </si>
  <si>
    <t>r</t>
    <phoneticPr fontId="40"/>
  </si>
  <si>
    <t>s</t>
    <phoneticPr fontId="40"/>
  </si>
  <si>
    <t>t</t>
    <phoneticPr fontId="40"/>
  </si>
  <si>
    <t>u</t>
    <phoneticPr fontId="40"/>
  </si>
  <si>
    <t>v</t>
    <phoneticPr fontId="40"/>
  </si>
  <si>
    <t>w</t>
    <phoneticPr fontId="40"/>
  </si>
  <si>
    <t>x</t>
    <phoneticPr fontId="40"/>
  </si>
  <si>
    <t>y</t>
    <phoneticPr fontId="40"/>
  </si>
  <si>
    <t>z</t>
    <phoneticPr fontId="40"/>
  </si>
  <si>
    <t>休</t>
    <rPh sb="0" eb="1">
      <t>ヤス</t>
    </rPh>
    <phoneticPr fontId="40"/>
  </si>
  <si>
    <t>休日</t>
    <rPh sb="0" eb="2">
      <t>キュウジツ</t>
    </rPh>
    <phoneticPr fontId="40"/>
  </si>
  <si>
    <t>-</t>
    <phoneticPr fontId="40"/>
  </si>
  <si>
    <t>・職種ごとの勤務時間を「○：○○～○：○○」と表記することが困難な場合は、No21～30を活用し、勤務時間数のみを入力してください。</t>
    <rPh sb="45" eb="47">
      <t>カツヨウ</t>
    </rPh>
    <phoneticPr fontId="40"/>
  </si>
  <si>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0"/>
  </si>
  <si>
    <t>・シフト記号が足りない場合は、適宜、行を追加してください。</t>
    <rPh sb="4" eb="6">
      <t>キゴウ</t>
    </rPh>
    <rPh sb="7" eb="8">
      <t>タ</t>
    </rPh>
    <rPh sb="11" eb="13">
      <t>バアイ</t>
    </rPh>
    <rPh sb="15" eb="17">
      <t>テキギ</t>
    </rPh>
    <rPh sb="18" eb="19">
      <t>ギョウ</t>
    </rPh>
    <rPh sb="20" eb="22">
      <t>ツイカ</t>
    </rPh>
    <phoneticPr fontId="4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</si>
  <si>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0"/>
  </si>
  <si>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40"/>
  </si>
  <si>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0"/>
  </si>
  <si>
    <t>≪提出不要≫</t>
    <rPh sb="1" eb="3">
      <t>テイシュツ</t>
    </rPh>
    <rPh sb="3" eb="5">
      <t>フヨウ</t>
    </rPh>
    <phoneticPr fontId="40"/>
  </si>
  <si>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14"/>
  </si>
  <si>
    <t>・・・直接入力する必要がある箇所です。</t>
    <rPh sb="3" eb="5">
      <t>チョクセツ</t>
    </rPh>
    <rPh sb="5" eb="7">
      <t>ニュウリョク</t>
    </rPh>
    <rPh sb="9" eb="11">
      <t>ヒツヨウ</t>
    </rPh>
    <rPh sb="14" eb="16">
      <t>カショ</t>
    </rPh>
    <phoneticPr fontId="40"/>
  </si>
  <si>
    <t>下記の記入方法に従って、入力してください。</t>
    <phoneticPr fontId="40"/>
  </si>
  <si>
    <t>・・・プルダウンから選択して入力する必要がある箇所です。</t>
    <rPh sb="10" eb="12">
      <t>センタク</t>
    </rPh>
    <rPh sb="14" eb="16">
      <t>ニュウリョク</t>
    </rPh>
    <rPh sb="18" eb="20">
      <t>ヒツヨウ</t>
    </rPh>
    <rPh sb="23" eb="25">
      <t>カショ</t>
    </rPh>
    <phoneticPr fontId="4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</si>
  <si>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</si>
  <si>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0"/>
  </si>
  <si>
    <t>　(1) 「４週」・「暦月」のいずれかを選択してください。</t>
    <rPh sb="7" eb="8">
      <t>シュウ</t>
    </rPh>
    <rPh sb="11" eb="12">
      <t>レキ</t>
    </rPh>
    <rPh sb="12" eb="13">
      <t>ツキ</t>
    </rPh>
    <rPh sb="20" eb="22">
      <t>センタク</t>
    </rPh>
    <phoneticPr fontId="4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</si>
  <si>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</si>
  <si>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0"/>
  </si>
  <si>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0"/>
  </si>
  <si>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0"/>
  </si>
  <si>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0"/>
  </si>
  <si>
    <t xml:space="preserve"> 　　 記入の順序は、職種ごとにまとめてください。</t>
    <rPh sb="4" eb="6">
      <t>キニュウ</t>
    </rPh>
    <rPh sb="7" eb="9">
      <t>ジュンジョ</t>
    </rPh>
    <rPh sb="11" eb="13">
      <t>ショクシュ</t>
    </rPh>
    <phoneticPr fontId="40"/>
  </si>
  <si>
    <t>職種名</t>
    <rPh sb="0" eb="2">
      <t>ショクシュ</t>
    </rPh>
    <rPh sb="2" eb="3">
      <t>メイ</t>
    </rPh>
    <phoneticPr fontId="40"/>
  </si>
  <si>
    <t>備考</t>
    <rPh sb="0" eb="2">
      <t>ビコウ</t>
    </rPh>
    <phoneticPr fontId="40"/>
  </si>
  <si>
    <t>医師</t>
    <rPh sb="0" eb="2">
      <t>イシ</t>
    </rPh>
    <phoneticPr fontId="40"/>
  </si>
  <si>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40"/>
  </si>
  <si>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40"/>
  </si>
  <si>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40"/>
  </si>
  <si>
    <t>　　　関係学会等により開催されているものを指します。</t>
    <rPh sb="3" eb="5">
      <t>カンケイ</t>
    </rPh>
    <rPh sb="5" eb="7">
      <t>ガッカイ</t>
    </rPh>
    <rPh sb="7" eb="8">
      <t>トウ</t>
    </rPh>
    <rPh sb="11" eb="13">
      <t>カイサイ</t>
    </rPh>
    <rPh sb="21" eb="22">
      <t>サ</t>
    </rPh>
    <phoneticPr fontId="40"/>
  </si>
  <si>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40"/>
  </si>
  <si>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40"/>
  </si>
  <si>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</si>
  <si>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0"/>
  </si>
  <si>
    <t>区分</t>
    <rPh sb="0" eb="2">
      <t>クブン</t>
    </rPh>
    <phoneticPr fontId="40"/>
  </si>
  <si>
    <t>A</t>
    <phoneticPr fontId="40"/>
  </si>
  <si>
    <t>常勤で専従</t>
    <rPh sb="0" eb="2">
      <t>ジョウキン</t>
    </rPh>
    <rPh sb="3" eb="5">
      <t>センジュウ</t>
    </rPh>
    <phoneticPr fontId="40"/>
  </si>
  <si>
    <t>B</t>
    <phoneticPr fontId="40"/>
  </si>
  <si>
    <t>常勤で兼務</t>
    <rPh sb="0" eb="2">
      <t>ジョウキン</t>
    </rPh>
    <rPh sb="3" eb="5">
      <t>ケンム</t>
    </rPh>
    <phoneticPr fontId="40"/>
  </si>
  <si>
    <t>C</t>
    <phoneticPr fontId="40"/>
  </si>
  <si>
    <t>非常勤で専従</t>
    <rPh sb="0" eb="3">
      <t>ヒジョウキン</t>
    </rPh>
    <rPh sb="4" eb="6">
      <t>センジュウ</t>
    </rPh>
    <phoneticPr fontId="40"/>
  </si>
  <si>
    <t>D</t>
    <phoneticPr fontId="40"/>
  </si>
  <si>
    <t>非常勤で兼務</t>
    <rPh sb="0" eb="1">
      <t>ヒ</t>
    </rPh>
    <rPh sb="1" eb="3">
      <t>ジョウキン</t>
    </rPh>
    <rPh sb="4" eb="6">
      <t>ケンム</t>
    </rPh>
    <phoneticPr fontId="40"/>
  </si>
  <si>
    <t>（注）常勤・非常勤の区分について</t>
    <rPh sb="1" eb="2">
      <t>チュウ</t>
    </rPh>
    <rPh sb="3" eb="5">
      <t>ジョウキン</t>
    </rPh>
    <rPh sb="6" eb="9">
      <t>ヒジョウキン</t>
    </rPh>
    <rPh sb="10" eb="12">
      <t>クブン</t>
    </rPh>
    <phoneticPr fontId="4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</si>
  <si>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</si>
  <si>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0"/>
  </si>
  <si>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</si>
  <si>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0"/>
  </si>
  <si>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0"/>
  </si>
  <si>
    <t>　(9) 従業者の氏名を記入してください。</t>
    <rPh sb="5" eb="8">
      <t>ジュウギョウシャ</t>
    </rPh>
    <rPh sb="9" eb="11">
      <t>シメイ</t>
    </rPh>
    <rPh sb="12" eb="14">
      <t>キニュウ</t>
    </rPh>
    <phoneticPr fontId="40"/>
  </si>
  <si>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0"/>
  </si>
  <si>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</si>
  <si>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</si>
  <si>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</si>
  <si>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0"/>
  </si>
  <si>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</si>
  <si>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0"/>
  </si>
  <si>
    <t>　　　 その他、特記事項欄としてもご活用ください。</t>
    <rPh sb="6" eb="7">
      <t>タ</t>
    </rPh>
    <rPh sb="8" eb="10">
      <t>トッキ</t>
    </rPh>
    <rPh sb="10" eb="12">
      <t>ジコウ</t>
    </rPh>
    <rPh sb="12" eb="13">
      <t>ラン</t>
    </rPh>
    <rPh sb="18" eb="20">
      <t>カツヨウ</t>
    </rPh>
    <phoneticPr fontId="40"/>
  </si>
  <si>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40"/>
  </si>
  <si>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0"/>
  </si>
  <si>
    <t>１．サービス種別</t>
    <rPh sb="6" eb="8">
      <t>シュベツ</t>
    </rPh>
    <phoneticPr fontId="40"/>
  </si>
  <si>
    <t>サービス種別</t>
    <rPh sb="4" eb="6">
      <t>シュベツ</t>
    </rPh>
    <phoneticPr fontId="40"/>
  </si>
  <si>
    <t>ー</t>
    <phoneticPr fontId="40"/>
  </si>
  <si>
    <t>２．職種名・資格名称</t>
    <rPh sb="2" eb="4">
      <t>ショクシュ</t>
    </rPh>
    <rPh sb="4" eb="5">
      <t>メイ</t>
    </rPh>
    <rPh sb="6" eb="8">
      <t>シカク</t>
    </rPh>
    <rPh sb="8" eb="10">
      <t>メイショウ</t>
    </rPh>
    <phoneticPr fontId="40"/>
  </si>
  <si>
    <t>資格</t>
    <rPh sb="0" eb="2">
      <t>シカク</t>
    </rPh>
    <phoneticPr fontId="40"/>
  </si>
  <si>
    <t>理学療法士</t>
    <rPh sb="0" eb="2">
      <t>リガク</t>
    </rPh>
    <rPh sb="2" eb="5">
      <t>リョウホウシ</t>
    </rPh>
    <phoneticPr fontId="47"/>
  </si>
  <si>
    <t>看護師</t>
    <rPh sb="0" eb="3">
      <t>カンゴシ</t>
    </rPh>
    <phoneticPr fontId="40"/>
  </si>
  <si>
    <t>ー</t>
  </si>
  <si>
    <t>准看護師</t>
    <rPh sb="0" eb="4">
      <t>ジュンカンゴシ</t>
    </rPh>
    <phoneticPr fontId="40"/>
  </si>
  <si>
    <t>柔道整復師</t>
    <rPh sb="0" eb="2">
      <t>ジュウドウ</t>
    </rPh>
    <rPh sb="2" eb="5">
      <t>セイフクシ</t>
    </rPh>
    <phoneticPr fontId="40"/>
  </si>
  <si>
    <t>あん摩マッサージ師</t>
    <rPh sb="2" eb="3">
      <t>マ</t>
    </rPh>
    <rPh sb="8" eb="9">
      <t>シ</t>
    </rPh>
    <phoneticPr fontId="40"/>
  </si>
  <si>
    <t>【自治体の皆様へ】</t>
    <rPh sb="1" eb="4">
      <t>ジチタイ</t>
    </rPh>
    <rPh sb="5" eb="7">
      <t>ミナサマ</t>
    </rPh>
    <phoneticPr fontId="40"/>
  </si>
  <si>
    <t>※ INDIRECT関数使用のため、以下のとおりセルに「名前の定義」をしています。</t>
    <rPh sb="10" eb="12">
      <t>カンスウ</t>
    </rPh>
    <rPh sb="12" eb="14">
      <t>シヨウ</t>
    </rPh>
    <rPh sb="18" eb="20">
      <t>イカ</t>
    </rPh>
    <rPh sb="28" eb="30">
      <t>ナマエ</t>
    </rPh>
    <rPh sb="31" eb="33">
      <t>テイギ</t>
    </rPh>
    <phoneticPr fontId="40"/>
  </si>
  <si>
    <t>　C16～L16・・・「職種」</t>
    <rPh sb="12" eb="14">
      <t>ショクシュ</t>
    </rPh>
    <phoneticPr fontId="40"/>
  </si>
  <si>
    <t>　C列・・・「医師」</t>
    <rPh sb="2" eb="3">
      <t>レツ</t>
    </rPh>
    <rPh sb="7" eb="9">
      <t>イシ</t>
    </rPh>
    <phoneticPr fontId="40"/>
  </si>
  <si>
    <t>　D列・・・「理学療法士」</t>
    <rPh sb="2" eb="3">
      <t>レツ</t>
    </rPh>
    <rPh sb="7" eb="9">
      <t>リガク</t>
    </rPh>
    <rPh sb="9" eb="12">
      <t>リョウホウシ</t>
    </rPh>
    <phoneticPr fontId="40"/>
  </si>
  <si>
    <t>　E列・・・「作業療法士」</t>
    <rPh sb="2" eb="3">
      <t>レツ</t>
    </rPh>
    <rPh sb="7" eb="9">
      <t>サギョウ</t>
    </rPh>
    <rPh sb="9" eb="12">
      <t>リョウホウシ</t>
    </rPh>
    <phoneticPr fontId="40"/>
  </si>
  <si>
    <t>　F列・・・「言語聴覚士」</t>
    <rPh sb="2" eb="3">
      <t>レツ</t>
    </rPh>
    <rPh sb="7" eb="9">
      <t>ゲンゴ</t>
    </rPh>
    <rPh sb="9" eb="12">
      <t>チョウカクシ</t>
    </rPh>
    <phoneticPr fontId="40"/>
  </si>
  <si>
    <t>　G列・・・「看護職員」</t>
    <rPh sb="2" eb="3">
      <t>レツ</t>
    </rPh>
    <rPh sb="7" eb="9">
      <t>カンゴ</t>
    </rPh>
    <rPh sb="9" eb="11">
      <t>ショクイン</t>
    </rPh>
    <phoneticPr fontId="40"/>
  </si>
  <si>
    <t>　H列・・・「介護職員」</t>
    <rPh sb="2" eb="3">
      <t>レツ</t>
    </rPh>
    <rPh sb="7" eb="9">
      <t>カイゴ</t>
    </rPh>
    <rPh sb="9" eb="11">
      <t>ショクイン</t>
    </rPh>
    <phoneticPr fontId="40"/>
  </si>
  <si>
    <t>　I列・・・「経験を有する看護師」</t>
    <rPh sb="2" eb="3">
      <t>レツ</t>
    </rPh>
    <rPh sb="7" eb="9">
      <t>ケイケン</t>
    </rPh>
    <rPh sb="10" eb="11">
      <t>ユウ</t>
    </rPh>
    <rPh sb="13" eb="16">
      <t>カンゴシ</t>
    </rPh>
    <phoneticPr fontId="40"/>
  </si>
  <si>
    <t>　J列・・・「他のリハビリテーション提供者」</t>
    <rPh sb="2" eb="3">
      <t>レツ</t>
    </rPh>
    <rPh sb="7" eb="8">
      <t>タ</t>
    </rPh>
    <rPh sb="18" eb="21">
      <t>テイキョウシャ</t>
    </rPh>
    <phoneticPr fontId="4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</si>
  <si>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0"/>
  </si>
  <si>
    <t>　行が足りない場合は、適宜追加してください。</t>
    <rPh sb="1" eb="2">
      <t>ギョウ</t>
    </rPh>
    <rPh sb="3" eb="4">
      <t>タ</t>
    </rPh>
    <rPh sb="7" eb="9">
      <t>バアイ</t>
    </rPh>
    <rPh sb="11" eb="13">
      <t>テキギ</t>
    </rPh>
    <rPh sb="13" eb="15">
      <t>ツイカ</t>
    </rPh>
    <phoneticPr fontId="40"/>
  </si>
  <si>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</si>
  <si>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0"/>
  </si>
  <si>
    <t>　・「数式」タブ　⇒　「名前の定義」を選択</t>
    <rPh sb="3" eb="5">
      <t>スウシキ</t>
    </rPh>
    <rPh sb="12" eb="14">
      <t>ナマエ</t>
    </rPh>
    <rPh sb="15" eb="17">
      <t>テイギ</t>
    </rPh>
    <rPh sb="19" eb="21">
      <t>センタク</t>
    </rPh>
    <phoneticPr fontId="40"/>
  </si>
  <si>
    <t>　・「名前」に職種名を入力</t>
    <rPh sb="3" eb="5">
      <t>ナマエ</t>
    </rPh>
    <rPh sb="7" eb="9">
      <t>ショクシュ</t>
    </rPh>
    <rPh sb="9" eb="10">
      <t>メイ</t>
    </rPh>
    <rPh sb="11" eb="13">
      <t>ニュウリョク</t>
    </rPh>
    <phoneticPr fontId="4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</si>
  <si>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</si>
  <si>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0"/>
  </si>
  <si>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</si>
  <si>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</si>
  <si>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</si>
  <si>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</si>
  <si>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4"/>
  </si>
  <si>
    <t>２  円滑かつ迅速に苦情処理を行うための処理体制・手順</t>
    <phoneticPr fontId="14"/>
  </si>
  <si>
    <t>３  苦情があったサービス事業者に対する対応方針等（居宅介護支援事業者の場合記入）</t>
    <phoneticPr fontId="14"/>
  </si>
  <si>
    <t>４  その他参考事項</t>
    <phoneticPr fontId="14"/>
  </si>
  <si>
    <t>備考  上の事項は例示であり、これにかかわらず苦情処理に係る対応方針を具体的に記してください。</t>
  </si>
  <si>
    <t>資格証の写し</t>
    <phoneticPr fontId="14"/>
  </si>
  <si>
    <t>チェックリスト</t>
    <phoneticPr fontId="14"/>
  </si>
  <si>
    <t>雇用契約、就業規則に関するチェックリスト</t>
    <rPh sb="0" eb="2">
      <t>コヨウ</t>
    </rPh>
    <rPh sb="2" eb="4">
      <t>ケイヤク</t>
    </rPh>
    <rPh sb="5" eb="7">
      <t>シュウギョウ</t>
    </rPh>
    <rPh sb="7" eb="9">
      <t>キソク</t>
    </rPh>
    <rPh sb="10" eb="11">
      <t>カン</t>
    </rPh>
    <phoneticPr fontId="14"/>
  </si>
  <si>
    <t>備　考</t>
    <phoneticPr fontId="14"/>
  </si>
  <si>
    <t>申請者 
確認欄</t>
    <phoneticPr fontId="14"/>
  </si>
  <si>
    <t>事業所名　：</t>
    <rPh sb="0" eb="3">
      <t>ジギョウショ</t>
    </rPh>
    <rPh sb="3" eb="4">
      <t>メイ</t>
    </rPh>
    <phoneticPr fontId="14"/>
  </si>
  <si>
    <t>＊</t>
    <phoneticPr fontId="14"/>
  </si>
  <si>
    <t>あてはまる箇所にチェックをお願いします。</t>
    <rPh sb="5" eb="7">
      <t>カショ</t>
    </rPh>
    <rPh sb="14" eb="15">
      <t>ネガ</t>
    </rPh>
    <phoneticPr fontId="14"/>
  </si>
  <si>
    <t>「いいえ」と答えた項目については、それぞれ所定の手続きを行ってください。</t>
    <rPh sb="6" eb="7">
      <t>コタ</t>
    </rPh>
    <rPh sb="9" eb="11">
      <t>コウモク</t>
    </rPh>
    <rPh sb="21" eb="23">
      <t>ショテイ</t>
    </rPh>
    <rPh sb="24" eb="26">
      <t>テツヅ</t>
    </rPh>
    <rPh sb="28" eb="29">
      <t>オコナ</t>
    </rPh>
    <phoneticPr fontId="14"/>
  </si>
  <si>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4"/>
  </si>
  <si>
    <t>　　はい　　　　　いいえ</t>
    <phoneticPr fontId="14"/>
  </si>
  <si>
    <t>１-②</t>
    <phoneticPr fontId="14"/>
  </si>
  <si>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4"/>
  </si>
  <si>
    <t>　　　年　　月　　日まで</t>
    <rPh sb="3" eb="4">
      <t>ネン</t>
    </rPh>
    <rPh sb="6" eb="7">
      <t>ガツ</t>
    </rPh>
    <rPh sb="9" eb="10">
      <t>ヒ</t>
    </rPh>
    <phoneticPr fontId="14"/>
  </si>
  <si>
    <t>（※指定日の1か月前までに必要）</t>
    <rPh sb="2" eb="4">
      <t>シテイ</t>
    </rPh>
    <rPh sb="4" eb="5">
      <t>ヒ</t>
    </rPh>
    <rPh sb="8" eb="9">
      <t>ゲツ</t>
    </rPh>
    <rPh sb="9" eb="10">
      <t>マエ</t>
    </rPh>
    <rPh sb="13" eb="15">
      <t>ヒツヨウ</t>
    </rPh>
    <phoneticPr fontId="14"/>
  </si>
  <si>
    <t>２</t>
    <phoneticPr fontId="14"/>
  </si>
  <si>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4"/>
  </si>
  <si>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4"/>
  </si>
  <si>
    <t>①派遣・出向される職員が特定されていること</t>
    <rPh sb="1" eb="3">
      <t>ハケン</t>
    </rPh>
    <rPh sb="4" eb="6">
      <t>シュッコウ</t>
    </rPh>
    <phoneticPr fontId="14"/>
  </si>
  <si>
    <t>②事業所管理者の指揮命令下で従事すること</t>
    <phoneticPr fontId="14"/>
  </si>
  <si>
    <t>③派遣・出向期間が特定されていること</t>
    <rPh sb="1" eb="3">
      <t>ハケン</t>
    </rPh>
    <phoneticPr fontId="14"/>
  </si>
  <si>
    <t>④当該従事者に同意を得ていること</t>
    <phoneticPr fontId="14"/>
  </si>
  <si>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</si>
  <si>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4"/>
  </si>
  <si>
    <t>４</t>
    <phoneticPr fontId="14"/>
  </si>
  <si>
    <t>最新の就業規則（または「常勤職員の勤務時間に関する調べ」）で定めている常勤職員の実労働時間数を記入してください。</t>
    <rPh sb="40" eb="45">
      <t>ジツロウドウジカン</t>
    </rPh>
    <phoneticPr fontId="14"/>
  </si>
  <si>
    <t>〔　　　　　〕時間／日　</t>
    <rPh sb="10" eb="11">
      <t>ニチ</t>
    </rPh>
    <phoneticPr fontId="14"/>
  </si>
  <si>
    <r>
      <t>〔　　　　　〕時間／週</t>
    </r>
    <r>
      <rPr>
        <sz val="6"/>
        <color theme="1"/>
        <rFont val="ＭＳ 明朝"/>
        <family val="1"/>
        <charset val="128"/>
      </rPr>
      <t>＊</t>
    </r>
    <rPh sb="10" eb="11">
      <t>シュウ</t>
    </rPh>
    <phoneticPr fontId="14"/>
  </si>
  <si>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4"/>
  </si>
  <si>
    <t>付表第一号（七）　通所リハビリテーション・介護予防通所リハビリテーション事業所の指定等に係る記載事項</t>
    <rPh sb="42" eb="43">
      <t>トウ</t>
    </rPh>
    <phoneticPr fontId="14"/>
  </si>
  <si>
    <t>　</t>
    <phoneticPr fontId="14"/>
  </si>
  <si>
    <t>法人番号</t>
    <phoneticPr fontId="14"/>
  </si>
  <si>
    <t>都</t>
    <rPh sb="0" eb="1">
      <t>ト</t>
    </rPh>
    <phoneticPr fontId="14"/>
  </si>
  <si>
    <t>道</t>
    <rPh sb="0" eb="1">
      <t>ミチ</t>
    </rPh>
    <phoneticPr fontId="14"/>
  </si>
  <si>
    <t>市</t>
    <rPh sb="0" eb="1">
      <t>シ</t>
    </rPh>
    <phoneticPr fontId="14"/>
  </si>
  <si>
    <t>区</t>
    <rPh sb="0" eb="1">
      <t>ク</t>
    </rPh>
    <phoneticPr fontId="14"/>
  </si>
  <si>
    <t>府</t>
    <rPh sb="0" eb="1">
      <t>フ</t>
    </rPh>
    <phoneticPr fontId="14"/>
  </si>
  <si>
    <t>県</t>
    <rPh sb="0" eb="1">
      <t>ケン</t>
    </rPh>
    <phoneticPr fontId="14"/>
  </si>
  <si>
    <t>町</t>
    <rPh sb="0" eb="1">
      <t>マチ</t>
    </rPh>
    <phoneticPr fontId="14"/>
  </si>
  <si>
    <t>村</t>
    <rPh sb="0" eb="1">
      <t>ムラ</t>
    </rPh>
    <phoneticPr fontId="14"/>
  </si>
  <si>
    <t>（内線）</t>
    <rPh sb="1" eb="3">
      <t>ナイセン</t>
    </rPh>
    <phoneticPr fontId="14"/>
  </si>
  <si>
    <t>診療所（下記のものを除く）</t>
    <rPh sb="4" eb="6">
      <t>カキ</t>
    </rPh>
    <rPh sb="10" eb="11">
      <t>ノゾ</t>
    </rPh>
    <phoneticPr fontId="14"/>
  </si>
  <si>
    <t>診療所（指定居宅等の事業の人員、設備及び
運営に関する基準第111条第１項の適用を受
けるもの）</t>
    <phoneticPr fontId="14"/>
  </si>
  <si>
    <t>専従</t>
    <rPh sb="0" eb="1">
      <t>セン</t>
    </rPh>
    <rPh sb="1" eb="2">
      <t>ジュウ</t>
    </rPh>
    <phoneticPr fontId="14"/>
  </si>
  <si>
    <t>兼務</t>
    <rPh sb="0" eb="1">
      <t>ケン</t>
    </rPh>
    <rPh sb="1" eb="2">
      <t>ツトム</t>
    </rPh>
    <phoneticPr fontId="14"/>
  </si>
  <si>
    <t>㎡</t>
  </si>
  <si>
    <t>利用定員（同時利用）</t>
    <rPh sb="0" eb="2">
      <t>リヨウ</t>
    </rPh>
    <rPh sb="2" eb="4">
      <t>テイイン</t>
    </rPh>
    <rPh sb="5" eb="7">
      <t>ドウジ</t>
    </rPh>
    <rPh sb="7" eb="9">
      <t>リヨウ</t>
    </rPh>
    <phoneticPr fontId="14"/>
  </si>
  <si>
    <t>人</t>
    <rPh sb="0" eb="1">
      <t xml:space="preserve">ニン </t>
    </rPh>
    <phoneticPr fontId="14"/>
  </si>
  <si>
    <t>サービス提供単位１</t>
    <rPh sb="4" eb="6">
      <t>テイキョウ</t>
    </rPh>
    <phoneticPr fontId="14"/>
  </si>
  <si>
    <t>理学療法士</t>
    <phoneticPr fontId="14"/>
  </si>
  <si>
    <t>作業療法士</t>
    <phoneticPr fontId="14"/>
  </si>
  <si>
    <t>言語聴覚士</t>
    <phoneticPr fontId="14"/>
  </si>
  <si>
    <t>看護職員</t>
    <phoneticPr fontId="14"/>
  </si>
  <si>
    <t>介護職員</t>
    <phoneticPr fontId="14"/>
  </si>
  <si>
    <t>営業日（該当に〇）</t>
    <rPh sb="0" eb="2">
      <t>エイギョウ</t>
    </rPh>
    <rPh sb="2" eb="3">
      <t>ビ</t>
    </rPh>
    <rPh sb="4" eb="6">
      <t>ガイトウ</t>
    </rPh>
    <phoneticPr fontId="14"/>
  </si>
  <si>
    <t>日曜日</t>
    <rPh sb="0" eb="3">
      <t>ニチヨウビ</t>
    </rPh>
    <phoneticPr fontId="14"/>
  </si>
  <si>
    <t>月曜日</t>
    <rPh sb="0" eb="3">
      <t>ゲツヨウビ</t>
    </rPh>
    <phoneticPr fontId="14"/>
  </si>
  <si>
    <t>火曜日</t>
    <rPh sb="0" eb="3">
      <t>カヨウビ</t>
    </rPh>
    <phoneticPr fontId="14"/>
  </si>
  <si>
    <t>水曜日</t>
    <rPh sb="0" eb="3">
      <t>スイヨウビ</t>
    </rPh>
    <phoneticPr fontId="14"/>
  </si>
  <si>
    <t>木曜日</t>
    <rPh sb="0" eb="3">
      <t>モクヨウビ</t>
    </rPh>
    <phoneticPr fontId="14"/>
  </si>
  <si>
    <t>金曜日</t>
    <rPh sb="0" eb="3">
      <t>キンヨウビ</t>
    </rPh>
    <phoneticPr fontId="14"/>
  </si>
  <si>
    <t>土曜日</t>
    <rPh sb="0" eb="3">
      <t>ドヨウビ</t>
    </rPh>
    <phoneticPr fontId="14"/>
  </si>
  <si>
    <t>祝日</t>
    <rPh sb="0" eb="2">
      <t>シュクジツ</t>
    </rPh>
    <phoneticPr fontId="14"/>
  </si>
  <si>
    <t>その他（年末年始休日等）</t>
    <phoneticPr fontId="14"/>
  </si>
  <si>
    <t>営業時間</t>
    <phoneticPr fontId="14"/>
  </si>
  <si>
    <t>：</t>
    <phoneticPr fontId="14"/>
  </si>
  <si>
    <t>曜日ごとに
異なる場合記入</t>
    <rPh sb="0" eb="2">
      <t>ヨウビ</t>
    </rPh>
    <rPh sb="6" eb="7">
      <t>コト</t>
    </rPh>
    <rPh sb="9" eb="11">
      <t>バアイ</t>
    </rPh>
    <rPh sb="11" eb="13">
      <t>キニュウ</t>
    </rPh>
    <phoneticPr fontId="14"/>
  </si>
  <si>
    <t>平日</t>
    <rPh sb="0" eb="2">
      <t>ヘイジツ</t>
    </rPh>
    <phoneticPr fontId="14"/>
  </si>
  <si>
    <t>日曜日・祝日</t>
    <rPh sb="0" eb="2">
      <t>ニチヨウ</t>
    </rPh>
    <rPh sb="2" eb="3">
      <t>ビ</t>
    </rPh>
    <rPh sb="4" eb="6">
      <t>シュクジツ</t>
    </rPh>
    <phoneticPr fontId="14"/>
  </si>
  <si>
    <t>サービス提供時間</t>
    <rPh sb="4" eb="6">
      <t>テイキョウ</t>
    </rPh>
    <phoneticPr fontId="14"/>
  </si>
  <si>
    <t>サービス提供単位２</t>
    <rPh sb="4" eb="6">
      <t>テイキョウ</t>
    </rPh>
    <phoneticPr fontId="14"/>
  </si>
  <si>
    <t>１
２
３
４
５</t>
    <phoneticPr fontId="1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</si>
  <si>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14"/>
  </si>
  <si>
    <t>通所リハビリテーション・介護予防通所リハビリテーション事業所の指定等に係る記載事項（付表第一号（七））</t>
    <phoneticPr fontId="14"/>
  </si>
  <si>
    <t>事業所の平面図</t>
    <phoneticPr fontId="14"/>
  </si>
  <si>
    <t>運営規程</t>
    <rPh sb="0" eb="2">
      <t>ウンエイ</t>
    </rPh>
    <rPh sb="2" eb="4">
      <t>キテイ</t>
    </rPh>
    <phoneticPr fontId="14"/>
  </si>
  <si>
    <t>提出
区分</t>
    <rPh sb="0" eb="2">
      <t>テイシュツ</t>
    </rPh>
    <rPh sb="3" eb="5">
      <t>クブン</t>
    </rPh>
    <phoneticPr fontId="14"/>
  </si>
  <si>
    <t>（この一覧表も提出してください。）</t>
    <rPh sb="3" eb="5">
      <t>イチラン</t>
    </rPh>
    <rPh sb="5" eb="6">
      <t>ヒョウ</t>
    </rPh>
    <rPh sb="7" eb="9">
      <t>テイシュツ</t>
    </rPh>
    <phoneticPr fontId="14"/>
  </si>
  <si>
    <t>提　出　書　類</t>
    <rPh sb="0" eb="1">
      <t>テイ</t>
    </rPh>
    <rPh sb="2" eb="3">
      <t>デ</t>
    </rPh>
    <rPh sb="4" eb="7">
      <t>ショルイ</t>
    </rPh>
    <phoneticPr fontId="14"/>
  </si>
  <si>
    <t>東京介護老人保健施設</t>
    <rPh sb="0" eb="2">
      <t>トウキョウ</t>
    </rPh>
    <rPh sb="2" eb="10">
      <t>カイゴロウジンホケンシセツ</t>
    </rPh>
    <phoneticPr fontId="14"/>
  </si>
  <si>
    <t>事業所のカラー写真（Ａ４　横）</t>
    <rPh sb="0" eb="3">
      <t>ジギョウショ</t>
    </rPh>
    <rPh sb="7" eb="9">
      <t>シャシン</t>
    </rPh>
    <rPh sb="13" eb="14">
      <t>ヨコ</t>
    </rPh>
    <phoneticPr fontId="14"/>
  </si>
  <si>
    <t>①外観（建物全体）</t>
    <rPh sb="1" eb="3">
      <t>ガイカン</t>
    </rPh>
    <rPh sb="4" eb="6">
      <t>タテモノ</t>
    </rPh>
    <rPh sb="6" eb="8">
      <t>ゼンタイ</t>
    </rPh>
    <phoneticPr fontId="14"/>
  </si>
  <si>
    <t>②出入口</t>
    <rPh sb="1" eb="2">
      <t>デ</t>
    </rPh>
    <phoneticPr fontId="14"/>
  </si>
  <si>
    <t>④機能訓練室　・・・・・・</t>
    <rPh sb="1" eb="3">
      <t>キノウ</t>
    </rPh>
    <rPh sb="3" eb="5">
      <t>クンレン</t>
    </rPh>
    <rPh sb="5" eb="6">
      <t>シツ</t>
    </rPh>
    <phoneticPr fontId="14"/>
  </si>
  <si>
    <t>③トイレ</t>
    <phoneticPr fontId="14"/>
  </si>
  <si>
    <t>⑧浴室　・・・・・・</t>
    <rPh sb="1" eb="3">
      <t>ヨクシツ</t>
    </rPh>
    <phoneticPr fontId="14"/>
  </si>
  <si>
    <t>⑫駐車場及び送迎車</t>
    <rPh sb="1" eb="4">
      <t>チュウシャジョウ</t>
    </rPh>
    <rPh sb="4" eb="5">
      <t>オヨ</t>
    </rPh>
    <rPh sb="6" eb="9">
      <t>ソウゲイシャ</t>
    </rPh>
    <phoneticPr fontId="14"/>
  </si>
  <si>
    <t>※必要に応じて用紙を追加してください</t>
    <rPh sb="1" eb="3">
      <t>ヒツヨウ</t>
    </rPh>
    <rPh sb="4" eb="5">
      <t>オウ</t>
    </rPh>
    <rPh sb="7" eb="9">
      <t>ヨウシ</t>
    </rPh>
    <rPh sb="10" eb="12">
      <t>ツイカ</t>
    </rPh>
    <phoneticPr fontId="14"/>
  </si>
  <si>
    <t>通所リハビリテーション・介護予防通所リハビリテーション事業所（みなし指定）の
人員・設備等に関する提出書類一覧</t>
    <rPh sb="0" eb="1">
      <t>ツウ</t>
    </rPh>
    <rPh sb="1" eb="2">
      <t>ショ</t>
    </rPh>
    <rPh sb="12" eb="14">
      <t>カイゴ</t>
    </rPh>
    <rPh sb="14" eb="16">
      <t>ヨボウ</t>
    </rPh>
    <rPh sb="16" eb="17">
      <t>ツウ</t>
    </rPh>
    <rPh sb="17" eb="18">
      <t>ショ</t>
    </rPh>
    <rPh sb="27" eb="29">
      <t>ジギョウ</t>
    </rPh>
    <rPh sb="29" eb="30">
      <t>ショ</t>
    </rPh>
    <rPh sb="34" eb="36">
      <t>シテイ</t>
    </rPh>
    <rPh sb="39" eb="41">
      <t>ジンイン</t>
    </rPh>
    <rPh sb="42" eb="44">
      <t>セツビ</t>
    </rPh>
    <rPh sb="44" eb="45">
      <t>トウ</t>
    </rPh>
    <rPh sb="46" eb="47">
      <t>カン</t>
    </rPh>
    <rPh sb="49" eb="51">
      <t>テイシュツ</t>
    </rPh>
    <phoneticPr fontId="14"/>
  </si>
  <si>
    <t>（メール）</t>
    <phoneticPr fontId="14"/>
  </si>
  <si>
    <t>（標準様式1）</t>
    <rPh sb="1" eb="3">
      <t>ヒョウジュン</t>
    </rPh>
    <rPh sb="3" eb="5">
      <t>ヨウシキ</t>
    </rPh>
    <phoneticPr fontId="14"/>
  </si>
  <si>
    <t>通所リハビリテーション（医療院）</t>
    <rPh sb="0" eb="2">
      <t>ツウショ</t>
    </rPh>
    <rPh sb="12" eb="14">
      <t>イリョウ</t>
    </rPh>
    <rPh sb="14" eb="15">
      <t>イン</t>
    </rPh>
    <phoneticPr fontId="40"/>
  </si>
  <si>
    <t>通所リハビリテーション（老健）</t>
    <rPh sb="0" eb="2">
      <t>ツウショ</t>
    </rPh>
    <rPh sb="12" eb="14">
      <t>ロウケン</t>
    </rPh>
    <phoneticPr fontId="40"/>
  </si>
  <si>
    <t>介護予防通所リハビリテーション（老健）</t>
    <rPh sb="0" eb="2">
      <t>カイゴ</t>
    </rPh>
    <rPh sb="2" eb="4">
      <t>ヨボウ</t>
    </rPh>
    <rPh sb="4" eb="6">
      <t>ツウショ</t>
    </rPh>
    <rPh sb="16" eb="18">
      <t>ロウケン</t>
    </rPh>
    <phoneticPr fontId="40"/>
  </si>
  <si>
    <t>介護予防通所リハビリテーション（医療院）</t>
    <rPh sb="0" eb="2">
      <t>カイゴ</t>
    </rPh>
    <rPh sb="2" eb="4">
      <t>ヨボウ</t>
    </rPh>
    <rPh sb="4" eb="6">
      <t>ツウショ</t>
    </rPh>
    <rPh sb="16" eb="18">
      <t>イリョウ</t>
    </rPh>
    <rPh sb="18" eb="19">
      <t>イン</t>
    </rPh>
    <phoneticPr fontId="40"/>
  </si>
  <si>
    <t>通所リハビリテーション・介護予防リハビリテーション（老健）</t>
    <rPh sb="0" eb="2">
      <t>ツウショ</t>
    </rPh>
    <rPh sb="12" eb="14">
      <t>カイゴ</t>
    </rPh>
    <rPh sb="14" eb="16">
      <t>ヨボウ</t>
    </rPh>
    <rPh sb="26" eb="28">
      <t>ロウケン</t>
    </rPh>
    <phoneticPr fontId="40"/>
  </si>
  <si>
    <t>通所リハビリテーション・介護予防リハビリテーション（医療院）</t>
    <rPh sb="0" eb="2">
      <t>ツウショ</t>
    </rPh>
    <rPh sb="12" eb="14">
      <t>カイゴ</t>
    </rPh>
    <rPh sb="14" eb="16">
      <t>ヨボウ</t>
    </rPh>
    <rPh sb="26" eb="28">
      <t>イリョウ</t>
    </rPh>
    <rPh sb="28" eb="29">
      <t>イン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</si>
</sst>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0"/>
    <numFmt numFmtId="178" formatCode="#,##0.0#"/>
    <numFmt numFmtId="179" formatCode="yyyy&quot;年&quot;m&quot;月&quot;d&quot;日&quot;;@"/>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4"/>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0"/>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2"/>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明朝"/>
      <family val="1"/>
      <charset val="128"/>
    </font>
    <font>
      <sz val="8"/>
      <name val="ＭＳ Ｐゴシック"/>
      <family val="3"/>
      <charset val="128"/>
    </font>
    <font>
      <sz val="6"/>
      <name val="ＭＳ Ｐゴシック"/>
      <family val="2"/>
      <charset val="128"/>
      <scheme val="minor"/>
    </font>
    <font>
      <sz val="10"/>
      <color rgb="FF000000"/>
      <name val="Times New Roman"/>
      <family val="1"/>
    </font>
    <font>
      <sz val="10"/>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b/>
      <sz val="12"/>
      <name val="ＭＳ Ｐゴシック"/>
      <family val="3"/>
      <charset val="128"/>
      <scheme val="minor"/>
    </font>
    <font>
      <sz val="11"/>
      <name val="ＭＳ Ｐゴシック"/>
      <family val="3"/>
      <charset val="128"/>
      <scheme val="minor"/>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b/>
      <sz val="10"/>
      <color theme="1"/>
      <name val="ＭＳ Ｐゴシック"/>
      <family val="3"/>
      <charset val="128"/>
    </font>
    <font>
      <b/>
      <sz val="10"/>
      <color theme="1"/>
      <name val="Times New Roman"/>
      <family val="1"/>
    </font>
    <font>
      <sz val="10"/>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tint="-0.14999847407452621"/>
        <bgColor indexed="64"/>
      </patternFill>
    </fill>
  </fills>
  <borders count="1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indexed="64"/>
      </top>
      <bottom/>
      <diagonal/>
    </border>
  </borders>
  <cellStyleXfs count="70">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11" fillId="0" borderId="0" applyBorder="0"/>
    <xf numFmtId="0" fontId="36" fillId="4" borderId="0" applyNumberFormat="0" applyBorder="0" applyAlignment="0" applyProtection="0">
      <alignment vertical="center"/>
    </xf>
    <xf numFmtId="0" fontId="39" fillId="0" borderId="0"/>
    <xf numFmtId="0" fontId="18" fillId="0" borderId="0"/>
    <xf numFmtId="0" fontId="6" fillId="0" borderId="0">
      <alignment vertical="center"/>
    </xf>
    <xf numFmtId="0" fontId="39" fillId="0" borderId="0"/>
    <xf numFmtId="0" fontId="5" fillId="0" borderId="0">
      <alignment vertical="center"/>
    </xf>
    <xf numFmtId="0" fontId="4" fillId="0" borderId="0">
      <alignment vertical="center"/>
    </xf>
    <xf numFmtId="0" fontId="3" fillId="0" borderId="0">
      <alignment vertical="center"/>
    </xf>
    <xf numFmtId="0" fontId="41" fillId="0" borderId="0"/>
    <xf numFmtId="0" fontId="18" fillId="0" borderId="0"/>
    <xf numFmtId="0" fontId="11" fillId="0" borderId="0" applyBorder="0"/>
    <xf numFmtId="0" fontId="41" fillId="0" borderId="0"/>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8" fillId="0" borderId="0"/>
    <xf numFmtId="0" fontId="11" fillId="0" borderId="0" applyBorder="0"/>
    <xf numFmtId="0" fontId="41" fillId="0" borderId="0"/>
    <xf numFmtId="0" fontId="2" fillId="0" borderId="0">
      <alignment vertical="center"/>
    </xf>
    <xf numFmtId="38" fontId="2" fillId="0" borderId="0" applyFont="0" applyFill="0" applyBorder="0" applyAlignment="0" applyProtection="0">
      <alignment vertical="center"/>
    </xf>
    <xf numFmtId="0" fontId="18" fillId="0" borderId="0"/>
    <xf numFmtId="0" fontId="18" fillId="0" borderId="0">
      <alignment vertical="center"/>
    </xf>
    <xf numFmtId="0" fontId="18" fillId="0" borderId="0">
      <alignment vertical="center"/>
    </xf>
    <xf numFmtId="0" fontId="41" fillId="0" borderId="0"/>
    <xf numFmtId="0" fontId="18" fillId="0" borderId="0">
      <alignment vertical="center"/>
    </xf>
    <xf numFmtId="0" fontId="1" fillId="0" borderId="0">
      <alignment vertical="center"/>
    </xf>
    <xf numFmtId="38" fontId="1" fillId="0" borderId="0" applyFont="0" applyFill="0" applyBorder="0" applyAlignment="0" applyProtection="0">
      <alignment vertical="center"/>
    </xf>
  </cellStyleXfs>
  <cellXfs count="787">
    <xf numFmtId="0" fontId="0" fillId="0" borderId="0" xfId="0"/>
    <xf numFmtId="0" fontId="0" fillId="0" borderId="13" xfId="0" applyBorder="1"/>
    <xf numFmtId="0" fontId="0" fillId="0" borderId="14" xfId="0" applyBorder="1"/>
    <xf numFmtId="0" fontId="0" fillId="0" borderId="15" xfId="0" applyBorder="1"/>
    <xf numFmtId="0" fontId="0" fillId="0" borderId="16" xfId="0" applyBorder="1"/>
    <xf numFmtId="0" fontId="0" fillId="0" borderId="29" xfId="0" applyBorder="1" applyAlignment="1">
      <alignment horizontal="center"/>
    </xf>
    <xf numFmtId="0" fontId="0" fillId="0" borderId="30" xfId="0" applyBorder="1" applyAlignment="1">
      <alignment horizontal="center"/>
    </xf>
    <xf numFmtId="0" fontId="15" fillId="0" borderId="0" xfId="0" applyFont="1"/>
    <xf numFmtId="0" fontId="0" fillId="0" borderId="38" xfId="0" applyBorder="1"/>
    <xf numFmtId="0" fontId="0" fillId="0" borderId="39" xfId="0" applyBorder="1"/>
    <xf numFmtId="0" fontId="0" fillId="0" borderId="40" xfId="0" applyBorder="1" applyAlignment="1">
      <alignment horizontal="center"/>
    </xf>
    <xf numFmtId="0" fontId="0" fillId="0" borderId="24" xfId="0" applyBorder="1" applyAlignment="1">
      <alignment horizontal="center"/>
    </xf>
    <xf numFmtId="0" fontId="0" fillId="0" borderId="41" xfId="0" applyBorder="1" applyAlignment="1">
      <alignment horizontal="center"/>
    </xf>
    <xf numFmtId="0" fontId="17" fillId="0" borderId="0" xfId="0" applyFont="1"/>
    <xf numFmtId="0" fontId="0" fillId="0" borderId="42" xfId="0" applyBorder="1" applyAlignment="1">
      <alignment horizontal="distributed" vertical="center"/>
    </xf>
    <xf numFmtId="0" fontId="0" fillId="0" borderId="43" xfId="0" applyBorder="1" applyAlignment="1">
      <alignment horizontal="center"/>
    </xf>
    <xf numFmtId="0" fontId="8" fillId="0" borderId="0" xfId="0" applyFont="1" applyAlignment="1">
      <alignment horizontal="center" vertical="center"/>
    </xf>
    <xf numFmtId="0" fontId="16" fillId="0" borderId="0" xfId="0" applyFont="1" applyAlignment="1">
      <alignment horizontal="left"/>
    </xf>
    <xf numFmtId="0" fontId="18" fillId="0" borderId="56" xfId="0" applyFont="1" applyBorder="1"/>
    <xf numFmtId="0" fontId="18" fillId="0" borderId="57" xfId="0" applyFont="1" applyBorder="1"/>
    <xf numFmtId="0" fontId="18" fillId="0" borderId="39" xfId="0" applyFont="1" applyBorder="1" applyAlignment="1">
      <alignment horizontal="center" vertical="center" shrinkToFit="1"/>
    </xf>
    <xf numFmtId="0" fontId="18" fillId="0" borderId="58" xfId="0" applyFont="1" applyBorder="1" applyAlignment="1">
      <alignment horizontal="center" vertical="center"/>
    </xf>
    <xf numFmtId="0" fontId="18" fillId="0" borderId="61" xfId="0" applyFont="1" applyBorder="1" applyAlignment="1">
      <alignment horizontal="center" vertical="center" shrinkToFit="1"/>
    </xf>
    <xf numFmtId="0" fontId="18" fillId="0" borderId="62" xfId="0" applyFont="1" applyBorder="1" applyAlignment="1">
      <alignment horizontal="center" vertical="center"/>
    </xf>
    <xf numFmtId="0" fontId="18" fillId="0" borderId="60" xfId="0" applyFont="1" applyBorder="1" applyAlignment="1">
      <alignment horizontal="center" vertical="center"/>
    </xf>
    <xf numFmtId="0" fontId="18" fillId="0" borderId="63" xfId="0" applyFont="1" applyBorder="1" applyAlignment="1">
      <alignment horizontal="center" vertical="center"/>
    </xf>
    <xf numFmtId="0" fontId="0" fillId="0" borderId="64" xfId="0" applyBorder="1" applyAlignment="1">
      <alignment horizontal="center" vertical="center"/>
    </xf>
    <xf numFmtId="0" fontId="11" fillId="0" borderId="0" xfId="41" applyBorder="1"/>
    <xf numFmtId="0" fontId="11" fillId="0" borderId="13" xfId="41" applyBorder="1"/>
    <xf numFmtId="0" fontId="13" fillId="0" borderId="10" xfId="41" applyFont="1" applyBorder="1"/>
    <xf numFmtId="0" fontId="11" fillId="0" borderId="11" xfId="41" applyBorder="1"/>
    <xf numFmtId="0" fontId="11" fillId="0" borderId="12" xfId="41" applyBorder="1"/>
    <xf numFmtId="0" fontId="13" fillId="0" borderId="44" xfId="41" applyFont="1" applyBorder="1"/>
    <xf numFmtId="0" fontId="11" fillId="0" borderId="11" xfId="41" applyBorder="1" applyAlignment="1">
      <alignment vertical="center"/>
    </xf>
    <xf numFmtId="0" fontId="11" fillId="0" borderId="68" xfId="41" applyBorder="1"/>
    <xf numFmtId="0" fontId="11" fillId="0" borderId="69" xfId="41" applyBorder="1"/>
    <xf numFmtId="0" fontId="11" fillId="0" borderId="44" xfId="41" applyBorder="1"/>
    <xf numFmtId="0" fontId="11" fillId="0" borderId="0" xfId="41" applyBorder="1" applyAlignment="1">
      <alignment vertical="center"/>
    </xf>
    <xf numFmtId="0" fontId="11" fillId="0" borderId="70" xfId="41" applyBorder="1"/>
    <xf numFmtId="0" fontId="11" fillId="0" borderId="44" xfId="41" applyBorder="1" applyAlignment="1">
      <alignment horizontal="center"/>
    </xf>
    <xf numFmtId="0" fontId="10" fillId="0" borderId="44" xfId="41" applyFont="1" applyBorder="1" applyAlignment="1">
      <alignment vertical="center"/>
    </xf>
    <xf numFmtId="0" fontId="10" fillId="0" borderId="0" xfId="41" applyFont="1" applyBorder="1" applyAlignment="1">
      <alignment vertical="center"/>
    </xf>
    <xf numFmtId="0" fontId="10" fillId="0" borderId="0" xfId="41" applyFont="1" applyBorder="1"/>
    <xf numFmtId="0" fontId="11" fillId="0" borderId="71" xfId="41" applyBorder="1"/>
    <xf numFmtId="0" fontId="10" fillId="0" borderId="0" xfId="41" applyFont="1" applyBorder="1" applyAlignment="1">
      <alignment horizontal="right"/>
    </xf>
    <xf numFmtId="0" fontId="10" fillId="0" borderId="44" xfId="41" applyFont="1" applyBorder="1"/>
    <xf numFmtId="0" fontId="11" fillId="0" borderId="0" xfId="41" applyBorder="1" applyAlignment="1">
      <alignment horizontal="right"/>
    </xf>
    <xf numFmtId="0" fontId="11" fillId="0" borderId="37" xfId="41" applyBorder="1"/>
    <xf numFmtId="0" fontId="11" fillId="0" borderId="14" xfId="41" applyBorder="1"/>
    <xf numFmtId="0" fontId="8" fillId="0" borderId="0" xfId="41" applyFont="1" applyBorder="1"/>
    <xf numFmtId="0" fontId="11" fillId="0" borderId="0" xfId="41"/>
    <xf numFmtId="0" fontId="7" fillId="0" borderId="0" xfId="41" applyFont="1"/>
    <xf numFmtId="0" fontId="9" fillId="0" borderId="61" xfId="41" applyFont="1" applyBorder="1" applyAlignment="1">
      <alignment vertical="center"/>
    </xf>
    <xf numFmtId="0" fontId="11" fillId="0" borderId="21" xfId="41" applyBorder="1" applyAlignment="1">
      <alignment vertical="center"/>
    </xf>
    <xf numFmtId="0" fontId="11" fillId="0" borderId="22" xfId="41" applyBorder="1" applyAlignment="1">
      <alignment vertical="center"/>
    </xf>
    <xf numFmtId="0" fontId="11" fillId="0" borderId="0" xfId="41" applyAlignment="1">
      <alignment vertical="center"/>
    </xf>
    <xf numFmtId="0" fontId="9" fillId="0" borderId="60" xfId="41" applyFont="1" applyBorder="1" applyAlignment="1">
      <alignment vertical="center"/>
    </xf>
    <xf numFmtId="0" fontId="11" fillId="0" borderId="29" xfId="41" applyBorder="1" applyAlignment="1">
      <alignment vertical="center"/>
    </xf>
    <xf numFmtId="0" fontId="11" fillId="0" borderId="60" xfId="41" applyBorder="1"/>
    <xf numFmtId="0" fontId="11" fillId="0" borderId="29" xfId="41" applyBorder="1"/>
    <xf numFmtId="0" fontId="18" fillId="0" borderId="0" xfId="41" applyFont="1" applyBorder="1" applyAlignment="1">
      <alignment horizontal="center"/>
    </xf>
    <xf numFmtId="0" fontId="18" fillId="0" borderId="0" xfId="41" applyFont="1" applyBorder="1"/>
    <xf numFmtId="0" fontId="37" fillId="0" borderId="0" xfId="41" applyFont="1" applyBorder="1"/>
    <xf numFmtId="0" fontId="17" fillId="0" borderId="0" xfId="41" applyFont="1" applyBorder="1" applyAlignment="1">
      <alignment horizontal="center"/>
    </xf>
    <xf numFmtId="0" fontId="17" fillId="0" borderId="0" xfId="41" applyFont="1" applyBorder="1"/>
    <xf numFmtId="0" fontId="11" fillId="0" borderId="72" xfId="41" applyBorder="1"/>
    <xf numFmtId="0" fontId="11" fillId="0" borderId="73" xfId="41" applyBorder="1"/>
    <xf numFmtId="0" fontId="11" fillId="0" borderId="74" xfId="41" applyBorder="1"/>
    <xf numFmtId="0" fontId="0" fillId="0" borderId="74" xfId="0" applyBorder="1" applyAlignment="1">
      <alignment horizontal="center"/>
    </xf>
    <xf numFmtId="0" fontId="0" fillId="24" borderId="61" xfId="0" applyFill="1" applyBorder="1"/>
    <xf numFmtId="0" fontId="0" fillId="24" borderId="39" xfId="0" applyFill="1" applyBorder="1" applyAlignment="1">
      <alignment horizontal="center"/>
    </xf>
    <xf numFmtId="0" fontId="0" fillId="24" borderId="58" xfId="0" applyFill="1" applyBorder="1" applyAlignment="1">
      <alignment horizontal="center"/>
    </xf>
    <xf numFmtId="0" fontId="0" fillId="24" borderId="62" xfId="0" applyFill="1" applyBorder="1" applyAlignment="1">
      <alignment horizontal="center"/>
    </xf>
    <xf numFmtId="0" fontId="0" fillId="24" borderId="60" xfId="0" applyFill="1" applyBorder="1" applyAlignment="1">
      <alignment horizontal="center"/>
    </xf>
    <xf numFmtId="0" fontId="0" fillId="24" borderId="63" xfId="0" applyFill="1" applyBorder="1" applyAlignment="1">
      <alignment horizontal="center"/>
    </xf>
    <xf numFmtId="0" fontId="18" fillId="0" borderId="72" xfId="0" applyFont="1" applyBorder="1" applyAlignment="1">
      <alignment horizontal="center" vertical="center"/>
    </xf>
    <xf numFmtId="0" fontId="0" fillId="24" borderId="72" xfId="0" applyFill="1" applyBorder="1" applyAlignment="1">
      <alignment horizontal="center"/>
    </xf>
    <xf numFmtId="0" fontId="0" fillId="24" borderId="99" xfId="0" applyFill="1" applyBorder="1" applyAlignment="1">
      <alignment horizontal="center"/>
    </xf>
    <xf numFmtId="0" fontId="0" fillId="0" borderId="99" xfId="0" applyBorder="1" applyAlignment="1">
      <alignment horizontal="center"/>
    </xf>
    <xf numFmtId="0" fontId="18" fillId="25" borderId="0" xfId="52" applyFont="1" applyFill="1" applyAlignment="1">
      <alignment horizontal="right" vertical="center"/>
    </xf>
    <xf numFmtId="0" fontId="43" fillId="25" borderId="0" xfId="60" applyFont="1" applyFill="1" applyAlignment="1">
      <alignment horizontal="left" vertical="top"/>
    </xf>
    <xf numFmtId="0" fontId="42" fillId="25" borderId="0" xfId="60" applyFont="1" applyFill="1" applyAlignment="1">
      <alignment horizontal="left" vertical="top"/>
    </xf>
    <xf numFmtId="0" fontId="66" fillId="25" borderId="144" xfId="60" applyFont="1" applyFill="1" applyBorder="1" applyAlignment="1">
      <alignment horizontal="left" vertical="center" wrapText="1"/>
    </xf>
    <xf numFmtId="0" fontId="66" fillId="25" borderId="145" xfId="60" applyFont="1" applyFill="1" applyBorder="1" applyAlignment="1">
      <alignment horizontal="left" vertical="center" wrapText="1"/>
    </xf>
    <xf numFmtId="0" fontId="66" fillId="25" borderId="0" xfId="60" applyFont="1" applyFill="1" applyAlignment="1">
      <alignment horizontal="left" vertical="top"/>
    </xf>
    <xf numFmtId="0" fontId="66" fillId="25" borderId="146" xfId="60" applyFont="1" applyFill="1" applyBorder="1" applyAlignment="1">
      <alignment horizontal="left" vertical="center" wrapText="1"/>
    </xf>
    <xf numFmtId="0" fontId="66" fillId="25" borderId="147" xfId="60" applyFont="1" applyFill="1" applyBorder="1" applyAlignment="1">
      <alignment horizontal="left" vertical="center" wrapText="1"/>
    </xf>
    <xf numFmtId="0" fontId="66" fillId="25" borderId="0" xfId="60" applyFont="1" applyFill="1" applyAlignment="1">
      <alignment horizontal="left" vertical="center" wrapText="1"/>
    </xf>
    <xf numFmtId="0" fontId="66" fillId="25" borderId="0" xfId="60" applyFont="1" applyFill="1" applyAlignment="1">
      <alignment horizontal="left" vertical="top" wrapText="1"/>
    </xf>
    <xf numFmtId="0" fontId="0" fillId="0" borderId="56" xfId="0" applyBorder="1"/>
    <xf numFmtId="0" fontId="0" fillId="0" borderId="81" xfId="0" applyBorder="1" applyAlignment="1">
      <alignment horizontal="center" vertical="center" textRotation="255" shrinkToFit="1"/>
    </xf>
    <xf numFmtId="0" fontId="16" fillId="0" borderId="0" xfId="0" applyFont="1" applyAlignment="1">
      <alignment shrinkToFit="1"/>
    </xf>
    <xf numFmtId="0" fontId="0" fillId="0" borderId="140" xfId="0" applyBorder="1"/>
    <xf numFmtId="0" fontId="18" fillId="0" borderId="0" xfId="64">
      <alignment vertical="center"/>
    </xf>
    <xf numFmtId="0" fontId="37" fillId="0" borderId="0" xfId="64" applyFont="1">
      <alignment vertical="center"/>
    </xf>
    <xf numFmtId="0" fontId="37" fillId="0" borderId="38" xfId="64" applyFont="1" applyBorder="1">
      <alignment vertical="center"/>
    </xf>
    <xf numFmtId="0" fontId="37" fillId="0" borderId="16" xfId="64" applyFont="1" applyBorder="1">
      <alignment vertical="center"/>
    </xf>
    <xf numFmtId="0" fontId="37" fillId="0" borderId="15" xfId="64" applyFont="1" applyBorder="1">
      <alignment vertical="center"/>
    </xf>
    <xf numFmtId="0" fontId="37" fillId="0" borderId="148" xfId="64" applyFont="1" applyBorder="1">
      <alignment vertical="center"/>
    </xf>
    <xf numFmtId="0" fontId="37" fillId="0" borderId="148" xfId="64" applyFont="1" applyBorder="1" applyAlignment="1">
      <alignment horizontal="left" vertical="center"/>
    </xf>
    <xf numFmtId="0" fontId="67" fillId="0" borderId="0" xfId="64" applyFont="1" applyAlignment="1">
      <alignment horizontal="right" vertical="center"/>
    </xf>
    <xf numFmtId="0" fontId="37" fillId="0" borderId="0" xfId="64" applyFont="1" applyAlignment="1">
      <alignment horizontal="left" vertical="center"/>
    </xf>
    <xf numFmtId="0" fontId="67" fillId="0" borderId="0" xfId="64" applyFont="1">
      <alignment vertical="center"/>
    </xf>
    <xf numFmtId="49" fontId="68" fillId="0" borderId="0" xfId="64" applyNumberFormat="1" applyFont="1" applyAlignment="1">
      <alignment horizontal="right" vertical="center"/>
    </xf>
    <xf numFmtId="0" fontId="37" fillId="0" borderId="0" xfId="64" applyFont="1" applyAlignment="1">
      <alignment vertical="top" wrapText="1"/>
    </xf>
    <xf numFmtId="49" fontId="37" fillId="0" borderId="0" xfId="64" applyNumberFormat="1" applyFont="1" applyAlignment="1">
      <alignment horizontal="right" vertical="center"/>
    </xf>
    <xf numFmtId="49" fontId="69" fillId="0" borderId="0" xfId="64" applyNumberFormat="1" applyFont="1">
      <alignment vertical="center"/>
    </xf>
    <xf numFmtId="0" fontId="69" fillId="0" borderId="0" xfId="64" applyFont="1" applyAlignment="1">
      <alignment horizontal="left" vertical="center"/>
    </xf>
    <xf numFmtId="0" fontId="69" fillId="0" borderId="0" xfId="64" applyFont="1">
      <alignment vertical="center"/>
    </xf>
    <xf numFmtId="49" fontId="69" fillId="0" borderId="0" xfId="64" applyNumberFormat="1" applyFont="1" applyAlignment="1">
      <alignment horizontal="center" vertical="center"/>
    </xf>
    <xf numFmtId="49" fontId="69" fillId="0" borderId="0" xfId="64" applyNumberFormat="1" applyFont="1" applyAlignment="1">
      <alignment horizontal="right" vertical="center"/>
    </xf>
    <xf numFmtId="0" fontId="37" fillId="0" borderId="0" xfId="64" applyFont="1" applyAlignment="1">
      <alignment vertical="center" wrapText="1"/>
    </xf>
    <xf numFmtId="0" fontId="37" fillId="0" borderId="0" xfId="64" applyFont="1" applyAlignment="1">
      <alignment horizontal="left" vertical="center" wrapText="1"/>
    </xf>
    <xf numFmtId="0" fontId="37" fillId="0" borderId="0" xfId="64" applyFont="1" applyAlignment="1">
      <alignment horizontal="center" vertical="center"/>
    </xf>
    <xf numFmtId="0" fontId="72" fillId="0" borderId="0" xfId="64" applyFont="1" applyAlignment="1">
      <alignment vertical="center" shrinkToFit="1"/>
    </xf>
    <xf numFmtId="49" fontId="37" fillId="0" borderId="0" xfId="64" applyNumberFormat="1" applyFont="1" applyAlignment="1">
      <alignment horizontal="left" vertical="center"/>
    </xf>
    <xf numFmtId="0" fontId="68" fillId="0" borderId="0" xfId="64" applyFont="1" applyAlignment="1">
      <alignment horizontal="left" vertical="center"/>
    </xf>
    <xf numFmtId="0" fontId="69" fillId="0" borderId="0" xfId="64" applyFont="1" applyAlignment="1">
      <alignment vertical="center" wrapText="1"/>
    </xf>
    <xf numFmtId="0" fontId="69" fillId="0" borderId="0" xfId="65" applyFont="1" applyAlignment="1">
      <alignment vertical="top" wrapText="1"/>
    </xf>
    <xf numFmtId="49" fontId="73" fillId="0" borderId="0" xfId="64" applyNumberFormat="1" applyFont="1" applyAlignment="1">
      <alignment horizontal="right" vertical="center"/>
    </xf>
    <xf numFmtId="0" fontId="73" fillId="0" borderId="0" xfId="64" applyFont="1">
      <alignment vertical="center"/>
    </xf>
    <xf numFmtId="0" fontId="74" fillId="0" borderId="0" xfId="64" applyFont="1">
      <alignment vertical="center"/>
    </xf>
    <xf numFmtId="0" fontId="74" fillId="0" borderId="0" xfId="65" applyFont="1" applyAlignment="1">
      <alignment vertical="center" wrapText="1"/>
    </xf>
    <xf numFmtId="0" fontId="68" fillId="0" borderId="0" xfId="65" applyFont="1" applyAlignment="1">
      <alignment vertical="center" wrapText="1"/>
    </xf>
    <xf numFmtId="0" fontId="68" fillId="0" borderId="0" xfId="64" applyFont="1">
      <alignment vertical="center"/>
    </xf>
    <xf numFmtId="0" fontId="68" fillId="0" borderId="0" xfId="64" applyFont="1" applyAlignment="1">
      <alignment horizontal="center" vertical="center"/>
    </xf>
    <xf numFmtId="0" fontId="76" fillId="0" borderId="0" xfId="64" applyFont="1">
      <alignment vertical="center"/>
    </xf>
    <xf numFmtId="0" fontId="77" fillId="0" borderId="0" xfId="64" applyFont="1" applyAlignment="1">
      <alignment vertical="top" wrapText="1"/>
    </xf>
    <xf numFmtId="0" fontId="78" fillId="0" borderId="0" xfId="64" applyFont="1" applyAlignment="1">
      <alignment vertical="top" wrapText="1"/>
    </xf>
    <xf numFmtId="0" fontId="37" fillId="0" borderId="0" xfId="65" applyFont="1">
      <alignment vertical="center"/>
    </xf>
    <xf numFmtId="0" fontId="18" fillId="0" borderId="0" xfId="65">
      <alignment vertical="center"/>
    </xf>
    <xf numFmtId="0" fontId="11" fillId="0" borderId="0" xfId="64" applyFont="1">
      <alignment vertical="center"/>
    </xf>
    <xf numFmtId="0" fontId="81" fillId="25" borderId="0" xfId="66" applyFont="1" applyFill="1" applyAlignment="1">
      <alignment horizontal="left" vertical="top"/>
    </xf>
    <xf numFmtId="0" fontId="82" fillId="25" borderId="37" xfId="66" applyFont="1" applyFill="1" applyBorder="1" applyAlignment="1">
      <alignment horizontal="left" vertical="center"/>
    </xf>
    <xf numFmtId="0" fontId="82" fillId="25" borderId="13" xfId="66" applyFont="1" applyFill="1" applyBorder="1" applyAlignment="1">
      <alignment horizontal="left" vertical="center"/>
    </xf>
    <xf numFmtId="0" fontId="82" fillId="25" borderId="24" xfId="66" applyFont="1" applyFill="1" applyBorder="1" applyAlignment="1">
      <alignment horizontal="left" vertical="center"/>
    </xf>
    <xf numFmtId="0" fontId="83" fillId="25" borderId="148" xfId="51" applyFont="1" applyFill="1" applyBorder="1" applyAlignment="1">
      <alignment horizontal="center" vertical="center" wrapText="1"/>
    </xf>
    <xf numFmtId="0" fontId="83" fillId="25" borderId="148" xfId="51" applyFont="1" applyFill="1" applyBorder="1" applyAlignment="1">
      <alignment vertical="center" wrapText="1"/>
    </xf>
    <xf numFmtId="0" fontId="83" fillId="25" borderId="0" xfId="51" applyFont="1" applyFill="1" applyAlignment="1">
      <alignment horizontal="center" vertical="center" wrapText="1"/>
    </xf>
    <xf numFmtId="49" fontId="84" fillId="25" borderId="16" xfId="52" applyNumberFormat="1" applyFont="1" applyFill="1" applyBorder="1" applyAlignment="1">
      <alignment vertical="center"/>
    </xf>
    <xf numFmtId="49" fontId="83" fillId="25" borderId="16" xfId="52" applyNumberFormat="1" applyFont="1" applyFill="1" applyBorder="1" applyAlignment="1">
      <alignment vertical="center"/>
    </xf>
    <xf numFmtId="0" fontId="82" fillId="30" borderId="78" xfId="66" applyFont="1" applyFill="1" applyBorder="1" applyAlignment="1">
      <alignment vertical="center"/>
    </xf>
    <xf numFmtId="0" fontId="82" fillId="30" borderId="16" xfId="66" applyFont="1" applyFill="1" applyBorder="1" applyAlignment="1">
      <alignment vertical="center"/>
    </xf>
    <xf numFmtId="0" fontId="82" fillId="30" borderId="76" xfId="66" applyFont="1" applyFill="1" applyBorder="1" applyAlignment="1">
      <alignment vertical="center"/>
    </xf>
    <xf numFmtId="0" fontId="82" fillId="25" borderId="148" xfId="66" applyFont="1" applyFill="1" applyBorder="1" applyAlignment="1">
      <alignment vertical="center"/>
    </xf>
    <xf numFmtId="0" fontId="82" fillId="25" borderId="0" xfId="66" applyFont="1" applyFill="1" applyAlignment="1">
      <alignment vertical="center"/>
    </xf>
    <xf numFmtId="0" fontId="81" fillId="25" borderId="0" xfId="66" applyFont="1" applyFill="1" applyAlignment="1">
      <alignment horizontal="left" vertical="center"/>
    </xf>
    <xf numFmtId="0" fontId="85" fillId="25" borderId="0" xfId="66" applyFont="1" applyFill="1" applyAlignment="1">
      <alignment horizontal="left" vertical="top"/>
    </xf>
    <xf numFmtId="0" fontId="85" fillId="25" borderId="35" xfId="66" applyFont="1" applyFill="1" applyBorder="1" applyAlignment="1">
      <alignment vertical="center" wrapText="1"/>
    </xf>
    <xf numFmtId="0" fontId="85" fillId="25" borderId="79" xfId="66" applyFont="1" applyFill="1" applyBorder="1" applyAlignment="1">
      <alignment vertical="center" wrapText="1"/>
    </xf>
    <xf numFmtId="0" fontId="81" fillId="25" borderId="36" xfId="66" applyFont="1" applyFill="1" applyBorder="1" applyAlignment="1">
      <alignment horizontal="left" vertical="center"/>
    </xf>
    <xf numFmtId="0" fontId="85" fillId="25" borderId="60" xfId="66" applyFont="1" applyFill="1" applyBorder="1" applyAlignment="1">
      <alignment vertical="center" wrapText="1"/>
    </xf>
    <xf numFmtId="0" fontId="87" fillId="25" borderId="69" xfId="66" applyFont="1" applyFill="1" applyBorder="1" applyAlignment="1">
      <alignment vertical="center" wrapText="1"/>
    </xf>
    <xf numFmtId="0" fontId="85" fillId="25" borderId="86" xfId="66" applyFont="1" applyFill="1" applyBorder="1" applyAlignment="1">
      <alignment vertical="center" wrapText="1"/>
    </xf>
    <xf numFmtId="0" fontId="87" fillId="25" borderId="14" xfId="66" applyFont="1" applyFill="1" applyBorder="1" applyAlignment="1">
      <alignment vertical="center" wrapText="1"/>
    </xf>
    <xf numFmtId="0" fontId="0" fillId="0" borderId="44" xfId="0" applyBorder="1"/>
    <xf numFmtId="0" fontId="0" fillId="0" borderId="69" xfId="0" applyBorder="1"/>
    <xf numFmtId="0" fontId="0" fillId="0" borderId="37" xfId="0" applyBorder="1"/>
    <xf numFmtId="0" fontId="0" fillId="0" borderId="16" xfId="0" applyBorder="1" applyAlignment="1">
      <alignment horizontal="left"/>
    </xf>
    <xf numFmtId="0" fontId="0" fillId="0" borderId="38" xfId="0" applyBorder="1" applyAlignment="1">
      <alignment horizontal="left"/>
    </xf>
    <xf numFmtId="0" fontId="44" fillId="0" borderId="0" xfId="68" applyFont="1">
      <alignment vertical="center"/>
    </xf>
    <xf numFmtId="0" fontId="44" fillId="0" borderId="0" xfId="68" applyFont="1" applyAlignment="1">
      <alignment horizontal="left" vertical="center"/>
    </xf>
    <xf numFmtId="0" fontId="45" fillId="0" borderId="0" xfId="68" applyFont="1" applyAlignment="1">
      <alignment horizontal="left" vertical="center"/>
    </xf>
    <xf numFmtId="0" fontId="46" fillId="0" borderId="0" xfId="68" applyFont="1" applyAlignment="1">
      <alignment horizontal="left" vertical="center"/>
    </xf>
    <xf numFmtId="0" fontId="45" fillId="0" borderId="0" xfId="68" applyFont="1" applyAlignment="1">
      <alignment horizontal="right" vertical="center"/>
    </xf>
    <xf numFmtId="0" fontId="45" fillId="0" borderId="0" xfId="68" applyFont="1" applyAlignment="1">
      <alignment horizontal="center" vertical="center"/>
    </xf>
    <xf numFmtId="0" fontId="45" fillId="0" borderId="0" xfId="68" applyFont="1">
      <alignment vertical="center"/>
    </xf>
    <xf numFmtId="0" fontId="45" fillId="25" borderId="0" xfId="68" applyFont="1" applyFill="1">
      <alignment vertical="center"/>
    </xf>
    <xf numFmtId="0" fontId="45" fillId="25" borderId="0" xfId="68" applyFont="1" applyFill="1" applyAlignment="1">
      <alignment horizontal="center" vertical="center"/>
    </xf>
    <xf numFmtId="0" fontId="44" fillId="25" borderId="0" xfId="68" quotePrefix="1" applyFont="1" applyFill="1">
      <alignment vertical="center"/>
    </xf>
    <xf numFmtId="0" fontId="44" fillId="0" borderId="0" xfId="68" applyFont="1" applyAlignment="1">
      <alignment horizontal="right" vertical="center"/>
    </xf>
    <xf numFmtId="0" fontId="44" fillId="0" borderId="0" xfId="68" applyFont="1" applyAlignment="1">
      <alignment horizontal="center" vertical="center"/>
    </xf>
    <xf numFmtId="0" fontId="44" fillId="25" borderId="0" xfId="68" applyFont="1" applyFill="1">
      <alignment vertical="center"/>
    </xf>
    <xf numFmtId="0" fontId="47" fillId="0" borderId="0" xfId="68" applyFont="1">
      <alignment vertical="center"/>
    </xf>
    <xf numFmtId="0" fontId="44" fillId="25" borderId="0" xfId="68" applyFont="1" applyFill="1" applyAlignment="1">
      <alignment horizontal="center" vertical="center"/>
    </xf>
    <xf numFmtId="20" fontId="44" fillId="25" borderId="0" xfId="68" applyNumberFormat="1" applyFont="1" applyFill="1">
      <alignment vertical="center"/>
    </xf>
    <xf numFmtId="0" fontId="44" fillId="25" borderId="0" xfId="68" applyFont="1" applyFill="1" applyAlignment="1">
      <alignment horizontal="right" vertical="center"/>
    </xf>
    <xf numFmtId="177" fontId="44" fillId="25" borderId="0" xfId="68" applyNumberFormat="1" applyFont="1" applyFill="1">
      <alignment vertical="center"/>
    </xf>
    <xf numFmtId="0" fontId="44" fillId="25" borderId="0" xfId="68" applyFont="1" applyFill="1" applyAlignment="1">
      <alignment horizontal="left" vertical="center"/>
    </xf>
    <xf numFmtId="177" fontId="44" fillId="0" borderId="0" xfId="68" applyNumberFormat="1" applyFont="1">
      <alignment vertical="center"/>
    </xf>
    <xf numFmtId="20" fontId="44" fillId="0" borderId="0" xfId="68" applyNumberFormat="1" applyFont="1">
      <alignment vertical="center"/>
    </xf>
    <xf numFmtId="0" fontId="47" fillId="0" borderId="0" xfId="68" applyFont="1" applyAlignment="1">
      <alignment horizontal="left" vertical="center"/>
    </xf>
    <xf numFmtId="0" fontId="44" fillId="25" borderId="0" xfId="68" applyFont="1" applyFill="1" applyProtection="1">
      <alignment vertical="center"/>
      <protection locked="0"/>
    </xf>
    <xf numFmtId="1" fontId="44" fillId="25" borderId="0" xfId="68" applyNumberFormat="1" applyFont="1" applyFill="1">
      <alignment vertical="center"/>
    </xf>
    <xf numFmtId="0" fontId="47" fillId="0" borderId="0" xfId="68" applyFont="1" applyAlignment="1">
      <alignment horizontal="right" vertical="center"/>
    </xf>
    <xf numFmtId="0" fontId="47" fillId="0" borderId="0" xfId="68" applyFont="1" applyAlignment="1"/>
    <xf numFmtId="0" fontId="47" fillId="0" borderId="0" xfId="68" applyFont="1" applyAlignment="1">
      <alignment horizontal="center" vertical="center"/>
    </xf>
    <xf numFmtId="0" fontId="48" fillId="25" borderId="0" xfId="68" applyFont="1" applyFill="1">
      <alignment vertical="center"/>
    </xf>
    <xf numFmtId="0" fontId="48" fillId="0" borderId="0" xfId="68" applyFont="1">
      <alignment vertical="center"/>
    </xf>
    <xf numFmtId="0" fontId="47" fillId="0" borderId="0" xfId="68" applyFont="1" applyAlignment="1">
      <alignment horizontal="left"/>
    </xf>
    <xf numFmtId="0" fontId="48" fillId="0" borderId="0" xfId="68" applyFont="1" applyAlignment="1">
      <alignment horizontal="left" vertical="center"/>
    </xf>
    <xf numFmtId="20" fontId="45" fillId="0" borderId="0" xfId="68" applyNumberFormat="1" applyFont="1">
      <alignment vertical="center"/>
    </xf>
    <xf numFmtId="0" fontId="46" fillId="0" borderId="0" xfId="68" applyFont="1" applyAlignment="1">
      <alignment horizontal="right" vertical="center"/>
    </xf>
    <xf numFmtId="0" fontId="49" fillId="0" borderId="0" xfId="68" applyFont="1" applyAlignment="1"/>
    <xf numFmtId="0" fontId="48" fillId="0" borderId="0" xfId="68" applyFont="1" applyAlignment="1">
      <alignment horizontal="right" vertical="center"/>
    </xf>
    <xf numFmtId="0" fontId="44" fillId="0" borderId="94" xfId="68" applyFont="1" applyBorder="1" applyAlignment="1">
      <alignment horizontal="center" vertical="center" wrapText="1"/>
    </xf>
    <xf numFmtId="0" fontId="44" fillId="0" borderId="69" xfId="68" applyFont="1" applyBorder="1" applyAlignment="1">
      <alignment horizontal="center" vertical="center" wrapText="1"/>
    </xf>
    <xf numFmtId="0" fontId="47" fillId="0" borderId="53" xfId="68" applyFont="1" applyBorder="1" applyAlignment="1">
      <alignment horizontal="center" vertical="center"/>
    </xf>
    <xf numFmtId="0" fontId="47" fillId="0" borderId="42" xfId="68" applyFont="1" applyBorder="1" applyAlignment="1">
      <alignment horizontal="center" vertical="center"/>
    </xf>
    <xf numFmtId="0" fontId="47" fillId="0" borderId="54" xfId="68" applyFont="1" applyBorder="1" applyAlignment="1">
      <alignment horizontal="center" vertical="center"/>
    </xf>
    <xf numFmtId="0" fontId="47" fillId="0" borderId="15" xfId="68" applyFont="1" applyBorder="1" applyAlignment="1">
      <alignment horizontal="center" vertical="center"/>
    </xf>
    <xf numFmtId="0" fontId="44" fillId="0" borderId="92" xfId="68" applyFont="1" applyBorder="1" applyAlignment="1">
      <alignment horizontal="center" vertical="center" wrapText="1"/>
    </xf>
    <xf numFmtId="0" fontId="47" fillId="0" borderId="46" xfId="68" applyFont="1" applyBorder="1" applyAlignment="1">
      <alignment horizontal="center" vertical="center" wrapText="1"/>
    </xf>
    <xf numFmtId="0" fontId="47" fillId="0" borderId="47" xfId="68" applyFont="1" applyBorder="1" applyAlignment="1">
      <alignment horizontal="center" vertical="center" wrapText="1"/>
    </xf>
    <xf numFmtId="0" fontId="47" fillId="0" borderId="48" xfId="68" applyFont="1" applyBorder="1" applyAlignment="1">
      <alignment horizontal="center" vertical="center" wrapText="1"/>
    </xf>
    <xf numFmtId="0" fontId="44" fillId="26" borderId="94" xfId="68" applyFont="1" applyFill="1" applyBorder="1" applyAlignment="1" applyProtection="1">
      <alignment horizontal="center" vertical="center" wrapText="1"/>
      <protection locked="0"/>
    </xf>
    <xf numFmtId="0" fontId="44" fillId="26" borderId="102" xfId="68" applyFont="1" applyFill="1" applyBorder="1" applyAlignment="1" applyProtection="1">
      <alignment horizontal="center" vertical="center" shrinkToFit="1"/>
      <protection locked="0"/>
    </xf>
    <xf numFmtId="0" fontId="44" fillId="26" borderId="103" xfId="68" applyFont="1" applyFill="1" applyBorder="1" applyAlignment="1" applyProtection="1">
      <alignment horizontal="center" vertical="center" shrinkToFit="1"/>
      <protection locked="0"/>
    </xf>
    <xf numFmtId="0" fontId="44" fillId="26" borderId="104" xfId="68" applyFont="1" applyFill="1" applyBorder="1" applyAlignment="1" applyProtection="1">
      <alignment horizontal="center" vertical="center" shrinkToFit="1"/>
      <protection locked="0"/>
    </xf>
    <xf numFmtId="0" fontId="44" fillId="26" borderId="69" xfId="68" applyFont="1" applyFill="1" applyBorder="1" applyAlignment="1" applyProtection="1">
      <alignment horizontal="center" vertical="center" wrapText="1"/>
      <protection locked="0"/>
    </xf>
    <xf numFmtId="178" fontId="44" fillId="0" borderId="109" xfId="68" applyNumberFormat="1" applyFont="1" applyBorder="1" applyAlignment="1">
      <alignment horizontal="center" vertical="center" shrinkToFit="1"/>
    </xf>
    <xf numFmtId="178" fontId="44" fillId="0" borderId="110" xfId="68" applyNumberFormat="1" applyFont="1" applyBorder="1" applyAlignment="1">
      <alignment horizontal="center" vertical="center" shrinkToFit="1"/>
    </xf>
    <xf numFmtId="178" fontId="44" fillId="0" borderId="111" xfId="68" applyNumberFormat="1" applyFont="1" applyBorder="1" applyAlignment="1">
      <alignment horizontal="center" vertical="center" shrinkToFit="1"/>
    </xf>
    <xf numFmtId="0" fontId="44" fillId="26" borderId="55" xfId="68" applyFont="1" applyFill="1" applyBorder="1" applyAlignment="1" applyProtection="1">
      <alignment horizontal="center" vertical="center" wrapText="1"/>
      <protection locked="0"/>
    </xf>
    <xf numFmtId="178" fontId="44" fillId="0" borderId="114" xfId="68" applyNumberFormat="1" applyFont="1" applyBorder="1" applyAlignment="1">
      <alignment horizontal="center" vertical="center" shrinkToFit="1"/>
    </xf>
    <xf numFmtId="178" fontId="44" fillId="0" borderId="115" xfId="68" applyNumberFormat="1" applyFont="1" applyBorder="1" applyAlignment="1">
      <alignment horizontal="center" vertical="center" shrinkToFit="1"/>
    </xf>
    <xf numFmtId="178" fontId="44" fillId="0" borderId="116" xfId="68" applyNumberFormat="1" applyFont="1" applyBorder="1" applyAlignment="1">
      <alignment horizontal="center" vertical="center" shrinkToFit="1"/>
    </xf>
    <xf numFmtId="0" fontId="44" fillId="26" borderId="68" xfId="68" applyFont="1" applyFill="1" applyBorder="1" applyAlignment="1" applyProtection="1">
      <alignment horizontal="center" vertical="center" wrapText="1"/>
      <protection locked="0"/>
    </xf>
    <xf numFmtId="0" fontId="44" fillId="26" borderId="92" xfId="68" applyFont="1" applyFill="1" applyBorder="1" applyAlignment="1" applyProtection="1">
      <alignment horizontal="center" vertical="center" wrapText="1"/>
      <protection locked="0"/>
    </xf>
    <xf numFmtId="0" fontId="48" fillId="25" borderId="83" xfId="68" applyFont="1" applyFill="1" applyBorder="1">
      <alignment vertical="center"/>
    </xf>
    <xf numFmtId="0" fontId="53" fillId="25" borderId="66" xfId="68" applyFont="1" applyFill="1" applyBorder="1" applyAlignment="1">
      <alignment horizontal="center" vertical="center"/>
    </xf>
    <xf numFmtId="0" fontId="48" fillId="25" borderId="66" xfId="68" applyFont="1" applyFill="1" applyBorder="1" applyAlignment="1">
      <alignment horizontal="center" vertical="center" wrapText="1"/>
    </xf>
    <xf numFmtId="0" fontId="48" fillId="25" borderId="66" xfId="68" applyFont="1" applyFill="1" applyBorder="1" applyAlignment="1">
      <alignment horizontal="center" vertical="center" shrinkToFit="1"/>
    </xf>
    <xf numFmtId="0" fontId="52" fillId="25" borderId="66" xfId="68" applyFont="1" applyFill="1" applyBorder="1" applyAlignment="1">
      <alignment horizontal="center" vertical="center" wrapText="1"/>
    </xf>
    <xf numFmtId="1" fontId="48" fillId="25" borderId="66" xfId="68" applyNumberFormat="1" applyFont="1" applyFill="1" applyBorder="1" applyAlignment="1">
      <alignment horizontal="center" vertical="center" wrapText="1"/>
    </xf>
    <xf numFmtId="0" fontId="48" fillId="25" borderId="67" xfId="68" applyFont="1" applyFill="1" applyBorder="1" applyAlignment="1">
      <alignment horizontal="center" vertical="center" wrapText="1"/>
    </xf>
    <xf numFmtId="0" fontId="47" fillId="0" borderId="45" xfId="68" applyFont="1" applyBorder="1">
      <alignment vertical="center"/>
    </xf>
    <xf numFmtId="0" fontId="47" fillId="0" borderId="75" xfId="68" applyFont="1" applyBorder="1" applyAlignment="1">
      <alignment vertical="center" wrapText="1"/>
    </xf>
    <xf numFmtId="0" fontId="47" fillId="0" borderId="21" xfId="68" applyFont="1" applyBorder="1" applyAlignment="1">
      <alignment vertical="center" wrapText="1"/>
    </xf>
    <xf numFmtId="0" fontId="47" fillId="0" borderId="96" xfId="68" applyFont="1" applyBorder="1" applyAlignment="1">
      <alignment vertical="center" wrapText="1"/>
    </xf>
    <xf numFmtId="178" fontId="47" fillId="25" borderId="123" xfId="68" applyNumberFormat="1" applyFont="1" applyFill="1" applyBorder="1" applyAlignment="1">
      <alignment horizontal="center" vertical="center" shrinkToFit="1"/>
    </xf>
    <xf numFmtId="178" fontId="47" fillId="25" borderId="124" xfId="68" applyNumberFormat="1" applyFont="1" applyFill="1" applyBorder="1" applyAlignment="1">
      <alignment horizontal="center" vertical="center" shrinkToFit="1"/>
    </xf>
    <xf numFmtId="178" fontId="47" fillId="25" borderId="125" xfId="68" applyNumberFormat="1" applyFont="1" applyFill="1" applyBorder="1" applyAlignment="1">
      <alignment horizontal="center" vertical="center" shrinkToFit="1"/>
    </xf>
    <xf numFmtId="0" fontId="47" fillId="0" borderId="60" xfId="68" applyFont="1" applyBorder="1">
      <alignment vertical="center"/>
    </xf>
    <xf numFmtId="0" fontId="47" fillId="0" borderId="0" xfId="68" applyFont="1" applyAlignment="1">
      <alignment vertical="center" wrapText="1"/>
    </xf>
    <xf numFmtId="0" fontId="47" fillId="0" borderId="16" xfId="68" applyFont="1" applyBorder="1" applyAlignment="1">
      <alignment vertical="center" wrapText="1"/>
    </xf>
    <xf numFmtId="0" fontId="47" fillId="0" borderId="18" xfId="68" applyFont="1" applyBorder="1" applyAlignment="1">
      <alignment vertical="center" wrapText="1"/>
    </xf>
    <xf numFmtId="0" fontId="47" fillId="0" borderId="86" xfId="68" applyFont="1" applyBorder="1">
      <alignment vertical="center"/>
    </xf>
    <xf numFmtId="0" fontId="47" fillId="0" borderId="13" xfId="68" applyFont="1" applyBorder="1" applyAlignment="1">
      <alignment vertical="center" wrapText="1"/>
    </xf>
    <xf numFmtId="0" fontId="47" fillId="0" borderId="118" xfId="68" applyFont="1" applyBorder="1" applyAlignment="1">
      <alignment vertical="center" wrapText="1"/>
    </xf>
    <xf numFmtId="0" fontId="47" fillId="0" borderId="89" xfId="68" applyFont="1" applyBorder="1">
      <alignment vertical="center"/>
    </xf>
    <xf numFmtId="0" fontId="47" fillId="0" borderId="35" xfId="68" applyFont="1" applyBorder="1" applyAlignment="1">
      <alignment vertical="center" wrapText="1"/>
    </xf>
    <xf numFmtId="178" fontId="47" fillId="28" borderId="46" xfId="68" applyNumberFormat="1" applyFont="1" applyFill="1" applyBorder="1" applyAlignment="1" applyProtection="1">
      <alignment horizontal="center" vertical="center" shrinkToFit="1"/>
      <protection locked="0"/>
    </xf>
    <xf numFmtId="178" fontId="47" fillId="28" borderId="47" xfId="68" applyNumberFormat="1" applyFont="1" applyFill="1" applyBorder="1" applyAlignment="1" applyProtection="1">
      <alignment horizontal="center" vertical="center" shrinkToFit="1"/>
      <protection locked="0"/>
    </xf>
    <xf numFmtId="178" fontId="47" fillId="28" borderId="48" xfId="68" applyNumberFormat="1" applyFont="1" applyFill="1" applyBorder="1" applyAlignment="1" applyProtection="1">
      <alignment horizontal="center" vertical="center" shrinkToFit="1"/>
      <protection locked="0"/>
    </xf>
    <xf numFmtId="0" fontId="49" fillId="0" borderId="0" xfId="68" applyFont="1">
      <alignment vertical="center"/>
    </xf>
    <xf numFmtId="0" fontId="48" fillId="0" borderId="0" xfId="68" applyFont="1" applyAlignment="1">
      <alignment vertical="center" shrinkToFit="1"/>
    </xf>
    <xf numFmtId="0" fontId="51" fillId="0" borderId="0" xfId="68" applyFont="1" applyAlignment="1">
      <alignment vertical="center" shrinkToFit="1"/>
    </xf>
    <xf numFmtId="0" fontId="48" fillId="0" borderId="0" xfId="68" applyFont="1" applyAlignment="1">
      <alignment vertical="center" wrapText="1"/>
    </xf>
    <xf numFmtId="0" fontId="47" fillId="0" borderId="0" xfId="68" applyFont="1" applyAlignment="1">
      <alignment horizontal="justify" vertical="center" wrapText="1"/>
    </xf>
    <xf numFmtId="0" fontId="48" fillId="0" borderId="0" xfId="68" applyFont="1" applyAlignment="1">
      <alignment vertical="center" textRotation="90"/>
    </xf>
    <xf numFmtId="0" fontId="54" fillId="25" borderId="0" xfId="68" applyFont="1" applyFill="1" applyAlignment="1">
      <alignment horizontal="left" vertical="center"/>
    </xf>
    <xf numFmtId="0" fontId="55" fillId="25" borderId="0" xfId="68" applyFont="1" applyFill="1" applyAlignment="1">
      <alignment horizontal="center" vertical="center"/>
    </xf>
    <xf numFmtId="0" fontId="55" fillId="25" borderId="0" xfId="68" applyFont="1" applyFill="1">
      <alignment vertical="center"/>
    </xf>
    <xf numFmtId="0" fontId="55" fillId="25" borderId="0" xfId="68" applyFont="1" applyFill="1" applyAlignment="1">
      <alignment horizontal="left" vertical="center"/>
    </xf>
    <xf numFmtId="0" fontId="56" fillId="25" borderId="0" xfId="68" applyFont="1" applyFill="1">
      <alignment vertical="center"/>
    </xf>
    <xf numFmtId="0" fontId="56" fillId="25" borderId="0" xfId="68" applyFont="1" applyFill="1" applyAlignment="1">
      <alignment horizontal="left" vertical="center"/>
    </xf>
    <xf numFmtId="0" fontId="55" fillId="25" borderId="42" xfId="68" applyFont="1" applyFill="1" applyBorder="1" applyAlignment="1">
      <alignment horizontal="center" vertical="center"/>
    </xf>
    <xf numFmtId="0" fontId="55" fillId="28" borderId="42" xfId="68" applyFont="1" applyFill="1" applyBorder="1" applyAlignment="1" applyProtection="1">
      <alignment horizontal="center" vertical="center"/>
      <protection locked="0"/>
    </xf>
    <xf numFmtId="20" fontId="55" fillId="28" borderId="42" xfId="68" applyNumberFormat="1" applyFont="1" applyFill="1" applyBorder="1" applyAlignment="1" applyProtection="1">
      <alignment horizontal="center" vertical="center"/>
      <protection locked="0"/>
    </xf>
    <xf numFmtId="176" fontId="55" fillId="25" borderId="42" xfId="68" applyNumberFormat="1" applyFont="1" applyFill="1" applyBorder="1" applyAlignment="1">
      <alignment horizontal="center" vertical="center"/>
    </xf>
    <xf numFmtId="0" fontId="55" fillId="28" borderId="42" xfId="68" applyFont="1" applyFill="1" applyBorder="1" applyAlignment="1" applyProtection="1">
      <alignment horizontal="left" vertical="center"/>
      <protection locked="0"/>
    </xf>
    <xf numFmtId="0" fontId="55" fillId="25" borderId="42" xfId="69" applyNumberFormat="1" applyFont="1" applyFill="1" applyBorder="1" applyAlignment="1" applyProtection="1">
      <alignment horizontal="center" vertical="center"/>
    </xf>
    <xf numFmtId="20" fontId="55" fillId="25" borderId="42" xfId="68" applyNumberFormat="1" applyFont="1" applyFill="1" applyBorder="1" applyAlignment="1">
      <alignment horizontal="center" vertical="center"/>
    </xf>
    <xf numFmtId="0" fontId="57" fillId="25" borderId="0" xfId="68" applyFont="1" applyFill="1" applyAlignment="1">
      <alignment horizontal="left" vertical="center"/>
    </xf>
    <xf numFmtId="0" fontId="1" fillId="25" borderId="0" xfId="68" applyFill="1">
      <alignment vertical="center"/>
    </xf>
    <xf numFmtId="0" fontId="48" fillId="25" borderId="0" xfId="68" applyFont="1" applyFill="1" applyAlignment="1">
      <alignment horizontal="left" vertical="center"/>
    </xf>
    <xf numFmtId="0" fontId="46" fillId="25" borderId="0" xfId="68" applyFont="1" applyFill="1" applyAlignment="1">
      <alignment horizontal="left" vertical="center"/>
    </xf>
    <xf numFmtId="0" fontId="48" fillId="28" borderId="42" xfId="68" applyFont="1" applyFill="1" applyBorder="1" applyAlignment="1">
      <alignment horizontal="left" vertical="center"/>
    </xf>
    <xf numFmtId="0" fontId="48" fillId="26" borderId="42" xfId="68" applyFont="1" applyFill="1" applyBorder="1" applyAlignment="1">
      <alignment horizontal="left" vertical="center"/>
    </xf>
    <xf numFmtId="0" fontId="58" fillId="25" borderId="0" xfId="68" applyFont="1" applyFill="1" applyAlignment="1">
      <alignment horizontal="left" vertical="center"/>
    </xf>
    <xf numFmtId="0" fontId="48" fillId="25" borderId="0" xfId="68" applyFont="1" applyFill="1" applyAlignment="1">
      <alignment horizontal="center" vertical="center"/>
    </xf>
    <xf numFmtId="0" fontId="48" fillId="25" borderId="42" xfId="68" applyFont="1" applyFill="1" applyBorder="1" applyAlignment="1">
      <alignment horizontal="center" vertical="center"/>
    </xf>
    <xf numFmtId="0" fontId="48" fillId="25" borderId="42" xfId="68" applyFont="1" applyFill="1" applyBorder="1" applyAlignment="1">
      <alignment horizontal="left" vertical="center"/>
    </xf>
    <xf numFmtId="0" fontId="59" fillId="25" borderId="0" xfId="68" applyFont="1" applyFill="1">
      <alignment vertical="center"/>
    </xf>
    <xf numFmtId="0" fontId="59" fillId="25" borderId="0" xfId="68" applyFont="1" applyFill="1" applyAlignment="1">
      <alignment horizontal="left" vertical="center"/>
    </xf>
    <xf numFmtId="0" fontId="49" fillId="25" borderId="0" xfId="68" applyFont="1" applyFill="1">
      <alignment vertical="center"/>
    </xf>
    <xf numFmtId="0" fontId="59" fillId="25" borderId="0" xfId="68" applyFont="1" applyFill="1" applyAlignment="1">
      <alignment vertical="center" shrinkToFit="1"/>
    </xf>
    <xf numFmtId="0" fontId="48" fillId="25" borderId="0" xfId="68" applyFont="1" applyFill="1" applyAlignment="1">
      <alignment vertical="center" wrapText="1"/>
    </xf>
    <xf numFmtId="0" fontId="62" fillId="25" borderId="0" xfId="68" applyFont="1" applyFill="1">
      <alignment vertical="center"/>
    </xf>
    <xf numFmtId="0" fontId="63" fillId="25" borderId="0" xfId="68" applyFont="1" applyFill="1">
      <alignment vertical="center"/>
    </xf>
    <xf numFmtId="0" fontId="44" fillId="25" borderId="42" xfId="68" applyFont="1" applyFill="1" applyBorder="1" applyAlignment="1">
      <alignment horizontal="center" vertical="center"/>
    </xf>
    <xf numFmtId="0" fontId="44" fillId="25" borderId="42" xfId="68" applyFont="1" applyFill="1" applyBorder="1">
      <alignment vertical="center"/>
    </xf>
    <xf numFmtId="0" fontId="44" fillId="25" borderId="42" xfId="68" applyFont="1" applyFill="1" applyBorder="1" applyAlignment="1">
      <alignment vertical="center" shrinkToFit="1"/>
    </xf>
    <xf numFmtId="0" fontId="63" fillId="25" borderId="140" xfId="68" applyFont="1" applyFill="1" applyBorder="1" applyAlignment="1">
      <alignment horizontal="center" vertical="center"/>
    </xf>
    <xf numFmtId="0" fontId="64" fillId="25" borderId="141" xfId="68" applyFont="1" applyFill="1" applyBorder="1" applyAlignment="1">
      <alignment horizontal="center" vertical="center"/>
    </xf>
    <xf numFmtId="0" fontId="64" fillId="25" borderId="142" xfId="68" applyFont="1" applyFill="1" applyBorder="1" applyAlignment="1">
      <alignment horizontal="center" vertical="center"/>
    </xf>
    <xf numFmtId="0" fontId="64" fillId="25" borderId="65" xfId="68" applyFont="1" applyFill="1" applyBorder="1" applyAlignment="1">
      <alignment horizontal="center" vertical="center"/>
    </xf>
    <xf numFmtId="0" fontId="63" fillId="25" borderId="142" xfId="68" applyFont="1" applyFill="1" applyBorder="1" applyAlignment="1">
      <alignment horizontal="center" vertical="center"/>
    </xf>
    <xf numFmtId="0" fontId="63" fillId="25" borderId="143" xfId="68" applyFont="1" applyFill="1" applyBorder="1" applyAlignment="1">
      <alignment horizontal="center" vertical="center"/>
    </xf>
    <xf numFmtId="0" fontId="64" fillId="25" borderId="49" xfId="68" applyFont="1" applyFill="1" applyBorder="1">
      <alignment vertical="center"/>
    </xf>
    <xf numFmtId="0" fontId="64" fillId="25" borderId="50" xfId="68" applyFont="1" applyFill="1" applyBorder="1">
      <alignment vertical="center"/>
    </xf>
    <xf numFmtId="0" fontId="64" fillId="25" borderId="20" xfId="68" applyFont="1" applyFill="1" applyBorder="1">
      <alignment vertical="center"/>
    </xf>
    <xf numFmtId="0" fontId="63" fillId="25" borderId="50" xfId="68" applyFont="1" applyFill="1" applyBorder="1">
      <alignment vertical="center"/>
    </xf>
    <xf numFmtId="0" fontId="63" fillId="25" borderId="51" xfId="68" applyFont="1" applyFill="1" applyBorder="1">
      <alignment vertical="center"/>
    </xf>
    <xf numFmtId="0" fontId="64" fillId="25" borderId="53" xfId="68" applyFont="1" applyFill="1" applyBorder="1">
      <alignment vertical="center"/>
    </xf>
    <xf numFmtId="0" fontId="63" fillId="25" borderId="42" xfId="68" applyFont="1" applyFill="1" applyBorder="1">
      <alignment vertical="center"/>
    </xf>
    <xf numFmtId="0" fontId="64" fillId="25" borderId="38" xfId="68" applyFont="1" applyFill="1" applyBorder="1">
      <alignment vertical="center"/>
    </xf>
    <xf numFmtId="0" fontId="64" fillId="25" borderId="42" xfId="68" applyFont="1" applyFill="1" applyBorder="1">
      <alignment vertical="center"/>
    </xf>
    <xf numFmtId="0" fontId="64" fillId="25" borderId="54" xfId="68" applyFont="1" applyFill="1" applyBorder="1">
      <alignment vertical="center"/>
    </xf>
    <xf numFmtId="0" fontId="63" fillId="25" borderId="54" xfId="68" applyFont="1" applyFill="1" applyBorder="1">
      <alignment vertical="center"/>
    </xf>
    <xf numFmtId="0" fontId="63" fillId="25" borderId="46" xfId="68" applyFont="1" applyFill="1" applyBorder="1">
      <alignment vertical="center"/>
    </xf>
    <xf numFmtId="0" fontId="63" fillId="25" borderId="47" xfId="68" applyFont="1" applyFill="1" applyBorder="1">
      <alignment vertical="center"/>
    </xf>
    <xf numFmtId="0" fontId="63" fillId="25" borderId="48" xfId="68" applyFont="1" applyFill="1" applyBorder="1">
      <alignment vertical="center"/>
    </xf>
    <xf numFmtId="0" fontId="18" fillId="0" borderId="75" xfId="0" applyFont="1" applyBorder="1" applyAlignment="1">
      <alignment horizontal="left" vertical="center" shrinkToFit="1"/>
    </xf>
    <xf numFmtId="0" fontId="0" fillId="0" borderId="13" xfId="0" applyBorder="1" applyAlignment="1">
      <alignment horizontal="left" vertical="center"/>
    </xf>
    <xf numFmtId="0" fontId="18" fillId="0" borderId="13" xfId="0" applyFont="1" applyBorder="1" applyAlignment="1">
      <alignment horizontal="left" vertical="center"/>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37" xfId="0" applyFont="1" applyBorder="1" applyAlignment="1">
      <alignment horizontal="left" vertical="center" wrapText="1"/>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16" fillId="0" borderId="75" xfId="0" applyFont="1" applyBorder="1" applyAlignment="1">
      <alignment shrinkToFit="1"/>
    </xf>
    <xf numFmtId="0" fontId="0" fillId="0" borderId="45" xfId="0" applyBorder="1" applyAlignment="1">
      <alignment horizontal="center" vertical="center"/>
    </xf>
    <xf numFmtId="0" fontId="0" fillId="0" borderId="75"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8" fillId="0" borderId="83" xfId="63" applyFont="1" applyBorder="1" applyAlignment="1">
      <alignment horizontal="left" vertical="center" shrinkToFit="1"/>
    </xf>
    <xf numFmtId="0" fontId="8" fillId="0" borderId="66" xfId="63" applyFont="1" applyBorder="1" applyAlignment="1">
      <alignment horizontal="left" vertical="center" shrinkToFit="1"/>
    </xf>
    <xf numFmtId="0" fontId="0" fillId="0" borderId="140" xfId="0" applyBorder="1" applyAlignment="1">
      <alignment horizontal="center" vertical="center" wrapText="1"/>
    </xf>
    <xf numFmtId="0" fontId="10" fillId="0" borderId="0" xfId="0" applyFont="1" applyAlignment="1">
      <alignment horizontal="left" vertical="center" wrapText="1" indent="3"/>
    </xf>
    <xf numFmtId="0" fontId="0" fillId="0" borderId="83" xfId="0" applyBorder="1" applyAlignment="1">
      <alignment horizontal="center" vertical="center"/>
    </xf>
    <xf numFmtId="0" fontId="0" fillId="0" borderId="66" xfId="0" applyBorder="1" applyAlignment="1">
      <alignment horizontal="center" vertical="center"/>
    </xf>
    <xf numFmtId="0" fontId="0" fillId="0" borderId="82" xfId="0" applyBorder="1" applyAlignment="1">
      <alignment horizontal="center" vertical="center"/>
    </xf>
    <xf numFmtId="0" fontId="0" fillId="0" borderId="45" xfId="0" applyBorder="1" applyAlignment="1">
      <alignment horizontal="center"/>
    </xf>
    <xf numFmtId="0" fontId="0" fillId="0" borderId="40" xfId="0" applyBorder="1" applyAlignment="1">
      <alignment horizontal="center"/>
    </xf>
    <xf numFmtId="0" fontId="0" fillId="0" borderId="60" xfId="0" applyBorder="1" applyAlignment="1">
      <alignment horizontal="center"/>
    </xf>
    <xf numFmtId="0" fontId="0" fillId="0" borderId="29" xfId="0" applyBorder="1" applyAlignment="1">
      <alignment horizontal="center"/>
    </xf>
    <xf numFmtId="0" fontId="0" fillId="0" borderId="72" xfId="0" applyBorder="1" applyAlignment="1">
      <alignment horizontal="center"/>
    </xf>
    <xf numFmtId="0" fontId="0" fillId="0" borderId="74" xfId="0" applyBorder="1" applyAlignment="1">
      <alignment horizontal="center"/>
    </xf>
    <xf numFmtId="0" fontId="0" fillId="0" borderId="60"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center" vertical="center" textRotation="255" shrinkToFit="1"/>
    </xf>
    <xf numFmtId="0" fontId="0" fillId="0" borderId="40" xfId="0" applyBorder="1" applyAlignment="1">
      <alignment horizontal="center" vertical="center" textRotation="255" shrinkToFit="1"/>
    </xf>
    <xf numFmtId="0" fontId="0" fillId="24" borderId="39" xfId="0" applyFill="1" applyBorder="1" applyAlignment="1">
      <alignment horizontal="center" vertical="center" textRotation="255" wrapText="1"/>
    </xf>
    <xf numFmtId="0" fontId="0" fillId="24" borderId="30" xfId="0" applyFill="1" applyBorder="1" applyAlignment="1">
      <alignment vertical="center" textRotation="255" wrapText="1"/>
    </xf>
    <xf numFmtId="0" fontId="0" fillId="24" borderId="56" xfId="0" applyFill="1" applyBorder="1" applyAlignment="1">
      <alignment vertical="center" textRotation="255" wrapText="1"/>
    </xf>
    <xf numFmtId="0" fontId="12" fillId="0" borderId="3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56" xfId="0" applyFont="1" applyBorder="1" applyAlignment="1">
      <alignment horizontal="center" vertical="center" wrapText="1"/>
    </xf>
    <xf numFmtId="0" fontId="0" fillId="0" borderId="61" xfId="0" applyBorder="1" applyAlignment="1">
      <alignment horizontal="left" vertical="center" wrapText="1" shrinkToFit="1"/>
    </xf>
    <xf numFmtId="0" fontId="18" fillId="0" borderId="21" xfId="0" applyFont="1" applyBorder="1" applyAlignment="1">
      <alignment horizontal="left" vertical="center" wrapText="1" shrinkToFit="1"/>
    </xf>
    <xf numFmtId="0" fontId="0" fillId="0" borderId="65"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38" xfId="0" applyBorder="1"/>
    <xf numFmtId="0" fontId="0" fillId="0" borderId="16" xfId="0" applyBorder="1"/>
    <xf numFmtId="0" fontId="0" fillId="0" borderId="15" xfId="0" applyBorder="1"/>
    <xf numFmtId="0" fontId="0" fillId="0" borderId="152" xfId="0" applyBorder="1" applyAlignment="1">
      <alignment vertical="center"/>
    </xf>
    <xf numFmtId="0" fontId="0" fillId="0" borderId="148" xfId="0" applyBorder="1" applyAlignment="1">
      <alignment vertical="center"/>
    </xf>
    <xf numFmtId="0" fontId="0" fillId="0" borderId="151" xfId="0" applyBorder="1" applyAlignment="1">
      <alignment vertical="center"/>
    </xf>
    <xf numFmtId="0" fontId="0" fillId="0" borderId="37"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9"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56" xfId="0" applyBorder="1" applyAlignment="1">
      <alignment horizontal="center" vertical="center" textRotation="255" shrinkToFit="1"/>
    </xf>
    <xf numFmtId="0" fontId="18" fillId="0" borderId="84" xfId="0" applyFont="1" applyBorder="1" applyAlignment="1">
      <alignment horizontal="left" vertical="center"/>
    </xf>
    <xf numFmtId="0" fontId="18" fillId="0" borderId="85" xfId="0" applyFont="1" applyBorder="1" applyAlignment="1">
      <alignment horizontal="left" vertical="center"/>
    </xf>
    <xf numFmtId="0" fontId="0" fillId="0" borderId="63" xfId="0" applyBorder="1" applyAlignment="1">
      <alignment horizontal="left" vertical="center"/>
    </xf>
    <xf numFmtId="0" fontId="18" fillId="0" borderId="23" xfId="0" applyFont="1" applyBorder="1" applyAlignment="1">
      <alignment horizontal="left" vertical="center"/>
    </xf>
    <xf numFmtId="0" fontId="0" fillId="0" borderId="41" xfId="0" applyBorder="1" applyAlignment="1">
      <alignment horizontal="center" vertical="top"/>
    </xf>
    <xf numFmtId="0" fontId="0" fillId="0" borderId="30" xfId="0" applyBorder="1" applyAlignment="1">
      <alignment horizontal="center" vertical="top"/>
    </xf>
    <xf numFmtId="0" fontId="0" fillId="0" borderId="140" xfId="0" applyBorder="1" applyAlignment="1">
      <alignment horizontal="center" vertical="center"/>
    </xf>
    <xf numFmtId="0" fontId="0" fillId="29" borderId="140" xfId="0" applyFill="1" applyBorder="1" applyAlignment="1">
      <alignment horizontal="center" vertical="center"/>
    </xf>
    <xf numFmtId="0" fontId="0" fillId="0" borderId="68" xfId="0" applyBorder="1" applyAlignment="1">
      <alignment horizontal="distributed" vertical="center"/>
    </xf>
    <xf numFmtId="0" fontId="0" fillId="0" borderId="55" xfId="0" applyBorder="1" applyAlignment="1">
      <alignment horizontal="distributed" vertical="center"/>
    </xf>
    <xf numFmtId="0" fontId="0" fillId="0" borderId="72" xfId="0" applyBorder="1" applyAlignment="1">
      <alignment horizontal="left" vertical="center"/>
    </xf>
    <xf numFmtId="0" fontId="18" fillId="0" borderId="74" xfId="0" applyFont="1" applyBorder="1" applyAlignment="1">
      <alignment horizontal="left"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56" xfId="0" applyBorder="1" applyAlignment="1">
      <alignment horizontal="center" vertical="center"/>
    </xf>
    <xf numFmtId="0" fontId="18" fillId="0" borderId="60" xfId="0" applyFont="1" applyBorder="1" applyAlignment="1">
      <alignment horizontal="left" vertical="center"/>
    </xf>
    <xf numFmtId="0" fontId="18" fillId="0" borderId="29" xfId="0" applyFont="1" applyBorder="1" applyAlignment="1">
      <alignment horizontal="left" vertical="center"/>
    </xf>
    <xf numFmtId="0" fontId="0" fillId="0" borderId="62" xfId="0" applyBorder="1" applyAlignment="1">
      <alignment horizontal="left" vertical="center"/>
    </xf>
    <xf numFmtId="0" fontId="18" fillId="0" borderId="77" xfId="0" applyFont="1" applyBorder="1" applyAlignment="1">
      <alignment horizontal="left" vertical="center"/>
    </xf>
    <xf numFmtId="0" fontId="10" fillId="0" borderId="38"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79" fillId="25" borderId="0" xfId="66" applyFont="1" applyFill="1" applyAlignment="1">
      <alignment horizontal="left" vertical="top"/>
    </xf>
    <xf numFmtId="0" fontId="80" fillId="25" borderId="0" xfId="66" applyFont="1" applyFill="1" applyAlignment="1">
      <alignment horizontal="left" vertical="top"/>
    </xf>
    <xf numFmtId="0" fontId="82" fillId="25" borderId="49" xfId="66" applyFont="1" applyFill="1" applyBorder="1" applyAlignment="1">
      <alignment horizontal="center" vertical="center" textRotation="255"/>
    </xf>
    <xf numFmtId="0" fontId="82" fillId="25" borderId="50" xfId="66" applyFont="1" applyFill="1" applyBorder="1" applyAlignment="1">
      <alignment horizontal="center" vertical="center" textRotation="255"/>
    </xf>
    <xf numFmtId="0" fontId="82" fillId="25" borderId="149" xfId="66" applyFont="1" applyFill="1" applyBorder="1" applyAlignment="1">
      <alignment horizontal="center" vertical="center" textRotation="255"/>
    </xf>
    <xf numFmtId="0" fontId="82" fillId="25" borderId="37" xfId="66" applyFont="1" applyFill="1" applyBorder="1" applyAlignment="1">
      <alignment horizontal="center" vertical="center" textRotation="255"/>
    </xf>
    <xf numFmtId="0" fontId="82" fillId="25" borderId="53" xfId="66" applyFont="1" applyFill="1" applyBorder="1" applyAlignment="1">
      <alignment horizontal="center" vertical="center" textRotation="255"/>
    </xf>
    <xf numFmtId="0" fontId="82" fillId="25" borderId="42" xfId="66" applyFont="1" applyFill="1" applyBorder="1" applyAlignment="1">
      <alignment horizontal="center" vertical="center" textRotation="255"/>
    </xf>
    <xf numFmtId="0" fontId="82" fillId="25" borderId="95" xfId="66" applyFont="1" applyFill="1" applyBorder="1" applyAlignment="1">
      <alignment horizontal="center" vertical="center"/>
    </xf>
    <xf numFmtId="0" fontId="82" fillId="25" borderId="75" xfId="66" applyFont="1" applyFill="1" applyBorder="1" applyAlignment="1">
      <alignment horizontal="center" vertical="center"/>
    </xf>
    <xf numFmtId="0" fontId="82" fillId="25" borderId="94" xfId="66" applyFont="1" applyFill="1" applyBorder="1" applyAlignment="1">
      <alignment horizontal="center" vertical="center"/>
    </xf>
    <xf numFmtId="0" fontId="82" fillId="25" borderId="20" xfId="66" applyFont="1" applyFill="1" applyBorder="1" applyAlignment="1">
      <alignment horizontal="left" vertical="center"/>
    </xf>
    <xf numFmtId="0" fontId="82" fillId="25" borderId="21" xfId="66" applyFont="1" applyFill="1" applyBorder="1" applyAlignment="1">
      <alignment horizontal="left" vertical="center"/>
    </xf>
    <xf numFmtId="0" fontId="82" fillId="25" borderId="22" xfId="66" applyFont="1" applyFill="1" applyBorder="1" applyAlignment="1">
      <alignment horizontal="left" vertical="center"/>
    </xf>
    <xf numFmtId="0" fontId="83" fillId="25" borderId="38" xfId="66" applyFont="1" applyFill="1" applyBorder="1" applyAlignment="1">
      <alignment horizontal="center" vertical="center"/>
    </xf>
    <xf numFmtId="0" fontId="83" fillId="25" borderId="16" xfId="66" applyFont="1" applyFill="1" applyBorder="1" applyAlignment="1">
      <alignment horizontal="center" vertical="center"/>
    </xf>
    <xf numFmtId="0" fontId="83" fillId="25" borderId="15" xfId="66" applyFont="1" applyFill="1" applyBorder="1" applyAlignment="1">
      <alignment horizontal="center" vertical="center"/>
    </xf>
    <xf numFmtId="0" fontId="82" fillId="25" borderId="42" xfId="66" applyFont="1" applyFill="1" applyBorder="1" applyAlignment="1">
      <alignment horizontal="center" vertical="center"/>
    </xf>
    <xf numFmtId="0" fontId="82" fillId="25" borderId="38" xfId="66" applyFont="1" applyFill="1" applyBorder="1" applyAlignment="1">
      <alignment horizontal="left" vertical="center" wrapText="1"/>
    </xf>
    <xf numFmtId="0" fontId="82" fillId="25" borderId="16" xfId="66" applyFont="1" applyFill="1" applyBorder="1" applyAlignment="1">
      <alignment horizontal="left" vertical="center" wrapText="1"/>
    </xf>
    <xf numFmtId="0" fontId="82" fillId="25" borderId="76" xfId="66" applyFont="1" applyFill="1" applyBorder="1" applyAlignment="1">
      <alignment horizontal="left" vertical="center" wrapText="1"/>
    </xf>
    <xf numFmtId="0" fontId="83" fillId="25" borderId="10" xfId="51" applyFont="1" applyFill="1" applyBorder="1" applyAlignment="1">
      <alignment horizontal="center" vertical="center" wrapText="1"/>
    </xf>
    <xf numFmtId="0" fontId="83" fillId="25" borderId="148" xfId="51" applyFont="1" applyFill="1" applyBorder="1" applyAlignment="1">
      <alignment horizontal="center" vertical="center" wrapText="1"/>
    </xf>
    <xf numFmtId="49" fontId="83" fillId="25" borderId="148" xfId="51" applyNumberFormat="1" applyFont="1" applyFill="1" applyBorder="1" applyAlignment="1">
      <alignment horizontal="center" vertical="center" wrapText="1"/>
    </xf>
    <xf numFmtId="0" fontId="83" fillId="25" borderId="38" xfId="52" applyFont="1" applyFill="1" applyBorder="1" applyAlignment="1">
      <alignment horizontal="center" vertical="center" shrinkToFit="1"/>
    </xf>
    <xf numFmtId="0" fontId="83" fillId="25" borderId="16" xfId="52" applyFont="1" applyFill="1" applyBorder="1" applyAlignment="1">
      <alignment horizontal="center" vertical="center" shrinkToFit="1"/>
    </xf>
    <xf numFmtId="0" fontId="83" fillId="25" borderId="15" xfId="52" applyFont="1" applyFill="1" applyBorder="1" applyAlignment="1">
      <alignment horizontal="center" vertical="center" shrinkToFit="1"/>
    </xf>
    <xf numFmtId="49" fontId="83" fillId="25" borderId="38" xfId="52" applyNumberFormat="1" applyFont="1" applyFill="1" applyBorder="1" applyAlignment="1">
      <alignment horizontal="left" vertical="center"/>
    </xf>
    <xf numFmtId="49" fontId="83" fillId="25" borderId="16" xfId="52" applyNumberFormat="1" applyFont="1" applyFill="1" applyBorder="1" applyAlignment="1">
      <alignment horizontal="left" vertical="center"/>
    </xf>
    <xf numFmtId="49" fontId="83" fillId="25" borderId="16" xfId="52" applyNumberFormat="1" applyFont="1" applyFill="1" applyBorder="1" applyAlignment="1">
      <alignment horizontal="center" vertical="center"/>
    </xf>
    <xf numFmtId="49" fontId="83" fillId="25" borderId="15" xfId="52" applyNumberFormat="1" applyFont="1" applyFill="1" applyBorder="1" applyAlignment="1">
      <alignment horizontal="center" vertical="center"/>
    </xf>
    <xf numFmtId="49" fontId="83" fillId="25" borderId="76" xfId="52" applyNumberFormat="1" applyFont="1" applyFill="1" applyBorder="1" applyAlignment="1">
      <alignment horizontal="left" vertical="center"/>
    </xf>
    <xf numFmtId="0" fontId="83" fillId="25" borderId="42" xfId="51" applyFont="1" applyFill="1" applyBorder="1" applyAlignment="1">
      <alignment horizontal="center" vertical="center"/>
    </xf>
    <xf numFmtId="0" fontId="83" fillId="25" borderId="23" xfId="51" applyFont="1" applyFill="1" applyBorder="1" applyAlignment="1">
      <alignment horizontal="center" vertical="center" wrapText="1"/>
    </xf>
    <xf numFmtId="0" fontId="83" fillId="25" borderId="44" xfId="51" applyFont="1" applyFill="1" applyBorder="1" applyAlignment="1">
      <alignment horizontal="left" vertical="center" wrapText="1"/>
    </xf>
    <xf numFmtId="0" fontId="83" fillId="25" borderId="0" xfId="51" applyFont="1" applyFill="1" applyAlignment="1">
      <alignment horizontal="left" vertical="center" wrapText="1"/>
    </xf>
    <xf numFmtId="0" fontId="83" fillId="25" borderId="29" xfId="51" applyFont="1" applyFill="1" applyBorder="1" applyAlignment="1">
      <alignment horizontal="left" vertical="center" wrapText="1"/>
    </xf>
    <xf numFmtId="0" fontId="83" fillId="25" borderId="37" xfId="51" applyFont="1" applyFill="1" applyBorder="1" applyAlignment="1">
      <alignment horizontal="left" vertical="center" wrapText="1"/>
    </xf>
    <xf numFmtId="0" fontId="83" fillId="25" borderId="13" xfId="51" applyFont="1" applyFill="1" applyBorder="1" applyAlignment="1">
      <alignment horizontal="left" vertical="center" wrapText="1"/>
    </xf>
    <xf numFmtId="0" fontId="83" fillId="25" borderId="24" xfId="51" applyFont="1" applyFill="1" applyBorder="1" applyAlignment="1">
      <alignment horizontal="left" vertical="center" wrapText="1"/>
    </xf>
    <xf numFmtId="0" fontId="82" fillId="25" borderId="148" xfId="66" applyFont="1" applyFill="1" applyBorder="1" applyAlignment="1">
      <alignment horizontal="center" vertical="center"/>
    </xf>
    <xf numFmtId="0" fontId="82" fillId="25" borderId="23" xfId="66" applyFont="1" applyFill="1" applyBorder="1" applyAlignment="1">
      <alignment horizontal="center" vertical="center"/>
    </xf>
    <xf numFmtId="0" fontId="82" fillId="25" borderId="42" xfId="66" applyFont="1" applyFill="1" applyBorder="1" applyAlignment="1">
      <alignment horizontal="left" vertical="center"/>
    </xf>
    <xf numFmtId="0" fontId="82" fillId="25" borderId="44" xfId="66" applyFont="1" applyFill="1" applyBorder="1" applyAlignment="1">
      <alignment horizontal="left" vertical="center" wrapText="1"/>
    </xf>
    <xf numFmtId="0" fontId="82" fillId="25" borderId="0" xfId="66" applyFont="1" applyFill="1" applyAlignment="1">
      <alignment horizontal="left" vertical="center" wrapText="1"/>
    </xf>
    <xf numFmtId="0" fontId="82" fillId="25" borderId="29" xfId="66" applyFont="1" applyFill="1" applyBorder="1" applyAlignment="1">
      <alignment horizontal="left" vertical="center" wrapText="1"/>
    </xf>
    <xf numFmtId="0" fontId="82" fillId="25" borderId="37" xfId="66" applyFont="1" applyFill="1" applyBorder="1" applyAlignment="1">
      <alignment horizontal="left" vertical="center" wrapText="1"/>
    </xf>
    <xf numFmtId="0" fontId="82" fillId="25" borderId="13" xfId="66" applyFont="1" applyFill="1" applyBorder="1" applyAlignment="1">
      <alignment horizontal="left" vertical="center" wrapText="1"/>
    </xf>
    <xf numFmtId="0" fontId="82" fillId="25" borderId="24" xfId="66" applyFont="1" applyFill="1" applyBorder="1" applyAlignment="1">
      <alignment horizontal="left" vertical="center" wrapText="1"/>
    </xf>
    <xf numFmtId="179" fontId="82" fillId="25" borderId="42" xfId="66" applyNumberFormat="1" applyFont="1" applyFill="1" applyBorder="1" applyAlignment="1">
      <alignment horizontal="left" vertical="center"/>
    </xf>
    <xf numFmtId="0" fontId="81" fillId="25" borderId="53" xfId="66" applyFont="1" applyFill="1" applyBorder="1" applyAlignment="1">
      <alignment horizontal="center" vertical="center" textRotation="255"/>
    </xf>
    <xf numFmtId="0" fontId="81" fillId="25" borderId="42" xfId="66" applyFont="1" applyFill="1" applyBorder="1" applyAlignment="1">
      <alignment horizontal="center" vertical="center" textRotation="255"/>
    </xf>
    <xf numFmtId="0" fontId="82" fillId="25" borderId="63" xfId="66" applyFont="1" applyFill="1" applyBorder="1" applyAlignment="1">
      <alignment horizontal="center" vertical="center"/>
    </xf>
    <xf numFmtId="0" fontId="82" fillId="25" borderId="151" xfId="66" applyFont="1" applyFill="1" applyBorder="1" applyAlignment="1">
      <alignment horizontal="center" vertical="center"/>
    </xf>
    <xf numFmtId="0" fontId="82" fillId="25" borderId="86" xfId="66" applyFont="1" applyFill="1" applyBorder="1" applyAlignment="1">
      <alignment horizontal="center" vertical="center"/>
    </xf>
    <xf numFmtId="0" fontId="82" fillId="25" borderId="13" xfId="66" applyFont="1" applyFill="1" applyBorder="1" applyAlignment="1">
      <alignment horizontal="center" vertical="center"/>
    </xf>
    <xf numFmtId="0" fontId="82" fillId="25" borderId="14" xfId="66" applyFont="1" applyFill="1" applyBorder="1" applyAlignment="1">
      <alignment horizontal="center" vertical="center"/>
    </xf>
    <xf numFmtId="0" fontId="82" fillId="25" borderId="152" xfId="66" applyFont="1" applyFill="1" applyBorder="1" applyAlignment="1">
      <alignment horizontal="center" vertical="center"/>
    </xf>
    <xf numFmtId="0" fontId="81" fillId="25" borderId="53" xfId="66" applyFont="1" applyFill="1" applyBorder="1" applyAlignment="1">
      <alignment horizontal="center" vertical="center" wrapText="1"/>
    </xf>
    <xf numFmtId="0" fontId="81" fillId="25" borderId="42" xfId="66" applyFont="1" applyFill="1" applyBorder="1" applyAlignment="1">
      <alignment horizontal="center" vertical="center"/>
    </xf>
    <xf numFmtId="0" fontId="81" fillId="25" borderId="53" xfId="66" applyFont="1" applyFill="1" applyBorder="1" applyAlignment="1">
      <alignment horizontal="center" vertical="center"/>
    </xf>
    <xf numFmtId="0" fontId="81" fillId="25" borderId="150" xfId="66" applyFont="1" applyFill="1" applyBorder="1" applyAlignment="1">
      <alignment horizontal="center" vertical="center"/>
    </xf>
    <xf numFmtId="0" fontId="81" fillId="25" borderId="68" xfId="66" applyFont="1" applyFill="1" applyBorder="1" applyAlignment="1">
      <alignment horizontal="center" vertical="center"/>
    </xf>
    <xf numFmtId="0" fontId="81" fillId="25" borderId="38" xfId="66" applyFont="1" applyFill="1" applyBorder="1" applyAlignment="1">
      <alignment horizontal="center" vertical="center"/>
    </xf>
    <xf numFmtId="0" fontId="81" fillId="25" borderId="16" xfId="66" applyFont="1" applyFill="1" applyBorder="1" applyAlignment="1">
      <alignment horizontal="center" vertical="center"/>
    </xf>
    <xf numFmtId="0" fontId="81" fillId="25" borderId="15" xfId="66" applyFont="1" applyFill="1" applyBorder="1" applyAlignment="1">
      <alignment horizontal="center" vertical="center"/>
    </xf>
    <xf numFmtId="0" fontId="81" fillId="25" borderId="42" xfId="66" applyFont="1" applyFill="1" applyBorder="1" applyAlignment="1">
      <alignment horizontal="left" vertical="center"/>
    </xf>
    <xf numFmtId="0" fontId="81" fillId="25" borderId="10" xfId="66" applyFont="1" applyFill="1" applyBorder="1" applyAlignment="1">
      <alignment horizontal="center" vertical="top"/>
    </xf>
    <xf numFmtId="0" fontId="81" fillId="25" borderId="148" xfId="66" applyFont="1" applyFill="1" applyBorder="1" applyAlignment="1">
      <alignment horizontal="center" vertical="top"/>
    </xf>
    <xf numFmtId="0" fontId="81" fillId="25" borderId="23" xfId="66" applyFont="1" applyFill="1" applyBorder="1" applyAlignment="1">
      <alignment horizontal="center" vertical="top"/>
    </xf>
    <xf numFmtId="0" fontId="81" fillId="25" borderId="44" xfId="66" applyFont="1" applyFill="1" applyBorder="1" applyAlignment="1">
      <alignment horizontal="center" vertical="top"/>
    </xf>
    <xf numFmtId="0" fontId="81" fillId="25" borderId="0" xfId="66" applyFont="1" applyFill="1" applyAlignment="1">
      <alignment horizontal="center" vertical="top"/>
    </xf>
    <xf numFmtId="0" fontId="81" fillId="25" borderId="29" xfId="66" applyFont="1" applyFill="1" applyBorder="1" applyAlignment="1">
      <alignment horizontal="center" vertical="top"/>
    </xf>
    <xf numFmtId="0" fontId="81" fillId="25" borderId="37" xfId="66" applyFont="1" applyFill="1" applyBorder="1" applyAlignment="1">
      <alignment horizontal="center" vertical="top"/>
    </xf>
    <xf numFmtId="0" fontId="81" fillId="25" borderId="13" xfId="66" applyFont="1" applyFill="1" applyBorder="1" applyAlignment="1">
      <alignment horizontal="center" vertical="top"/>
    </xf>
    <xf numFmtId="0" fontId="81" fillId="25" borderId="24" xfId="66" applyFont="1" applyFill="1" applyBorder="1" applyAlignment="1">
      <alignment horizontal="center" vertical="top"/>
    </xf>
    <xf numFmtId="0" fontId="81" fillId="0" borderId="38" xfId="66" applyFont="1" applyBorder="1" applyAlignment="1">
      <alignment horizontal="center" vertical="center"/>
    </xf>
    <xf numFmtId="0" fontId="81" fillId="0" borderId="16" xfId="66" applyFont="1" applyBorder="1" applyAlignment="1">
      <alignment horizontal="center" vertical="center"/>
    </xf>
    <xf numFmtId="0" fontId="81" fillId="0" borderId="15" xfId="66" applyFont="1" applyBorder="1" applyAlignment="1">
      <alignment horizontal="center" vertical="center"/>
    </xf>
    <xf numFmtId="0" fontId="81" fillId="0" borderId="42" xfId="66" applyFont="1" applyBorder="1" applyAlignment="1">
      <alignment horizontal="left" vertical="center"/>
    </xf>
    <xf numFmtId="0" fontId="83" fillId="0" borderId="38" xfId="66" applyFont="1" applyBorder="1" applyAlignment="1">
      <alignment horizontal="center" vertical="center"/>
    </xf>
    <xf numFmtId="0" fontId="83" fillId="0" borderId="16" xfId="66" applyFont="1" applyBorder="1" applyAlignment="1">
      <alignment horizontal="center" vertical="center"/>
    </xf>
    <xf numFmtId="0" fontId="83" fillId="0" borderId="15" xfId="66" applyFont="1" applyBorder="1" applyAlignment="1">
      <alignment horizontal="center" vertical="center"/>
    </xf>
    <xf numFmtId="0" fontId="83" fillId="0" borderId="38" xfId="66" applyFont="1" applyBorder="1" applyAlignment="1">
      <alignment horizontal="left" vertical="center" wrapText="1"/>
    </xf>
    <xf numFmtId="0" fontId="0" fillId="0" borderId="16" xfId="0" applyBorder="1" applyAlignment="1">
      <alignment horizontal="left" vertical="center"/>
    </xf>
    <xf numFmtId="0" fontId="0" fillId="0" borderId="15" xfId="0" applyBorder="1" applyAlignment="1">
      <alignment horizontal="left" vertical="center"/>
    </xf>
    <xf numFmtId="0" fontId="82" fillId="25" borderId="153" xfId="66" applyFont="1" applyFill="1" applyBorder="1" applyAlignment="1">
      <alignment horizontal="center" vertical="center"/>
    </xf>
    <xf numFmtId="0" fontId="82" fillId="25" borderId="0" xfId="66" applyFont="1" applyFill="1" applyAlignment="1">
      <alignment horizontal="center" vertical="center"/>
    </xf>
    <xf numFmtId="0" fontId="82" fillId="25" borderId="29" xfId="66" applyFont="1" applyFill="1" applyBorder="1" applyAlignment="1">
      <alignment horizontal="center" vertical="center"/>
    </xf>
    <xf numFmtId="0" fontId="82" fillId="25" borderId="38" xfId="66" applyFont="1" applyFill="1" applyBorder="1" applyAlignment="1">
      <alignment horizontal="center" vertical="center"/>
    </xf>
    <xf numFmtId="0" fontId="82" fillId="25" borderId="16" xfId="66" applyFont="1" applyFill="1" applyBorder="1" applyAlignment="1">
      <alignment horizontal="center" vertical="center"/>
    </xf>
    <xf numFmtId="0" fontId="82" fillId="25" borderId="15" xfId="66" applyFont="1" applyFill="1" applyBorder="1" applyAlignment="1">
      <alignment horizontal="center" vertical="center"/>
    </xf>
    <xf numFmtId="0" fontId="82" fillId="25" borderId="78" xfId="66" applyFont="1" applyFill="1" applyBorder="1" applyAlignment="1">
      <alignment horizontal="center" vertical="center"/>
    </xf>
    <xf numFmtId="0" fontId="82" fillId="31" borderId="78" xfId="66" applyFont="1" applyFill="1" applyBorder="1" applyAlignment="1">
      <alignment horizontal="left" vertical="center"/>
    </xf>
    <xf numFmtId="0" fontId="82" fillId="31" borderId="16" xfId="66" applyFont="1" applyFill="1" applyBorder="1" applyAlignment="1">
      <alignment horizontal="left" vertical="center"/>
    </xf>
    <xf numFmtId="0" fontId="82" fillId="31" borderId="76" xfId="66" applyFont="1" applyFill="1" applyBorder="1" applyAlignment="1">
      <alignment horizontal="left" vertical="center"/>
    </xf>
    <xf numFmtId="0" fontId="85" fillId="25" borderId="89" xfId="66" applyFont="1" applyFill="1" applyBorder="1" applyAlignment="1">
      <alignment horizontal="center" vertical="center" wrapText="1"/>
    </xf>
    <xf numFmtId="0" fontId="85" fillId="25" borderId="35" xfId="66" applyFont="1" applyFill="1" applyBorder="1" applyAlignment="1">
      <alignment horizontal="center" vertical="center" wrapText="1"/>
    </xf>
    <xf numFmtId="0" fontId="85" fillId="25" borderId="80" xfId="66" applyFont="1" applyFill="1" applyBorder="1" applyAlignment="1">
      <alignment horizontal="center" vertical="center" wrapText="1"/>
    </xf>
    <xf numFmtId="0" fontId="81" fillId="31" borderId="39" xfId="66" applyFont="1" applyFill="1" applyBorder="1" applyAlignment="1">
      <alignment horizontal="center" vertical="center" textRotation="255"/>
    </xf>
    <xf numFmtId="0" fontId="81" fillId="31" borderId="30" xfId="66" applyFont="1" applyFill="1" applyBorder="1" applyAlignment="1">
      <alignment horizontal="center" vertical="center" textRotation="255"/>
    </xf>
    <xf numFmtId="0" fontId="81" fillId="31" borderId="60" xfId="66" applyFont="1" applyFill="1" applyBorder="1" applyAlignment="1">
      <alignment horizontal="center" vertical="center" textRotation="255"/>
    </xf>
    <xf numFmtId="0" fontId="81" fillId="31" borderId="72" xfId="66" applyFont="1" applyFill="1" applyBorder="1" applyAlignment="1">
      <alignment horizontal="center" vertical="center" textRotation="255"/>
    </xf>
    <xf numFmtId="0" fontId="82" fillId="31" borderId="21" xfId="66" applyFont="1" applyFill="1" applyBorder="1" applyAlignment="1">
      <alignment horizontal="left" vertical="center"/>
    </xf>
    <xf numFmtId="0" fontId="82" fillId="31" borderId="22" xfId="66" applyFont="1" applyFill="1" applyBorder="1" applyAlignment="1">
      <alignment horizontal="left" vertical="center"/>
    </xf>
    <xf numFmtId="0" fontId="82" fillId="25" borderId="76" xfId="66" applyFont="1" applyFill="1" applyBorder="1" applyAlignment="1">
      <alignment horizontal="center" vertical="center"/>
    </xf>
    <xf numFmtId="0" fontId="86" fillId="25" borderId="42" xfId="66" applyFont="1" applyFill="1" applyBorder="1" applyAlignment="1">
      <alignment horizontal="center" vertical="center"/>
    </xf>
    <xf numFmtId="0" fontId="86" fillId="25" borderId="54" xfId="66" applyFont="1" applyFill="1" applyBorder="1" applyAlignment="1">
      <alignment horizontal="center" vertical="center"/>
    </xf>
    <xf numFmtId="49" fontId="86" fillId="25" borderId="38" xfId="66" applyNumberFormat="1" applyFont="1" applyFill="1" applyBorder="1" applyAlignment="1">
      <alignment horizontal="center" vertical="center" wrapText="1"/>
    </xf>
    <xf numFmtId="49" fontId="86" fillId="25" borderId="16" xfId="66" applyNumberFormat="1" applyFont="1" applyFill="1" applyBorder="1" applyAlignment="1">
      <alignment horizontal="center" vertical="center" wrapText="1"/>
    </xf>
    <xf numFmtId="49" fontId="86" fillId="25" borderId="15" xfId="66" applyNumberFormat="1" applyFont="1" applyFill="1" applyBorder="1" applyAlignment="1">
      <alignment horizontal="center" vertical="center" wrapText="1"/>
    </xf>
    <xf numFmtId="49" fontId="86" fillId="25" borderId="38" xfId="66" applyNumberFormat="1" applyFont="1" applyFill="1" applyBorder="1" applyAlignment="1">
      <alignment horizontal="left" vertical="center" wrapText="1"/>
    </xf>
    <xf numFmtId="49" fontId="86" fillId="25" borderId="16" xfId="66" applyNumberFormat="1" applyFont="1" applyFill="1" applyBorder="1" applyAlignment="1">
      <alignment horizontal="left" vertical="center" wrapText="1"/>
    </xf>
    <xf numFmtId="49" fontId="86" fillId="25" borderId="76" xfId="66" applyNumberFormat="1" applyFont="1" applyFill="1" applyBorder="1" applyAlignment="1">
      <alignment horizontal="left" vertical="center" wrapText="1"/>
    </xf>
    <xf numFmtId="0" fontId="85" fillId="25" borderId="63" xfId="66" applyFont="1" applyFill="1" applyBorder="1" applyAlignment="1">
      <alignment horizontal="center" vertical="center" wrapText="1"/>
    </xf>
    <xf numFmtId="0" fontId="85" fillId="25" borderId="148" xfId="66" applyFont="1" applyFill="1" applyBorder="1" applyAlignment="1">
      <alignment horizontal="center" vertical="center" wrapText="1"/>
    </xf>
    <xf numFmtId="0" fontId="85" fillId="25" borderId="16" xfId="66" applyFont="1" applyFill="1" applyBorder="1" applyAlignment="1">
      <alignment horizontal="center" vertical="center" wrapText="1"/>
    </xf>
    <xf numFmtId="49" fontId="85" fillId="25" borderId="38" xfId="66" applyNumberFormat="1" applyFont="1" applyFill="1" applyBorder="1" applyAlignment="1">
      <alignment horizontal="right" vertical="center" wrapText="1"/>
    </xf>
    <xf numFmtId="49" fontId="85" fillId="25" borderId="16" xfId="66" applyNumberFormat="1" applyFont="1" applyFill="1" applyBorder="1" applyAlignment="1">
      <alignment horizontal="right" vertical="center" wrapText="1"/>
    </xf>
    <xf numFmtId="49" fontId="85" fillId="25" borderId="16" xfId="66" applyNumberFormat="1" applyFont="1" applyFill="1" applyBorder="1" applyAlignment="1">
      <alignment horizontal="center" vertical="center" wrapText="1"/>
    </xf>
    <xf numFmtId="49" fontId="85" fillId="25" borderId="16" xfId="66" applyNumberFormat="1" applyFont="1" applyFill="1" applyBorder="1" applyAlignment="1">
      <alignment horizontal="left" vertical="center" wrapText="1"/>
    </xf>
    <xf numFmtId="0" fontId="81" fillId="25" borderId="63" xfId="66" applyFont="1" applyFill="1" applyBorder="1" applyAlignment="1">
      <alignment horizontal="center" vertical="center"/>
    </xf>
    <xf numFmtId="0" fontId="81" fillId="25" borderId="148" xfId="66" applyFont="1" applyFill="1" applyBorder="1" applyAlignment="1">
      <alignment horizontal="center" vertical="center"/>
    </xf>
    <xf numFmtId="0" fontId="81" fillId="25" borderId="151" xfId="66" applyFont="1" applyFill="1" applyBorder="1" applyAlignment="1">
      <alignment horizontal="center" vertical="center"/>
    </xf>
    <xf numFmtId="0" fontId="81" fillId="25" borderId="60" xfId="66" applyFont="1" applyFill="1" applyBorder="1" applyAlignment="1">
      <alignment horizontal="center" vertical="center"/>
    </xf>
    <xf numFmtId="0" fontId="81" fillId="25" borderId="0" xfId="66" applyFont="1" applyFill="1" applyAlignment="1">
      <alignment horizontal="center" vertical="center"/>
    </xf>
    <xf numFmtId="0" fontId="81" fillId="25" borderId="69" xfId="66" applyFont="1" applyFill="1" applyBorder="1" applyAlignment="1">
      <alignment horizontal="center" vertical="center"/>
    </xf>
    <xf numFmtId="0" fontId="81" fillId="25" borderId="86" xfId="66" applyFont="1" applyFill="1" applyBorder="1" applyAlignment="1">
      <alignment horizontal="center" vertical="center"/>
    </xf>
    <xf numFmtId="0" fontId="81" fillId="25" borderId="13" xfId="66" applyFont="1" applyFill="1" applyBorder="1" applyAlignment="1">
      <alignment horizontal="center" vertical="center"/>
    </xf>
    <xf numFmtId="0" fontId="81" fillId="25" borderId="14" xfId="66" applyFont="1" applyFill="1" applyBorder="1" applyAlignment="1">
      <alignment horizontal="center" vertical="center"/>
    </xf>
    <xf numFmtId="49" fontId="85" fillId="25" borderId="76" xfId="66" applyNumberFormat="1" applyFont="1" applyFill="1" applyBorder="1" applyAlignment="1">
      <alignment horizontal="left" vertical="center" wrapText="1"/>
    </xf>
    <xf numFmtId="0" fontId="81" fillId="25" borderId="38" xfId="66" applyFont="1" applyFill="1" applyBorder="1" applyAlignment="1">
      <alignment horizontal="center" vertical="center" wrapText="1"/>
    </xf>
    <xf numFmtId="0" fontId="81" fillId="25" borderId="16" xfId="66" applyFont="1" applyFill="1" applyBorder="1" applyAlignment="1">
      <alignment horizontal="center" vertical="center" wrapText="1"/>
    </xf>
    <xf numFmtId="0" fontId="81" fillId="25" borderId="15" xfId="66" applyFont="1" applyFill="1" applyBorder="1" applyAlignment="1">
      <alignment horizontal="center" vertical="center" wrapText="1"/>
    </xf>
    <xf numFmtId="0" fontId="85" fillId="25" borderId="72" xfId="66" applyFont="1" applyFill="1" applyBorder="1" applyAlignment="1">
      <alignment horizontal="center" vertical="center" wrapText="1"/>
    </xf>
    <xf numFmtId="0" fontId="85" fillId="25" borderId="73" xfId="66" applyFont="1" applyFill="1" applyBorder="1" applyAlignment="1">
      <alignment horizontal="center" vertical="center" wrapText="1"/>
    </xf>
    <xf numFmtId="49" fontId="85" fillId="25" borderId="80" xfId="66" applyNumberFormat="1" applyFont="1" applyFill="1" applyBorder="1" applyAlignment="1">
      <alignment horizontal="right" vertical="center" wrapText="1"/>
    </xf>
    <xf numFmtId="49" fontId="85" fillId="25" borderId="35" xfId="66" applyNumberFormat="1" applyFont="1" applyFill="1" applyBorder="1" applyAlignment="1">
      <alignment horizontal="right" vertical="center" wrapText="1"/>
    </xf>
    <xf numFmtId="176" fontId="85" fillId="25" borderId="35" xfId="66" applyNumberFormat="1" applyFont="1" applyFill="1" applyBorder="1" applyAlignment="1">
      <alignment horizontal="center" vertical="center" wrapText="1"/>
    </xf>
    <xf numFmtId="0" fontId="85" fillId="25" borderId="36" xfId="66" applyFont="1" applyFill="1" applyBorder="1" applyAlignment="1">
      <alignment horizontal="center" vertical="center" wrapText="1"/>
    </xf>
    <xf numFmtId="0" fontId="85" fillId="25" borderId="78" xfId="66" applyFont="1" applyFill="1" applyBorder="1" applyAlignment="1">
      <alignment horizontal="center" vertical="center" wrapText="1"/>
    </xf>
    <xf numFmtId="0" fontId="87" fillId="25" borderId="148" xfId="66" applyFont="1" applyFill="1" applyBorder="1" applyAlignment="1">
      <alignment horizontal="center" vertical="center" wrapText="1"/>
    </xf>
    <xf numFmtId="0" fontId="87" fillId="25" borderId="151" xfId="66" applyFont="1" applyFill="1" applyBorder="1" applyAlignment="1">
      <alignment horizontal="center" vertical="center" wrapText="1"/>
    </xf>
    <xf numFmtId="0" fontId="87" fillId="25" borderId="0" xfId="66" applyFont="1" applyFill="1" applyAlignment="1">
      <alignment horizontal="center" vertical="center" wrapText="1"/>
    </xf>
    <xf numFmtId="0" fontId="87" fillId="25" borderId="69" xfId="66" applyFont="1" applyFill="1" applyBorder="1" applyAlignment="1">
      <alignment horizontal="center" vertical="center" wrapText="1"/>
    </xf>
    <xf numFmtId="0" fontId="87" fillId="25" borderId="13" xfId="66" applyFont="1" applyFill="1" applyBorder="1" applyAlignment="1">
      <alignment horizontal="center" vertical="center" wrapText="1"/>
    </xf>
    <xf numFmtId="0" fontId="87" fillId="25" borderId="14" xfId="66" applyFont="1" applyFill="1" applyBorder="1" applyAlignment="1">
      <alignment horizontal="center" vertical="center" wrapText="1"/>
    </xf>
    <xf numFmtId="0" fontId="42" fillId="0" borderId="0" xfId="66" applyFont="1" applyAlignment="1">
      <alignment horizontal="left" vertical="top"/>
    </xf>
    <xf numFmtId="0" fontId="42" fillId="0" borderId="0" xfId="66" applyFont="1" applyAlignment="1">
      <alignment horizontal="center" vertical="top" wrapText="1"/>
    </xf>
    <xf numFmtId="0" fontId="42" fillId="0" borderId="0" xfId="66" applyFont="1" applyAlignment="1">
      <alignment horizontal="justify" vertical="top" wrapText="1"/>
    </xf>
    <xf numFmtId="0" fontId="81" fillId="25" borderId="141" xfId="66" applyFont="1" applyFill="1" applyBorder="1" applyAlignment="1">
      <alignment horizontal="center" vertical="center"/>
    </xf>
    <xf numFmtId="0" fontId="81" fillId="25" borderId="142" xfId="66" applyFont="1" applyFill="1" applyBorder="1" applyAlignment="1">
      <alignment horizontal="center" vertical="center"/>
    </xf>
    <xf numFmtId="0" fontId="81" fillId="25" borderId="65" xfId="66" applyFont="1" applyFill="1" applyBorder="1" applyAlignment="1">
      <alignment horizontal="left" vertical="center"/>
    </xf>
    <xf numFmtId="0" fontId="81" fillId="25" borderId="66" xfId="66" applyFont="1" applyFill="1" applyBorder="1" applyAlignment="1">
      <alignment horizontal="left" vertical="center"/>
    </xf>
    <xf numFmtId="0" fontId="81" fillId="25" borderId="67" xfId="66" applyFont="1" applyFill="1" applyBorder="1" applyAlignment="1">
      <alignment horizontal="left" vertical="center"/>
    </xf>
    <xf numFmtId="0" fontId="47" fillId="0" borderId="35" xfId="68" applyFont="1" applyBorder="1" applyAlignment="1">
      <alignment horizontal="left" vertical="center" wrapText="1"/>
    </xf>
    <xf numFmtId="0" fontId="47" fillId="0" borderId="36" xfId="68" applyFont="1" applyBorder="1" applyAlignment="1">
      <alignment horizontal="left" vertical="center" wrapText="1"/>
    </xf>
    <xf numFmtId="178" fontId="47" fillId="25" borderId="134" xfId="68" applyNumberFormat="1" applyFont="1" applyFill="1" applyBorder="1" applyAlignment="1">
      <alignment horizontal="center" vertical="center" wrapText="1"/>
    </xf>
    <xf numFmtId="178" fontId="47" fillId="25" borderId="135" xfId="68" applyNumberFormat="1" applyFont="1" applyFill="1" applyBorder="1" applyAlignment="1">
      <alignment horizontal="center" vertical="center" wrapText="1"/>
    </xf>
    <xf numFmtId="178" fontId="47" fillId="25" borderId="136" xfId="68" applyNumberFormat="1" applyFont="1" applyFill="1" applyBorder="1" applyAlignment="1">
      <alignment horizontal="center" vertical="center" wrapText="1"/>
    </xf>
    <xf numFmtId="0" fontId="47" fillId="0" borderId="19" xfId="68" applyFont="1" applyBorder="1" applyAlignment="1">
      <alignment horizontal="left" vertical="center" shrinkToFit="1"/>
    </xf>
    <xf numFmtId="0" fontId="47" fillId="0" borderId="28" xfId="68" applyFont="1" applyBorder="1" applyAlignment="1">
      <alignment horizontal="left" vertical="center" shrinkToFit="1"/>
    </xf>
    <xf numFmtId="178" fontId="47" fillId="25" borderId="126" xfId="68" applyNumberFormat="1" applyFont="1" applyFill="1" applyBorder="1" applyAlignment="1">
      <alignment horizontal="center" vertical="center" wrapText="1"/>
    </xf>
    <xf numFmtId="178" fontId="47" fillId="25" borderId="88" xfId="68" applyNumberFormat="1" applyFont="1" applyFill="1" applyBorder="1" applyAlignment="1">
      <alignment horizontal="center" vertical="center" wrapText="1"/>
    </xf>
    <xf numFmtId="178" fontId="47" fillId="25" borderId="87" xfId="68" applyNumberFormat="1" applyFont="1" applyFill="1" applyBorder="1" applyAlignment="1">
      <alignment horizontal="center" vertical="center" wrapText="1"/>
    </xf>
    <xf numFmtId="178" fontId="47" fillId="25" borderId="127" xfId="68" applyNumberFormat="1" applyFont="1" applyFill="1" applyBorder="1" applyAlignment="1">
      <alignment horizontal="center" vertical="center" wrapText="1"/>
    </xf>
    <xf numFmtId="0" fontId="47" fillId="0" borderId="98" xfId="68" applyFont="1" applyBorder="1" applyAlignment="1">
      <alignment horizontal="left" vertical="center" shrinkToFit="1"/>
    </xf>
    <xf numFmtId="0" fontId="47" fillId="0" borderId="113" xfId="68" applyFont="1" applyBorder="1" applyAlignment="1">
      <alignment horizontal="left" vertical="center" shrinkToFit="1"/>
    </xf>
    <xf numFmtId="0" fontId="47" fillId="0" borderId="75" xfId="68" applyFont="1" applyBorder="1" applyAlignment="1">
      <alignment horizontal="center" vertical="center" wrapText="1"/>
    </xf>
    <xf numFmtId="0" fontId="47" fillId="0" borderId="94" xfId="68" applyFont="1" applyBorder="1" applyAlignment="1">
      <alignment horizontal="center" vertical="center" wrapText="1"/>
    </xf>
    <xf numFmtId="0" fontId="47" fillId="0" borderId="0" xfId="68" applyFont="1" applyAlignment="1">
      <alignment horizontal="center" vertical="center" wrapText="1"/>
    </xf>
    <xf numFmtId="0" fontId="47" fillId="0" borderId="69" xfId="68" applyFont="1" applyBorder="1" applyAlignment="1">
      <alignment horizontal="center" vertical="center" wrapText="1"/>
    </xf>
    <xf numFmtId="0" fontId="47" fillId="0" borderId="13" xfId="68" applyFont="1" applyBorder="1" applyAlignment="1">
      <alignment horizontal="center" vertical="center" wrapText="1"/>
    </xf>
    <xf numFmtId="0" fontId="47" fillId="0" borderId="14" xfId="68" applyFont="1" applyBorder="1" applyAlignment="1">
      <alignment horizontal="center" vertical="center" wrapText="1"/>
    </xf>
    <xf numFmtId="178" fontId="47" fillId="0" borderId="97" xfId="68" applyNumberFormat="1" applyFont="1" applyBorder="1" applyAlignment="1">
      <alignment horizontal="left" vertical="center" shrinkToFit="1"/>
    </xf>
    <xf numFmtId="0" fontId="47" fillId="0" borderId="97" xfId="68" applyFont="1" applyBorder="1" applyAlignment="1">
      <alignment horizontal="left" vertical="center" shrinkToFit="1"/>
    </xf>
    <xf numFmtId="0" fontId="47" fillId="0" borderId="101" xfId="68" applyFont="1" applyBorder="1" applyAlignment="1">
      <alignment horizontal="left" vertical="center" shrinkToFit="1"/>
    </xf>
    <xf numFmtId="0" fontId="47" fillId="0" borderId="128" xfId="68" applyFont="1" applyBorder="1" applyAlignment="1">
      <alignment horizontal="center" vertical="center" wrapText="1"/>
    </xf>
    <xf numFmtId="0" fontId="47" fillId="0" borderId="129" xfId="68" applyFont="1" applyBorder="1" applyAlignment="1">
      <alignment horizontal="center" vertical="center" wrapText="1"/>
    </xf>
    <xf numFmtId="0" fontId="47" fillId="0" borderId="130" xfId="68" applyFont="1" applyBorder="1" applyAlignment="1">
      <alignment horizontal="center" vertical="center" wrapText="1"/>
    </xf>
    <xf numFmtId="0" fontId="47" fillId="0" borderId="131" xfId="68" applyFont="1" applyBorder="1" applyAlignment="1">
      <alignment horizontal="center" vertical="center" wrapText="1"/>
    </xf>
    <xf numFmtId="0" fontId="47" fillId="0" borderId="132" xfId="68" applyFont="1" applyBorder="1" applyAlignment="1">
      <alignment horizontal="center" vertical="center" wrapText="1"/>
    </xf>
    <xf numFmtId="0" fontId="47" fillId="0" borderId="133" xfId="68" applyFont="1" applyBorder="1" applyAlignment="1">
      <alignment horizontal="center" vertical="center" wrapText="1"/>
    </xf>
    <xf numFmtId="0" fontId="47" fillId="0" borderId="137" xfId="68" applyFont="1" applyBorder="1" applyAlignment="1">
      <alignment horizontal="center" vertical="center" wrapText="1"/>
    </xf>
    <xf numFmtId="0" fontId="47" fillId="0" borderId="138" xfId="68" applyFont="1" applyBorder="1" applyAlignment="1">
      <alignment horizontal="center" vertical="center" wrapText="1"/>
    </xf>
    <xf numFmtId="0" fontId="47" fillId="0" borderId="139" xfId="68" applyFont="1" applyBorder="1" applyAlignment="1">
      <alignment horizontal="center" vertical="center" wrapText="1"/>
    </xf>
    <xf numFmtId="1" fontId="44" fillId="25" borderId="119" xfId="68" applyNumberFormat="1" applyFont="1" applyFill="1" applyBorder="1" applyAlignment="1">
      <alignment horizontal="center" vertical="center" wrapText="1"/>
    </xf>
    <xf numFmtId="1" fontId="44" fillId="25" borderId="120" xfId="68" applyNumberFormat="1" applyFont="1" applyFill="1" applyBorder="1" applyAlignment="1">
      <alignment horizontal="center" vertical="center" wrapText="1"/>
    </xf>
    <xf numFmtId="1" fontId="44" fillId="25" borderId="121" xfId="68" applyNumberFormat="1" applyFont="1" applyFill="1" applyBorder="1" applyAlignment="1">
      <alignment horizontal="center" vertical="center" wrapText="1"/>
    </xf>
    <xf numFmtId="1" fontId="44" fillId="25" borderId="122" xfId="68" applyNumberFormat="1" applyFont="1" applyFill="1" applyBorder="1" applyAlignment="1">
      <alignment horizontal="center" vertical="center" wrapText="1"/>
    </xf>
    <xf numFmtId="0" fontId="44" fillId="28" borderId="63" xfId="68" applyFont="1" applyFill="1" applyBorder="1" applyAlignment="1" applyProtection="1">
      <alignment horizontal="center" vertical="center" wrapText="1"/>
      <protection locked="0"/>
    </xf>
    <xf numFmtId="0" fontId="44" fillId="28" borderId="148" xfId="68" applyFont="1" applyFill="1" applyBorder="1" applyAlignment="1" applyProtection="1">
      <alignment horizontal="center" vertical="center" wrapText="1"/>
      <protection locked="0"/>
    </xf>
    <xf numFmtId="0" fontId="44" fillId="28" borderId="153" xfId="68" applyFont="1" applyFill="1" applyBorder="1" applyAlignment="1" applyProtection="1">
      <alignment horizontal="center" vertical="center" wrapText="1"/>
      <protection locked="0"/>
    </xf>
    <xf numFmtId="0" fontId="44" fillId="28" borderId="60" xfId="68" applyFont="1" applyFill="1" applyBorder="1" applyAlignment="1" applyProtection="1">
      <alignment horizontal="center" vertical="center" wrapText="1"/>
      <protection locked="0"/>
    </xf>
    <xf numFmtId="0" fontId="44" fillId="28" borderId="0" xfId="68" applyFont="1" applyFill="1" applyAlignment="1" applyProtection="1">
      <alignment horizontal="center" vertical="center" wrapText="1"/>
      <protection locked="0"/>
    </xf>
    <xf numFmtId="0" fontId="44" fillId="28" borderId="29" xfId="68" applyFont="1" applyFill="1" applyBorder="1" applyAlignment="1" applyProtection="1">
      <alignment horizontal="center" vertical="center" wrapText="1"/>
      <protection locked="0"/>
    </xf>
    <xf numFmtId="0" fontId="44" fillId="28" borderId="72" xfId="68" applyFont="1" applyFill="1" applyBorder="1" applyAlignment="1" applyProtection="1">
      <alignment horizontal="center" vertical="center" wrapText="1"/>
      <protection locked="0"/>
    </xf>
    <xf numFmtId="0" fontId="44" fillId="28" borderId="73" xfId="68" applyFont="1" applyFill="1" applyBorder="1" applyAlignment="1" applyProtection="1">
      <alignment horizontal="center" vertical="center" wrapText="1"/>
      <protection locked="0"/>
    </xf>
    <xf numFmtId="0" fontId="44" fillId="28" borderId="74" xfId="68" applyFont="1" applyFill="1" applyBorder="1" applyAlignment="1" applyProtection="1">
      <alignment horizontal="center" vertical="center" wrapText="1"/>
      <protection locked="0"/>
    </xf>
    <xf numFmtId="0" fontId="51" fillId="0" borderId="27" xfId="68" applyFont="1" applyBorder="1" applyAlignment="1">
      <alignment horizontal="center" vertical="center" wrapText="1"/>
    </xf>
    <xf numFmtId="0" fontId="51" fillId="0" borderId="19" xfId="68" applyFont="1" applyBorder="1" applyAlignment="1">
      <alignment horizontal="center" vertical="center" wrapText="1"/>
    </xf>
    <xf numFmtId="0" fontId="51" fillId="0" borderId="28" xfId="68" applyFont="1" applyBorder="1" applyAlignment="1">
      <alignment horizontal="center" vertical="center" wrapText="1"/>
    </xf>
    <xf numFmtId="178" fontId="44" fillId="25" borderId="27" xfId="68" applyNumberFormat="1" applyFont="1" applyFill="1" applyBorder="1" applyAlignment="1">
      <alignment horizontal="center" vertical="center" wrapText="1"/>
    </xf>
    <xf numFmtId="178" fontId="44" fillId="25" borderId="31" xfId="68" applyNumberFormat="1" applyFont="1" applyFill="1" applyBorder="1" applyAlignment="1">
      <alignment horizontal="center" vertical="center" wrapText="1"/>
    </xf>
    <xf numFmtId="178" fontId="44" fillId="25" borderId="18" xfId="68" applyNumberFormat="1" applyFont="1" applyFill="1" applyBorder="1" applyAlignment="1">
      <alignment horizontal="center" vertical="center" wrapText="1"/>
    </xf>
    <xf numFmtId="178" fontId="44" fillId="25" borderId="28" xfId="68" applyNumberFormat="1" applyFont="1" applyFill="1" applyBorder="1" applyAlignment="1">
      <alignment horizontal="center" vertical="center" wrapText="1"/>
    </xf>
    <xf numFmtId="0" fontId="52" fillId="0" borderId="32" xfId="68" applyFont="1" applyBorder="1" applyAlignment="1">
      <alignment horizontal="center" vertical="center" wrapText="1"/>
    </xf>
    <xf numFmtId="0" fontId="52" fillId="0" borderId="33" xfId="68" applyFont="1" applyBorder="1" applyAlignment="1">
      <alignment horizontal="center" vertical="center" wrapText="1"/>
    </xf>
    <xf numFmtId="0" fontId="52" fillId="0" borderId="34" xfId="68" applyFont="1" applyBorder="1" applyAlignment="1">
      <alignment horizontal="center" vertical="center" wrapText="1"/>
    </xf>
    <xf numFmtId="178" fontId="44" fillId="25" borderId="112" xfId="68" applyNumberFormat="1" applyFont="1" applyFill="1" applyBorder="1" applyAlignment="1">
      <alignment horizontal="center" vertical="center" wrapText="1"/>
    </xf>
    <xf numFmtId="178" fontId="44" fillId="25" borderId="117" xfId="68" applyNumberFormat="1" applyFont="1" applyFill="1" applyBorder="1" applyAlignment="1">
      <alignment horizontal="center" vertical="center" wrapText="1"/>
    </xf>
    <xf numFmtId="178" fontId="44" fillId="25" borderId="118" xfId="68" applyNumberFormat="1" applyFont="1" applyFill="1" applyBorder="1" applyAlignment="1">
      <alignment horizontal="center" vertical="center" wrapText="1"/>
    </xf>
    <xf numFmtId="178" fontId="44" fillId="25" borderId="113" xfId="68" applyNumberFormat="1" applyFont="1" applyFill="1" applyBorder="1" applyAlignment="1">
      <alignment horizontal="center" vertical="center" wrapText="1"/>
    </xf>
    <xf numFmtId="0" fontId="44" fillId="0" borderId="59" xfId="68" applyFont="1" applyBorder="1" applyAlignment="1">
      <alignment horizontal="center" vertical="center" shrinkToFit="1"/>
    </xf>
    <xf numFmtId="0" fontId="44" fillId="0" borderId="81" xfId="68" applyFont="1" applyBorder="1" applyAlignment="1">
      <alignment horizontal="center" vertical="center" shrinkToFit="1"/>
    </xf>
    <xf numFmtId="0" fontId="44" fillId="26" borderId="63" xfId="68" applyFont="1" applyFill="1" applyBorder="1" applyAlignment="1" applyProtection="1">
      <alignment horizontal="center" vertical="center" wrapText="1"/>
      <protection locked="0"/>
    </xf>
    <xf numFmtId="0" fontId="44" fillId="26" borderId="148" xfId="68" applyFont="1" applyFill="1" applyBorder="1" applyAlignment="1" applyProtection="1">
      <alignment horizontal="center" vertical="center" wrapText="1"/>
      <protection locked="0"/>
    </xf>
    <xf numFmtId="0" fontId="44" fillId="26" borderId="151" xfId="68" applyFont="1" applyFill="1" applyBorder="1" applyAlignment="1" applyProtection="1">
      <alignment horizontal="center" vertical="center" wrapText="1"/>
      <protection locked="0"/>
    </xf>
    <xf numFmtId="0" fontId="44" fillId="26" borderId="60" xfId="68" applyFont="1" applyFill="1" applyBorder="1" applyAlignment="1" applyProtection="1">
      <alignment horizontal="center" vertical="center" wrapText="1"/>
      <protection locked="0"/>
    </xf>
    <xf numFmtId="0" fontId="44" fillId="26" borderId="0" xfId="68" applyFont="1" applyFill="1" applyAlignment="1" applyProtection="1">
      <alignment horizontal="center" vertical="center" wrapText="1"/>
      <protection locked="0"/>
    </xf>
    <xf numFmtId="0" fontId="44" fillId="26" borderId="69" xfId="68" applyFont="1" applyFill="1" applyBorder="1" applyAlignment="1" applyProtection="1">
      <alignment horizontal="center" vertical="center" wrapText="1"/>
      <protection locked="0"/>
    </xf>
    <xf numFmtId="0" fontId="44" fillId="26" borderId="86" xfId="68" applyFont="1" applyFill="1" applyBorder="1" applyAlignment="1" applyProtection="1">
      <alignment horizontal="center" vertical="center" wrapText="1"/>
      <protection locked="0"/>
    </xf>
    <xf numFmtId="0" fontId="44" fillId="26" borderId="13" xfId="68" applyFont="1" applyFill="1" applyBorder="1" applyAlignment="1" applyProtection="1">
      <alignment horizontal="center" vertical="center" wrapText="1"/>
      <protection locked="0"/>
    </xf>
    <xf numFmtId="0" fontId="44" fillId="26" borderId="14" xfId="68" applyFont="1" applyFill="1" applyBorder="1" applyAlignment="1" applyProtection="1">
      <alignment horizontal="center" vertical="center" wrapText="1"/>
      <protection locked="0"/>
    </xf>
    <xf numFmtId="0" fontId="44" fillId="26" borderId="68" xfId="68" applyFont="1" applyFill="1" applyBorder="1" applyAlignment="1" applyProtection="1">
      <alignment horizontal="center" vertical="center" wrapText="1"/>
      <protection locked="0"/>
    </xf>
    <xf numFmtId="0" fontId="44" fillId="27" borderId="70" xfId="68" applyFont="1" applyFill="1" applyBorder="1" applyAlignment="1" applyProtection="1">
      <alignment horizontal="center" vertical="center" wrapText="1"/>
      <protection locked="0"/>
    </xf>
    <xf numFmtId="0" fontId="44" fillId="27" borderId="91" xfId="68" applyFont="1" applyFill="1" applyBorder="1" applyAlignment="1" applyProtection="1">
      <alignment horizontal="center" vertical="center" wrapText="1"/>
      <protection locked="0"/>
    </xf>
    <xf numFmtId="0" fontId="44" fillId="26" borderId="38" xfId="68" applyFont="1" applyFill="1" applyBorder="1" applyAlignment="1" applyProtection="1">
      <alignment horizontal="center" vertical="center" shrinkToFit="1"/>
      <protection locked="0"/>
    </xf>
    <xf numFmtId="0" fontId="44" fillId="27" borderId="16" xfId="68" applyFont="1" applyFill="1" applyBorder="1" applyAlignment="1" applyProtection="1">
      <alignment horizontal="center" vertical="center" shrinkToFit="1"/>
      <protection locked="0"/>
    </xf>
    <xf numFmtId="0" fontId="44" fillId="27" borderId="15" xfId="68" applyFont="1" applyFill="1" applyBorder="1" applyAlignment="1" applyProtection="1">
      <alignment horizontal="center" vertical="center" shrinkToFit="1"/>
      <protection locked="0"/>
    </xf>
    <xf numFmtId="0" fontId="44" fillId="27" borderId="38" xfId="68" applyFont="1" applyFill="1" applyBorder="1" applyAlignment="1" applyProtection="1">
      <alignment horizontal="center" vertical="center" shrinkToFit="1"/>
      <protection locked="0"/>
    </xf>
    <xf numFmtId="0" fontId="44" fillId="27" borderId="80" xfId="68" applyFont="1" applyFill="1" applyBorder="1" applyAlignment="1" applyProtection="1">
      <alignment horizontal="center" vertical="center" shrinkToFit="1"/>
      <protection locked="0"/>
    </xf>
    <xf numFmtId="0" fontId="44" fillId="27" borderId="35" xfId="68" applyFont="1" applyFill="1" applyBorder="1" applyAlignment="1" applyProtection="1">
      <alignment horizontal="center" vertical="center" shrinkToFit="1"/>
      <protection locked="0"/>
    </xf>
    <xf numFmtId="0" fontId="44" fillId="27" borderId="79" xfId="68" applyFont="1" applyFill="1" applyBorder="1" applyAlignment="1" applyProtection="1">
      <alignment horizontal="center" vertical="center" shrinkToFit="1"/>
      <protection locked="0"/>
    </xf>
    <xf numFmtId="0" fontId="44" fillId="28" borderId="152" xfId="68" applyFont="1" applyFill="1" applyBorder="1" applyAlignment="1" applyProtection="1">
      <alignment horizontal="center" vertical="center" wrapText="1"/>
      <protection locked="0"/>
    </xf>
    <xf numFmtId="0" fontId="44" fillId="28" borderId="44" xfId="68" applyFont="1" applyFill="1" applyBorder="1" applyAlignment="1" applyProtection="1">
      <alignment horizontal="center" vertical="center" wrapText="1"/>
      <protection locked="0"/>
    </xf>
    <xf numFmtId="0" fontId="44" fillId="28" borderId="93" xfId="68" applyFont="1" applyFill="1" applyBorder="1" applyAlignment="1" applyProtection="1">
      <alignment horizontal="center" vertical="center" wrapText="1"/>
      <protection locked="0"/>
    </xf>
    <xf numFmtId="0" fontId="51" fillId="0" borderId="25" xfId="68" applyFont="1" applyBorder="1" applyAlignment="1">
      <alignment horizontal="center" vertical="center" wrapText="1"/>
    </xf>
    <xf numFmtId="0" fontId="51" fillId="0" borderId="17" xfId="68" applyFont="1" applyBorder="1" applyAlignment="1">
      <alignment horizontal="center" vertical="center" wrapText="1"/>
    </xf>
    <xf numFmtId="0" fontId="51" fillId="0" borderId="26" xfId="68" applyFont="1" applyBorder="1" applyAlignment="1">
      <alignment horizontal="center" vertical="center" wrapText="1"/>
    </xf>
    <xf numFmtId="0" fontId="44" fillId="28" borderId="86" xfId="68" applyFont="1" applyFill="1" applyBorder="1" applyAlignment="1" applyProtection="1">
      <alignment horizontal="center" vertical="center" wrapText="1"/>
      <protection locked="0"/>
    </xf>
    <xf numFmtId="0" fontId="44" fillId="28" borderId="13" xfId="68" applyFont="1" applyFill="1" applyBorder="1" applyAlignment="1" applyProtection="1">
      <alignment horizontal="center" vertical="center" wrapText="1"/>
      <protection locked="0"/>
    </xf>
    <xf numFmtId="0" fontId="44" fillId="28" borderId="24" xfId="68" applyFont="1" applyFill="1" applyBorder="1" applyAlignment="1" applyProtection="1">
      <alignment horizontal="center" vertical="center" wrapText="1"/>
      <protection locked="0"/>
    </xf>
    <xf numFmtId="0" fontId="52" fillId="0" borderId="112" xfId="68" applyFont="1" applyBorder="1" applyAlignment="1">
      <alignment horizontal="center" vertical="center" wrapText="1"/>
    </xf>
    <xf numFmtId="0" fontId="52" fillId="0" borderId="98" xfId="68" applyFont="1" applyBorder="1" applyAlignment="1">
      <alignment horizontal="center" vertical="center" wrapText="1"/>
    </xf>
    <xf numFmtId="0" fontId="52" fillId="0" borderId="113" xfId="68" applyFont="1" applyBorder="1" applyAlignment="1">
      <alignment horizontal="center" vertical="center" wrapText="1"/>
    </xf>
    <xf numFmtId="0" fontId="44" fillId="27" borderId="55" xfId="68" applyFont="1" applyFill="1" applyBorder="1" applyAlignment="1" applyProtection="1">
      <alignment horizontal="center" vertical="center" wrapText="1"/>
      <protection locked="0"/>
    </xf>
    <xf numFmtId="0" fontId="44" fillId="28" borderId="37" xfId="68" applyFont="1" applyFill="1" applyBorder="1" applyAlignment="1" applyProtection="1">
      <alignment horizontal="center" vertical="center" wrapText="1"/>
      <protection locked="0"/>
    </xf>
    <xf numFmtId="0" fontId="44" fillId="28" borderId="63" xfId="68" applyFont="1" applyFill="1" applyBorder="1" applyAlignment="1" applyProtection="1">
      <alignment horizontal="left" vertical="center" wrapText="1"/>
      <protection locked="0"/>
    </xf>
    <xf numFmtId="0" fontId="44" fillId="28" borderId="148" xfId="68" applyFont="1" applyFill="1" applyBorder="1" applyAlignment="1" applyProtection="1">
      <alignment horizontal="left" vertical="center" wrapText="1"/>
      <protection locked="0"/>
    </xf>
    <xf numFmtId="0" fontId="44" fillId="28" borderId="153" xfId="68" applyFont="1" applyFill="1" applyBorder="1" applyAlignment="1" applyProtection="1">
      <alignment horizontal="left" vertical="center" wrapText="1"/>
      <protection locked="0"/>
    </xf>
    <xf numFmtId="0" fontId="44" fillId="28" borderId="60" xfId="68" applyFont="1" applyFill="1" applyBorder="1" applyAlignment="1" applyProtection="1">
      <alignment horizontal="left" vertical="center" wrapText="1"/>
      <protection locked="0"/>
    </xf>
    <xf numFmtId="0" fontId="44" fillId="28" borderId="0" xfId="68" applyFont="1" applyFill="1" applyAlignment="1" applyProtection="1">
      <alignment horizontal="left" vertical="center" wrapText="1"/>
      <protection locked="0"/>
    </xf>
    <xf numFmtId="0" fontId="44" fillId="28" borderId="29" xfId="68" applyFont="1" applyFill="1" applyBorder="1" applyAlignment="1" applyProtection="1">
      <alignment horizontal="left" vertical="center" wrapText="1"/>
      <protection locked="0"/>
    </xf>
    <xf numFmtId="0" fontId="44" fillId="28" borderId="86" xfId="68" applyFont="1" applyFill="1" applyBorder="1" applyAlignment="1" applyProtection="1">
      <alignment horizontal="left" vertical="center" wrapText="1"/>
      <protection locked="0"/>
    </xf>
    <xf numFmtId="0" fontId="44" fillId="28" borderId="13" xfId="68" applyFont="1" applyFill="1" applyBorder="1" applyAlignment="1" applyProtection="1">
      <alignment horizontal="left" vertical="center" wrapText="1"/>
      <protection locked="0"/>
    </xf>
    <xf numFmtId="0" fontId="44" fillId="28" borderId="24" xfId="68" applyFont="1" applyFill="1" applyBorder="1" applyAlignment="1" applyProtection="1">
      <alignment horizontal="left" vertical="center" wrapText="1"/>
      <protection locked="0"/>
    </xf>
    <xf numFmtId="1" fontId="44" fillId="25" borderId="105" xfId="68" applyNumberFormat="1" applyFont="1" applyFill="1" applyBorder="1" applyAlignment="1">
      <alignment horizontal="center" vertical="center" wrapText="1"/>
    </xf>
    <xf numFmtId="1" fontId="44" fillId="25" borderId="106" xfId="68" applyNumberFormat="1" applyFont="1" applyFill="1" applyBorder="1" applyAlignment="1">
      <alignment horizontal="center" vertical="center" wrapText="1"/>
    </xf>
    <xf numFmtId="1" fontId="44" fillId="25" borderId="107" xfId="68" applyNumberFormat="1" applyFont="1" applyFill="1" applyBorder="1" applyAlignment="1">
      <alignment horizontal="center" vertical="center" wrapText="1"/>
    </xf>
    <xf numFmtId="1" fontId="44" fillId="25" borderId="108" xfId="68" applyNumberFormat="1" applyFont="1" applyFill="1" applyBorder="1" applyAlignment="1">
      <alignment horizontal="center" vertical="center" wrapText="1"/>
    </xf>
    <xf numFmtId="0" fontId="44" fillId="28" borderId="45" xfId="68" applyFont="1" applyFill="1" applyBorder="1" applyAlignment="1" applyProtection="1">
      <alignment horizontal="left" vertical="center" wrapText="1"/>
      <protection locked="0"/>
    </xf>
    <xf numFmtId="0" fontId="44" fillId="28" borderId="75" xfId="68" applyFont="1" applyFill="1" applyBorder="1" applyAlignment="1" applyProtection="1">
      <alignment horizontal="left" vertical="center" wrapText="1"/>
      <protection locked="0"/>
    </xf>
    <xf numFmtId="0" fontId="44" fillId="28" borderId="40" xfId="68" applyFont="1" applyFill="1" applyBorder="1" applyAlignment="1" applyProtection="1">
      <alignment horizontal="left" vertical="center" wrapText="1"/>
      <protection locked="0"/>
    </xf>
    <xf numFmtId="0" fontId="44" fillId="0" borderId="57" xfId="68" applyFont="1" applyBorder="1" applyAlignment="1">
      <alignment horizontal="center" vertical="center" shrinkToFit="1"/>
    </xf>
    <xf numFmtId="0" fontId="44" fillId="26" borderId="45" xfId="68" applyFont="1" applyFill="1" applyBorder="1" applyAlignment="1" applyProtection="1">
      <alignment horizontal="center" vertical="center" wrapText="1"/>
      <protection locked="0"/>
    </xf>
    <xf numFmtId="0" fontId="44" fillId="26" borderId="75" xfId="68" applyFont="1" applyFill="1" applyBorder="1" applyAlignment="1" applyProtection="1">
      <alignment horizontal="center" vertical="center" wrapText="1"/>
      <protection locked="0"/>
    </xf>
    <xf numFmtId="0" fontId="44" fillId="26" borderId="94" xfId="68" applyFont="1" applyFill="1" applyBorder="1" applyAlignment="1" applyProtection="1">
      <alignment horizontal="center" vertical="center" wrapText="1"/>
      <protection locked="0"/>
    </xf>
    <xf numFmtId="0" fontId="44" fillId="26" borderId="90" xfId="68" applyFont="1" applyFill="1" applyBorder="1" applyAlignment="1" applyProtection="1">
      <alignment horizontal="center" vertical="center" wrapText="1"/>
      <protection locked="0"/>
    </xf>
    <xf numFmtId="0" fontId="44" fillId="26" borderId="20" xfId="68" applyFont="1" applyFill="1" applyBorder="1" applyAlignment="1" applyProtection="1">
      <alignment horizontal="center" vertical="center" shrinkToFit="1"/>
      <protection locked="0"/>
    </xf>
    <xf numFmtId="0" fontId="44" fillId="27" borderId="21" xfId="68" applyFont="1" applyFill="1" applyBorder="1" applyAlignment="1" applyProtection="1">
      <alignment horizontal="center" vertical="center" shrinkToFit="1"/>
      <protection locked="0"/>
    </xf>
    <xf numFmtId="0" fontId="44" fillId="27" borderId="52" xfId="68" applyFont="1" applyFill="1" applyBorder="1" applyAlignment="1" applyProtection="1">
      <alignment horizontal="center" vertical="center" shrinkToFit="1"/>
      <protection locked="0"/>
    </xf>
    <xf numFmtId="0" fontId="44" fillId="28" borderId="95" xfId="68" applyFont="1" applyFill="1" applyBorder="1" applyAlignment="1" applyProtection="1">
      <alignment horizontal="center" vertical="center" wrapText="1"/>
      <protection locked="0"/>
    </xf>
    <xf numFmtId="0" fontId="44" fillId="28" borderId="75" xfId="68" applyFont="1" applyFill="1" applyBorder="1" applyAlignment="1" applyProtection="1">
      <alignment horizontal="center" vertical="center" wrapText="1"/>
      <protection locked="0"/>
    </xf>
    <xf numFmtId="0" fontId="44" fillId="28" borderId="40" xfId="68" applyFont="1" applyFill="1" applyBorder="1" applyAlignment="1" applyProtection="1">
      <alignment horizontal="center" vertical="center" wrapText="1"/>
      <protection locked="0"/>
    </xf>
    <xf numFmtId="0" fontId="51" fillId="0" borderId="100" xfId="68" applyFont="1" applyBorder="1" applyAlignment="1">
      <alignment horizontal="center" vertical="center" wrapText="1"/>
    </xf>
    <xf numFmtId="0" fontId="51" fillId="0" borderId="97" xfId="68" applyFont="1" applyBorder="1" applyAlignment="1">
      <alignment horizontal="center" vertical="center" wrapText="1"/>
    </xf>
    <xf numFmtId="0" fontId="51" fillId="0" borderId="101" xfId="68" applyFont="1" applyBorder="1" applyAlignment="1">
      <alignment horizontal="center" vertical="center" wrapText="1"/>
    </xf>
    <xf numFmtId="0" fontId="50" fillId="25" borderId="45" xfId="68" applyFont="1" applyFill="1" applyBorder="1" applyAlignment="1">
      <alignment horizontal="center" vertical="center" wrapText="1"/>
    </xf>
    <xf numFmtId="0" fontId="50" fillId="25" borderId="94" xfId="68" applyFont="1" applyFill="1" applyBorder="1" applyAlignment="1">
      <alignment horizontal="center" vertical="center" wrapText="1"/>
    </xf>
    <xf numFmtId="0" fontId="50" fillId="25" borderId="60" xfId="68" applyFont="1" applyFill="1" applyBorder="1" applyAlignment="1">
      <alignment horizontal="center" vertical="center" wrapText="1"/>
    </xf>
    <xf numFmtId="0" fontId="50" fillId="25" borderId="69" xfId="68" applyFont="1" applyFill="1" applyBorder="1" applyAlignment="1">
      <alignment horizontal="center" vertical="center" wrapText="1"/>
    </xf>
    <xf numFmtId="0" fontId="50" fillId="25" borderId="72" xfId="68" applyFont="1" applyFill="1" applyBorder="1" applyAlignment="1">
      <alignment horizontal="center" vertical="center" wrapText="1"/>
    </xf>
    <xf numFmtId="0" fontId="50" fillId="25" borderId="92" xfId="68" applyFont="1" applyFill="1" applyBorder="1" applyAlignment="1">
      <alignment horizontal="center" vertical="center" wrapText="1"/>
    </xf>
    <xf numFmtId="0" fontId="50" fillId="25" borderId="95" xfId="68" applyFont="1" applyFill="1" applyBorder="1" applyAlignment="1">
      <alignment horizontal="center" vertical="center" wrapText="1"/>
    </xf>
    <xf numFmtId="0" fontId="50" fillId="25" borderId="40" xfId="68" applyFont="1" applyFill="1" applyBorder="1" applyAlignment="1">
      <alignment horizontal="center" vertical="center" wrapText="1"/>
    </xf>
    <xf numFmtId="0" fontId="50" fillId="25" borderId="44" xfId="68" applyFont="1" applyFill="1" applyBorder="1" applyAlignment="1">
      <alignment horizontal="center" vertical="center" wrapText="1"/>
    </xf>
    <xf numFmtId="0" fontId="50" fillId="25" borderId="29" xfId="68" applyFont="1" applyFill="1" applyBorder="1" applyAlignment="1">
      <alignment horizontal="center" vertical="center" wrapText="1"/>
    </xf>
    <xf numFmtId="0" fontId="50" fillId="25" borderId="93" xfId="68" applyFont="1" applyFill="1" applyBorder="1" applyAlignment="1">
      <alignment horizontal="center" vertical="center" wrapText="1"/>
    </xf>
    <xf numFmtId="0" fontId="50" fillId="25" borderId="74" xfId="68" applyFont="1" applyFill="1" applyBorder="1" applyAlignment="1">
      <alignment horizontal="center" vertical="center" wrapText="1"/>
    </xf>
    <xf numFmtId="0" fontId="47" fillId="0" borderId="45" xfId="68" applyFont="1" applyBorder="1" applyAlignment="1">
      <alignment horizontal="center" vertical="center" wrapText="1"/>
    </xf>
    <xf numFmtId="0" fontId="47" fillId="0" borderId="40" xfId="68" applyFont="1" applyBorder="1" applyAlignment="1">
      <alignment horizontal="center" vertical="center" wrapText="1"/>
    </xf>
    <xf numFmtId="0" fontId="47" fillId="0" borderId="60" xfId="68" applyFont="1" applyBorder="1" applyAlignment="1">
      <alignment horizontal="center" vertical="center" wrapText="1"/>
    </xf>
    <xf numFmtId="0" fontId="47" fillId="0" borderId="29" xfId="68" applyFont="1" applyBorder="1" applyAlignment="1">
      <alignment horizontal="center" vertical="center" wrapText="1"/>
    </xf>
    <xf numFmtId="0" fontId="47" fillId="0" borderId="72" xfId="68" applyFont="1" applyBorder="1" applyAlignment="1">
      <alignment horizontal="center" vertical="center" wrapText="1"/>
    </xf>
    <xf numFmtId="0" fontId="47" fillId="0" borderId="73" xfId="68" applyFont="1" applyBorder="1" applyAlignment="1">
      <alignment horizontal="center" vertical="center" wrapText="1"/>
    </xf>
    <xf numFmtId="0" fontId="47" fillId="0" borderId="74" xfId="68" applyFont="1" applyBorder="1" applyAlignment="1">
      <alignment horizontal="center" vertical="center" wrapText="1"/>
    </xf>
    <xf numFmtId="0" fontId="44" fillId="0" borderId="78" xfId="68" applyFont="1" applyBorder="1" applyAlignment="1">
      <alignment horizontal="center" vertical="center"/>
    </xf>
    <xf numFmtId="0" fontId="44" fillId="0" borderId="16" xfId="68" applyFont="1" applyBorder="1" applyAlignment="1">
      <alignment horizontal="center" vertical="center"/>
    </xf>
    <xf numFmtId="0" fontId="44" fillId="0" borderId="76" xfId="68" applyFont="1" applyBorder="1" applyAlignment="1">
      <alignment horizontal="center" vertical="center"/>
    </xf>
    <xf numFmtId="0" fontId="44" fillId="25" borderId="78" xfId="68" applyFont="1" applyFill="1" applyBorder="1" applyAlignment="1">
      <alignment horizontal="center" vertical="center"/>
    </xf>
    <xf numFmtId="0" fontId="44" fillId="25" borderId="16" xfId="68" applyFont="1" applyFill="1" applyBorder="1" applyAlignment="1">
      <alignment horizontal="center" vertical="center"/>
    </xf>
    <xf numFmtId="0" fontId="44" fillId="25" borderId="76" xfId="68" applyFont="1" applyFill="1" applyBorder="1" applyAlignment="1">
      <alignment horizontal="center" vertical="center"/>
    </xf>
    <xf numFmtId="20" fontId="44" fillId="28" borderId="38" xfId="68" applyNumberFormat="1" applyFont="1" applyFill="1" applyBorder="1" applyAlignment="1" applyProtection="1">
      <alignment horizontal="center" vertical="center"/>
      <protection locked="0"/>
    </xf>
    <xf numFmtId="20" fontId="44" fillId="28" borderId="16" xfId="68" applyNumberFormat="1" applyFont="1" applyFill="1" applyBorder="1" applyAlignment="1" applyProtection="1">
      <alignment horizontal="center" vertical="center"/>
      <protection locked="0"/>
    </xf>
    <xf numFmtId="20" fontId="44" fillId="28" borderId="15" xfId="68" applyNumberFormat="1" applyFont="1" applyFill="1" applyBorder="1" applyAlignment="1" applyProtection="1">
      <alignment horizontal="center" vertical="center"/>
      <protection locked="0"/>
    </xf>
    <xf numFmtId="4" fontId="44" fillId="0" borderId="38" xfId="68" applyNumberFormat="1" applyFont="1" applyBorder="1" applyAlignment="1">
      <alignment horizontal="center" vertical="center"/>
    </xf>
    <xf numFmtId="4" fontId="44" fillId="0" borderId="15" xfId="68" applyNumberFormat="1" applyFont="1" applyBorder="1" applyAlignment="1">
      <alignment horizontal="center" vertical="center"/>
    </xf>
    <xf numFmtId="0" fontId="44" fillId="0" borderId="39" xfId="68" applyFont="1" applyBorder="1" applyAlignment="1">
      <alignment horizontal="center" vertical="center"/>
    </xf>
    <xf numFmtId="0" fontId="44" fillId="0" borderId="30" xfId="68" applyFont="1" applyBorder="1" applyAlignment="1">
      <alignment horizontal="center" vertical="center"/>
    </xf>
    <xf numFmtId="0" fontId="44" fillId="0" borderId="56" xfId="68" applyFont="1" applyBorder="1" applyAlignment="1">
      <alignment horizontal="center" vertical="center"/>
    </xf>
    <xf numFmtId="0" fontId="44" fillId="0" borderId="45" xfId="68" applyFont="1" applyBorder="1" applyAlignment="1">
      <alignment horizontal="center" vertical="center" wrapText="1"/>
    </xf>
    <xf numFmtId="0" fontId="44" fillId="0" borderId="75" xfId="68" applyFont="1" applyBorder="1" applyAlignment="1">
      <alignment horizontal="center" vertical="center" wrapText="1"/>
    </xf>
    <xf numFmtId="0" fontId="44" fillId="0" borderId="94" xfId="68" applyFont="1" applyBorder="1" applyAlignment="1">
      <alignment horizontal="center" vertical="center" wrapText="1"/>
    </xf>
    <xf numFmtId="0" fontId="44" fillId="0" borderId="60" xfId="68" applyFont="1" applyBorder="1" applyAlignment="1">
      <alignment horizontal="center" vertical="center" wrapText="1"/>
    </xf>
    <xf numFmtId="0" fontId="44" fillId="0" borderId="0" xfId="68" applyFont="1" applyAlignment="1">
      <alignment horizontal="center" vertical="center" wrapText="1"/>
    </xf>
    <xf numFmtId="0" fontId="44" fillId="0" borderId="69" xfId="68" applyFont="1" applyBorder="1" applyAlignment="1">
      <alignment horizontal="center" vertical="center" wrapText="1"/>
    </xf>
    <xf numFmtId="0" fontId="44" fillId="0" borderId="72" xfId="68" applyFont="1" applyBorder="1" applyAlignment="1">
      <alignment horizontal="center" vertical="center" wrapText="1"/>
    </xf>
    <xf numFmtId="0" fontId="44" fillId="0" borderId="73" xfId="68" applyFont="1" applyBorder="1" applyAlignment="1">
      <alignment horizontal="center" vertical="center" wrapText="1"/>
    </xf>
    <xf numFmtId="0" fontId="44" fillId="0" borderId="92" xfId="68" applyFont="1" applyBorder="1" applyAlignment="1">
      <alignment horizontal="center" vertical="center" wrapText="1"/>
    </xf>
    <xf numFmtId="0" fontId="48" fillId="0" borderId="90" xfId="68" applyFont="1" applyBorder="1" applyAlignment="1">
      <alignment horizontal="center" vertical="center" wrapText="1"/>
    </xf>
    <xf numFmtId="0" fontId="48" fillId="0" borderId="70" xfId="68" applyFont="1" applyBorder="1" applyAlignment="1">
      <alignment horizontal="center" vertical="center" wrapText="1"/>
    </xf>
    <xf numFmtId="0" fontId="48" fillId="0" borderId="91" xfId="68" applyFont="1" applyBorder="1" applyAlignment="1">
      <alignment horizontal="center" vertical="center" wrapText="1"/>
    </xf>
    <xf numFmtId="0" fontId="44" fillId="0" borderId="95" xfId="68" applyFont="1" applyBorder="1" applyAlignment="1">
      <alignment horizontal="center" vertical="center" wrapText="1"/>
    </xf>
    <xf numFmtId="0" fontId="44" fillId="0" borderId="44" xfId="68" applyFont="1" applyBorder="1" applyAlignment="1">
      <alignment horizontal="center" vertical="center" wrapText="1"/>
    </xf>
    <xf numFmtId="0" fontId="44" fillId="0" borderId="93" xfId="68" applyFont="1" applyBorder="1" applyAlignment="1">
      <alignment horizontal="center" vertical="center" wrapText="1"/>
    </xf>
    <xf numFmtId="0" fontId="44" fillId="0" borderId="40" xfId="68" applyFont="1" applyBorder="1" applyAlignment="1">
      <alignment horizontal="center" vertical="center" wrapText="1"/>
    </xf>
    <xf numFmtId="0" fontId="44" fillId="0" borderId="29" xfId="68" applyFont="1" applyBorder="1" applyAlignment="1">
      <alignment horizontal="center" vertical="center" wrapText="1"/>
    </xf>
    <xf numFmtId="0" fontId="44" fillId="0" borderId="74" xfId="68" applyFont="1" applyBorder="1" applyAlignment="1">
      <alignment horizontal="center" vertical="center" wrapText="1"/>
    </xf>
    <xf numFmtId="0" fontId="48" fillId="0" borderId="45" xfId="68" applyFont="1" applyBorder="1" applyAlignment="1">
      <alignment horizontal="center" vertical="center" wrapText="1"/>
    </xf>
    <xf numFmtId="0" fontId="48" fillId="0" borderId="75" xfId="68" applyFont="1" applyBorder="1" applyAlignment="1">
      <alignment horizontal="center" vertical="center" wrapText="1"/>
    </xf>
    <xf numFmtId="0" fontId="48" fillId="0" borderId="40" xfId="68" applyFont="1" applyBorder="1" applyAlignment="1">
      <alignment horizontal="center" vertical="center" wrapText="1"/>
    </xf>
    <xf numFmtId="0" fontId="48" fillId="0" borderId="60" xfId="68" applyFont="1" applyBorder="1" applyAlignment="1">
      <alignment horizontal="center" vertical="center" wrapText="1"/>
    </xf>
    <xf numFmtId="0" fontId="48" fillId="0" borderId="0" xfId="68" applyFont="1" applyAlignment="1">
      <alignment horizontal="center" vertical="center" wrapText="1"/>
    </xf>
    <xf numFmtId="0" fontId="48" fillId="0" borderId="29" xfId="68" applyFont="1" applyBorder="1" applyAlignment="1">
      <alignment horizontal="center" vertical="center" wrapText="1"/>
    </xf>
    <xf numFmtId="0" fontId="48" fillId="0" borderId="72" xfId="68" applyFont="1" applyBorder="1" applyAlignment="1">
      <alignment horizontal="center" vertical="center" wrapText="1"/>
    </xf>
    <xf numFmtId="0" fontId="48" fillId="0" borderId="73" xfId="68" applyFont="1" applyBorder="1" applyAlignment="1">
      <alignment horizontal="center" vertical="center" wrapText="1"/>
    </xf>
    <xf numFmtId="0" fontId="48" fillId="0" borderId="74" xfId="68" applyFont="1" applyBorder="1" applyAlignment="1">
      <alignment horizontal="center" vertical="center" wrapText="1"/>
    </xf>
    <xf numFmtId="0" fontId="44" fillId="0" borderId="45" xfId="68" quotePrefix="1" applyFont="1" applyBorder="1" applyAlignment="1">
      <alignment horizontal="center" vertical="center"/>
    </xf>
    <xf numFmtId="0" fontId="44" fillId="0" borderId="75" xfId="68" applyFont="1" applyBorder="1" applyAlignment="1">
      <alignment horizontal="center" vertical="center"/>
    </xf>
    <xf numFmtId="0" fontId="44" fillId="0" borderId="40" xfId="68" applyFont="1" applyBorder="1" applyAlignment="1">
      <alignment horizontal="center" vertical="center"/>
    </xf>
    <xf numFmtId="0" fontId="44" fillId="26" borderId="38" xfId="68" applyFont="1" applyFill="1" applyBorder="1" applyAlignment="1" applyProtection="1">
      <alignment horizontal="center" vertical="center"/>
      <protection locked="0"/>
    </xf>
    <xf numFmtId="0" fontId="44" fillId="27" borderId="16" xfId="68" applyFont="1" applyFill="1" applyBorder="1" applyAlignment="1" applyProtection="1">
      <alignment horizontal="center" vertical="center"/>
      <protection locked="0"/>
    </xf>
    <xf numFmtId="0" fontId="44" fillId="27" borderId="15" xfId="68" applyFont="1" applyFill="1" applyBorder="1" applyAlignment="1" applyProtection="1">
      <alignment horizontal="center" vertical="center"/>
      <protection locked="0"/>
    </xf>
    <xf numFmtId="0" fontId="44" fillId="28" borderId="38" xfId="68" applyFont="1" applyFill="1" applyBorder="1" applyAlignment="1" applyProtection="1">
      <alignment horizontal="center" vertical="center"/>
      <protection locked="0"/>
    </xf>
    <xf numFmtId="0" fontId="44" fillId="28" borderId="15" xfId="68" applyFont="1" applyFill="1" applyBorder="1" applyAlignment="1" applyProtection="1">
      <alignment horizontal="center" vertical="center"/>
      <protection locked="0"/>
    </xf>
    <xf numFmtId="0" fontId="44" fillId="25" borderId="38" xfId="68" applyFont="1" applyFill="1" applyBorder="1" applyAlignment="1">
      <alignment horizontal="center" vertical="center"/>
    </xf>
    <xf numFmtId="0" fontId="44" fillId="25" borderId="15" xfId="68" applyFont="1" applyFill="1" applyBorder="1" applyAlignment="1">
      <alignment horizontal="center" vertical="center"/>
    </xf>
    <xf numFmtId="0" fontId="44" fillId="28" borderId="16" xfId="68" applyFont="1" applyFill="1" applyBorder="1" applyAlignment="1" applyProtection="1">
      <alignment horizontal="center" vertical="center"/>
      <protection locked="0"/>
    </xf>
    <xf numFmtId="38" fontId="44" fillId="25" borderId="0" xfId="69" applyFont="1" applyFill="1" applyBorder="1" applyAlignment="1" applyProtection="1">
      <alignment horizontal="center" vertical="center"/>
    </xf>
    <xf numFmtId="0" fontId="45" fillId="26" borderId="0" xfId="68" applyFont="1" applyFill="1" applyAlignment="1" applyProtection="1">
      <alignment horizontal="center" vertical="center"/>
      <protection locked="0"/>
    </xf>
    <xf numFmtId="0" fontId="45" fillId="27" borderId="0" xfId="68" applyFont="1" applyFill="1" applyAlignment="1" applyProtection="1">
      <alignment horizontal="center" vertical="center"/>
      <protection locked="0"/>
    </xf>
    <xf numFmtId="0" fontId="45" fillId="28" borderId="0" xfId="68" applyFont="1" applyFill="1" applyAlignment="1" applyProtection="1">
      <alignment horizontal="center" vertical="center"/>
      <protection locked="0"/>
    </xf>
    <xf numFmtId="0" fontId="45" fillId="0" borderId="0" xfId="68" applyFont="1" applyAlignment="1">
      <alignment horizontal="center" vertical="center"/>
    </xf>
    <xf numFmtId="0" fontId="55" fillId="25" borderId="42" xfId="68" applyFont="1" applyFill="1" applyBorder="1" applyAlignment="1">
      <alignment horizontal="center" vertical="center"/>
    </xf>
    <xf numFmtId="0" fontId="48" fillId="25" borderId="42" xfId="68" applyFont="1" applyFill="1" applyBorder="1" applyAlignment="1">
      <alignment horizontal="left" vertical="center"/>
    </xf>
    <xf numFmtId="0" fontId="48" fillId="25" borderId="0" xfId="68" applyFont="1" applyFill="1" applyAlignment="1">
      <alignment horizontal="left" vertical="center" indent="1"/>
    </xf>
    <xf numFmtId="0" fontId="48" fillId="25" borderId="42" xfId="68" applyFont="1" applyFill="1" applyBorder="1" applyAlignment="1">
      <alignment horizontal="center" vertical="center"/>
    </xf>
    <xf numFmtId="0" fontId="63" fillId="25" borderId="39" xfId="68" applyFont="1" applyFill="1" applyBorder="1" applyAlignment="1">
      <alignment horizontal="center" vertical="center"/>
    </xf>
    <xf numFmtId="0" fontId="63" fillId="25" borderId="30" xfId="68" applyFont="1" applyFill="1" applyBorder="1" applyAlignment="1">
      <alignment horizontal="center" vertical="center"/>
    </xf>
    <xf numFmtId="0" fontId="63" fillId="25" borderId="56" xfId="68" applyFont="1" applyFill="1" applyBorder="1" applyAlignment="1">
      <alignment horizontal="center" vertical="center"/>
    </xf>
    <xf numFmtId="0" fontId="10" fillId="0" borderId="10" xfId="41" applyFont="1" applyBorder="1" applyAlignment="1">
      <alignment horizontal="center" vertical="center"/>
    </xf>
    <xf numFmtId="0" fontId="10" fillId="0" borderId="11" xfId="41" applyFont="1" applyBorder="1" applyAlignment="1">
      <alignment horizontal="center" vertical="center"/>
    </xf>
    <xf numFmtId="0" fontId="10" fillId="0" borderId="44" xfId="41" applyFont="1" applyBorder="1" applyAlignment="1">
      <alignment horizontal="center" vertical="center"/>
    </xf>
    <xf numFmtId="0" fontId="10" fillId="0" borderId="0" xfId="41" applyFont="1" applyBorder="1" applyAlignment="1">
      <alignment horizontal="center" vertical="center"/>
    </xf>
    <xf numFmtId="0" fontId="10" fillId="0" borderId="16" xfId="41" applyFont="1" applyBorder="1" applyAlignment="1">
      <alignment horizontal="center" vertical="center"/>
    </xf>
    <xf numFmtId="0" fontId="11" fillId="0" borderId="38" xfId="41" applyBorder="1" applyAlignment="1">
      <alignment horizontal="center" vertical="center"/>
    </xf>
    <xf numFmtId="0" fontId="11" fillId="0" borderId="15" xfId="41" applyBorder="1" applyAlignment="1">
      <alignment horizontal="center" vertical="center"/>
    </xf>
    <xf numFmtId="0" fontId="11" fillId="0" borderId="38" xfId="41" applyBorder="1" applyAlignment="1">
      <alignment horizontal="center"/>
    </xf>
    <xf numFmtId="0" fontId="11" fillId="0" borderId="16" xfId="41" applyBorder="1" applyAlignment="1">
      <alignment horizontal="center"/>
    </xf>
    <xf numFmtId="0" fontId="11" fillId="0" borderId="15" xfId="41" applyBorder="1" applyAlignment="1">
      <alignment horizontal="center"/>
    </xf>
    <xf numFmtId="0" fontId="0" fillId="0" borderId="64" xfId="0" applyBorder="1" applyAlignment="1">
      <alignment horizontal="center"/>
    </xf>
    <xf numFmtId="0" fontId="66" fillId="25" borderId="60" xfId="60" applyFont="1" applyFill="1" applyBorder="1" applyAlignment="1">
      <alignment horizontal="left" vertical="center" wrapText="1"/>
    </xf>
    <xf numFmtId="0" fontId="66" fillId="25" borderId="29" xfId="60" applyFont="1" applyFill="1" applyBorder="1" applyAlignment="1">
      <alignment horizontal="left" vertical="center" wrapText="1"/>
    </xf>
    <xf numFmtId="0" fontId="66" fillId="25" borderId="60" xfId="60" applyFont="1" applyFill="1" applyBorder="1" applyAlignment="1">
      <alignment horizontal="center" vertical="top" wrapText="1"/>
    </xf>
    <xf numFmtId="0" fontId="66" fillId="25" borderId="29" xfId="60" applyFont="1" applyFill="1" applyBorder="1" applyAlignment="1">
      <alignment horizontal="center" vertical="top" wrapText="1"/>
    </xf>
    <xf numFmtId="0" fontId="66" fillId="25" borderId="72" xfId="60" applyFont="1" applyFill="1" applyBorder="1" applyAlignment="1">
      <alignment horizontal="center" vertical="top" wrapText="1"/>
    </xf>
    <xf numFmtId="0" fontId="66" fillId="25" borderId="74" xfId="60" applyFont="1" applyFill="1" applyBorder="1" applyAlignment="1">
      <alignment horizontal="center" vertical="top" wrapText="1"/>
    </xf>
    <xf numFmtId="0" fontId="65" fillId="25" borderId="0" xfId="60" applyFont="1" applyFill="1" applyAlignment="1">
      <alignment horizontal="center" vertical="center"/>
    </xf>
    <xf numFmtId="0" fontId="66" fillId="25" borderId="49" xfId="60" applyFont="1" applyFill="1" applyBorder="1" applyAlignment="1">
      <alignment horizontal="center" vertical="center" wrapText="1"/>
    </xf>
    <xf numFmtId="0" fontId="66" fillId="25" borderId="51" xfId="60" applyFont="1" applyFill="1" applyBorder="1" applyAlignment="1">
      <alignment horizontal="center" vertical="center" wrapText="1"/>
    </xf>
    <xf numFmtId="0" fontId="66" fillId="25" borderId="63" xfId="60" applyFont="1" applyFill="1" applyBorder="1" applyAlignment="1">
      <alignment horizontal="left" vertical="center" wrapText="1"/>
    </xf>
    <xf numFmtId="0" fontId="66" fillId="25" borderId="23" xfId="60" applyFont="1" applyFill="1" applyBorder="1" applyAlignment="1">
      <alignment horizontal="left" vertical="center" wrapText="1"/>
    </xf>
    <xf numFmtId="0" fontId="66" fillId="25" borderId="60" xfId="60" applyFont="1" applyFill="1" applyBorder="1" applyAlignment="1">
      <alignment horizontal="left" vertical="top" wrapText="1"/>
    </xf>
    <xf numFmtId="0" fontId="66" fillId="25" borderId="29" xfId="60" applyFont="1" applyFill="1" applyBorder="1" applyAlignment="1">
      <alignment horizontal="left" vertical="top" wrapText="1"/>
    </xf>
    <xf numFmtId="0" fontId="11" fillId="0" borderId="75" xfId="41" applyBorder="1" applyAlignment="1">
      <alignment horizontal="left" shrinkToFit="1"/>
    </xf>
    <xf numFmtId="0" fontId="11" fillId="0" borderId="89" xfId="41" applyBorder="1" applyAlignment="1">
      <alignment horizontal="center" vertical="center"/>
    </xf>
    <xf numFmtId="0" fontId="11" fillId="0" borderId="35" xfId="41" applyBorder="1" applyAlignment="1">
      <alignment horizontal="center" vertical="center"/>
    </xf>
    <xf numFmtId="0" fontId="11" fillId="0" borderId="79" xfId="41" applyBorder="1" applyAlignment="1">
      <alignment horizontal="center" vertical="center"/>
    </xf>
    <xf numFmtId="0" fontId="11" fillId="0" borderId="61" xfId="41" applyBorder="1" applyAlignment="1">
      <alignment horizontal="center" vertical="center"/>
    </xf>
    <xf numFmtId="0" fontId="11" fillId="0" borderId="21" xfId="41" applyBorder="1" applyAlignment="1">
      <alignment horizontal="center" vertical="center"/>
    </xf>
    <xf numFmtId="0" fontId="11" fillId="0" borderId="52" xfId="41" applyBorder="1" applyAlignment="1">
      <alignment horizontal="center" vertical="center"/>
    </xf>
    <xf numFmtId="0" fontId="20" fillId="0" borderId="20" xfId="41" applyFont="1" applyBorder="1" applyAlignment="1">
      <alignment horizontal="left" vertical="center" indent="2"/>
    </xf>
    <xf numFmtId="0" fontId="20" fillId="0" borderId="21" xfId="41" applyFont="1" applyBorder="1" applyAlignment="1">
      <alignment horizontal="left" vertical="center" indent="2"/>
    </xf>
    <xf numFmtId="0" fontId="20" fillId="0" borderId="22" xfId="41" applyFont="1" applyBorder="1" applyAlignment="1">
      <alignment horizontal="left" vertical="center" indent="2"/>
    </xf>
    <xf numFmtId="0" fontId="20" fillId="0" borderId="80" xfId="41" applyFont="1" applyBorder="1" applyAlignment="1">
      <alignment horizontal="left" vertical="center" indent="2"/>
    </xf>
    <xf numFmtId="0" fontId="20" fillId="0" borderId="35" xfId="41" applyFont="1" applyBorder="1" applyAlignment="1">
      <alignment horizontal="left" vertical="center" indent="2"/>
    </xf>
    <xf numFmtId="0" fontId="20" fillId="0" borderId="36" xfId="41" applyFont="1" applyBorder="1" applyAlignment="1">
      <alignment horizontal="left" vertical="center" indent="2"/>
    </xf>
    <xf numFmtId="0" fontId="37" fillId="0" borderId="0" xfId="64" applyFont="1" applyAlignment="1">
      <alignment horizontal="left" vertical="center"/>
    </xf>
    <xf numFmtId="0" fontId="68" fillId="0" borderId="0" xfId="65" applyFont="1" applyAlignment="1">
      <alignment horizontal="left" vertical="top" wrapText="1"/>
    </xf>
    <xf numFmtId="0" fontId="68" fillId="0" borderId="0" xfId="64" applyFont="1" applyAlignment="1">
      <alignment horizontal="center" vertical="center"/>
    </xf>
    <xf numFmtId="0" fontId="37" fillId="0" borderId="0" xfId="64" applyFont="1" applyAlignment="1">
      <alignment horizontal="left" vertical="top" wrapText="1"/>
    </xf>
    <xf numFmtId="0" fontId="37" fillId="0" borderId="0" xfId="64" applyFont="1" applyAlignment="1">
      <alignment horizontal="left" vertical="center" wrapText="1"/>
    </xf>
    <xf numFmtId="0" fontId="71" fillId="0" borderId="0" xfId="64" applyFont="1" applyAlignment="1">
      <alignment horizontal="left" vertical="center" shrinkToFit="1"/>
    </xf>
    <xf numFmtId="0" fontId="69" fillId="0" borderId="0" xfId="64" applyFont="1" applyAlignment="1">
      <alignment horizontal="right" vertical="center"/>
    </xf>
    <xf numFmtId="0" fontId="7" fillId="0" borderId="0" xfId="64" applyFont="1" applyAlignment="1">
      <alignment horizontal="left" vertical="center"/>
    </xf>
    <xf numFmtId="0" fontId="70" fillId="0" borderId="0" xfId="64" applyFont="1" applyAlignment="1">
      <alignment horizontal="center" vertical="center"/>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4" xr:uid="{00000000-0005-0000-0000-000020000000}"/>
    <cellStyle name="桁区切り 3" xfId="56" xr:uid="{00000000-0005-0000-0000-000021000000}"/>
    <cellStyle name="桁区切り 4" xfId="62" xr:uid="{00000000-0005-0000-0000-000022000000}"/>
    <cellStyle name="桁区切り 5" xfId="69" xr:uid="{D797104D-2FC6-4368-BB71-65B43C61629F}"/>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xr:uid="{00000000-0005-0000-0000-00002C000000}"/>
    <cellStyle name="標準 11" xfId="68" xr:uid="{CBBA5C0B-00D3-401C-BD22-560C8D5CFF7E}"/>
    <cellStyle name="標準 2" xfId="44" xr:uid="{00000000-0005-0000-0000-00002D000000}"/>
    <cellStyle name="標準 2 2" xfId="46" xr:uid="{00000000-0005-0000-0000-00002E000000}"/>
    <cellStyle name="標準 2 2 2" xfId="53" xr:uid="{00000000-0005-0000-0000-00002F000000}"/>
    <cellStyle name="標準 2 3" xfId="63" xr:uid="{00000000-0005-0000-0000-000030000000}"/>
    <cellStyle name="標準 2 3 3" xfId="66" xr:uid="{00000000-0005-0000-0000-000031000000}"/>
    <cellStyle name="標準 3" xfId="43" xr:uid="{00000000-0005-0000-0000-000032000000}"/>
    <cellStyle name="標準 3 2" xfId="47" xr:uid="{00000000-0005-0000-0000-000033000000}"/>
    <cellStyle name="標準 3 2 2" xfId="67" xr:uid="{0C830B05-B21E-4C16-898B-104A694F28E7}"/>
    <cellStyle name="標準 3 3" xfId="48" xr:uid="{00000000-0005-0000-0000-000034000000}"/>
    <cellStyle name="標準 4" xfId="45" xr:uid="{00000000-0005-0000-0000-000035000000}"/>
    <cellStyle name="標準 4 2" xfId="50" xr:uid="{00000000-0005-0000-0000-000036000000}"/>
    <cellStyle name="標準 5" xfId="49" xr:uid="{00000000-0005-0000-0000-000037000000}"/>
    <cellStyle name="標準 6" xfId="59" xr:uid="{00000000-0005-0000-0000-000038000000}"/>
    <cellStyle name="標準 6 2" xfId="60" xr:uid="{00000000-0005-0000-0000-000039000000}"/>
    <cellStyle name="標準 7" xfId="58" xr:uid="{00000000-0005-0000-0000-00003A000000}"/>
    <cellStyle name="標準 8" xfId="57" xr:uid="{00000000-0005-0000-0000-00003B000000}"/>
    <cellStyle name="標準 9" xfId="55" xr:uid="{00000000-0005-0000-0000-00003C000000}"/>
    <cellStyle name="標準_☆申請書様式" xfId="41" xr:uid="{00000000-0005-0000-0000-00003D000000}"/>
    <cellStyle name="標準_CT2ID639N277" xfId="65" xr:uid="{00000000-0005-0000-0000-00003E000000}"/>
    <cellStyle name="標準_第１号様式・付表" xfId="52" xr:uid="{00000000-0005-0000-0000-00003F000000}"/>
    <cellStyle name="標準_付表　訪問介護　修正版_第一号様式 2" xfId="51" xr:uid="{00000000-0005-0000-0000-000040000000}"/>
    <cellStyle name="標準_老福届" xfId="64" xr:uid="{00000000-0005-0000-0000-000041000000}"/>
    <cellStyle name="良い" xfId="42" builtinId="26" customBuiltin="1"/>
  </cellStyles>
  <dxfs count="1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E7A2ACA-5CB7-4434-898B-A29444FCE374}"/>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C4927E0C-015E-4424-ABA6-9315C4A130D1}"/>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9273B225-E616-40C7-855A-226DE4F51A92}"/>
            </a:ext>
          </a:extLst>
        </xdr:cNvPr>
        <xdr:cNvSpPr/>
      </xdr:nvSpPr>
      <xdr:spPr>
        <a:xfrm>
          <a:off x="230505" y="15887700"/>
          <a:ext cx="12580620" cy="20993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6C195F43-2952-4920-82AE-6DF77B5877E9}"/>
            </a:ext>
          </a:extLst>
        </xdr:cNvPr>
        <xdr:cNvSpPr/>
      </xdr:nvSpPr>
      <xdr:spPr>
        <a:xfrm>
          <a:off x="4147185" y="1005840"/>
          <a:ext cx="675894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23</xdr:row>
      <xdr:rowOff>0</xdr:rowOff>
    </xdr:from>
    <xdr:to>
      <xdr:col>6</xdr:col>
      <xdr:colOff>0</xdr:colOff>
      <xdr:row>25</xdr:row>
      <xdr:rowOff>0</xdr:rowOff>
    </xdr:to>
    <xdr:grpSp>
      <xdr:nvGrpSpPr>
        <xdr:cNvPr id="31745" name="Group 1">
          <a:extLst>
            <a:ext uri="{FF2B5EF4-FFF2-40B4-BE49-F238E27FC236}">
              <a16:creationId xmlns:a16="http://schemas.microsoft.com/office/drawing/2014/main" id="{00000000-0008-0000-0800-0000017C0000}"/>
            </a:ext>
          </a:extLst>
        </xdr:cNvPr>
        <xdr:cNvGrpSpPr>
          <a:grpSpLocks/>
        </xdr:cNvGrpSpPr>
      </xdr:nvGrpSpPr>
      <xdr:grpSpPr bwMode="auto">
        <a:xfrm>
          <a:off x="2486025" y="5029200"/>
          <a:ext cx="2152650" cy="457200"/>
          <a:chOff x="289" y="526"/>
          <a:chExt cx="375" cy="48"/>
        </a:xfrm>
      </xdr:grpSpPr>
      <xdr:sp macro="" textlink="">
        <xdr:nvSpPr>
          <xdr:cNvPr id="31746" name="sink1">
            <a:extLst>
              <a:ext uri="{FF2B5EF4-FFF2-40B4-BE49-F238E27FC236}">
                <a16:creationId xmlns:a16="http://schemas.microsoft.com/office/drawing/2014/main" id="{00000000-0008-0000-0800-0000027C0000}"/>
              </a:ext>
            </a:extLst>
          </xdr:cNvPr>
          <xdr:cNvSpPr>
            <a:spLocks noEditPoints="1" noChangeArrowheads="1"/>
          </xdr:cNvSpPr>
        </xdr:nvSpPr>
        <xdr:spPr bwMode="auto">
          <a:xfrm rot="10800000">
            <a:off x="289" y="526"/>
            <a:ext cx="125" cy="48"/>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sp macro="" textlink="">
        <xdr:nvSpPr>
          <xdr:cNvPr id="31747" name="sink1">
            <a:extLst>
              <a:ext uri="{FF2B5EF4-FFF2-40B4-BE49-F238E27FC236}">
                <a16:creationId xmlns:a16="http://schemas.microsoft.com/office/drawing/2014/main" id="{00000000-0008-0000-0800-0000037C0000}"/>
              </a:ext>
            </a:extLst>
          </xdr:cNvPr>
          <xdr:cNvSpPr>
            <a:spLocks noEditPoints="1" noChangeArrowheads="1"/>
          </xdr:cNvSpPr>
        </xdr:nvSpPr>
        <xdr:spPr bwMode="auto">
          <a:xfrm rot="10800000">
            <a:off x="414" y="526"/>
            <a:ext cx="125" cy="48"/>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sp macro="" textlink="">
        <xdr:nvSpPr>
          <xdr:cNvPr id="31748" name="sink1">
            <a:extLst>
              <a:ext uri="{FF2B5EF4-FFF2-40B4-BE49-F238E27FC236}">
                <a16:creationId xmlns:a16="http://schemas.microsoft.com/office/drawing/2014/main" id="{00000000-0008-0000-0800-0000047C0000}"/>
              </a:ext>
            </a:extLst>
          </xdr:cNvPr>
          <xdr:cNvSpPr>
            <a:spLocks noEditPoints="1" noChangeArrowheads="1"/>
          </xdr:cNvSpPr>
        </xdr:nvSpPr>
        <xdr:spPr bwMode="auto">
          <a:xfrm rot="10800000">
            <a:off x="539" y="526"/>
            <a:ext cx="125" cy="48"/>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grpSp>
    <xdr:clientData/>
  </xdr:twoCellAnchor>
  <xdr:twoCellAnchor>
    <xdr:from>
      <xdr:col>1</xdr:col>
      <xdr:colOff>28575</xdr:colOff>
      <xdr:row>6</xdr:row>
      <xdr:rowOff>38100</xdr:rowOff>
    </xdr:from>
    <xdr:to>
      <xdr:col>3</xdr:col>
      <xdr:colOff>695325</xdr:colOff>
      <xdr:row>8</xdr:row>
      <xdr:rowOff>133350</xdr:rowOff>
    </xdr:to>
    <xdr:sp macro="" textlink="">
      <xdr:nvSpPr>
        <xdr:cNvPr id="31749" name="couch2">
          <a:extLst>
            <a:ext uri="{FF2B5EF4-FFF2-40B4-BE49-F238E27FC236}">
              <a16:creationId xmlns:a16="http://schemas.microsoft.com/office/drawing/2014/main" id="{00000000-0008-0000-0800-0000057C0000}"/>
            </a:ext>
          </a:extLst>
        </xdr:cNvPr>
        <xdr:cNvSpPr>
          <a:spLocks noEditPoints="1" noChangeArrowheads="1"/>
        </xdr:cNvSpPr>
      </xdr:nvSpPr>
      <xdr:spPr bwMode="auto">
        <a:xfrm>
          <a:off x="352425" y="1247775"/>
          <a:ext cx="2286000" cy="51435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9</xdr:col>
      <xdr:colOff>323850</xdr:colOff>
      <xdr:row>17</xdr:row>
      <xdr:rowOff>114300</xdr:rowOff>
    </xdr:from>
    <xdr:to>
      <xdr:col>9</xdr:col>
      <xdr:colOff>714375</xdr:colOff>
      <xdr:row>18</xdr:row>
      <xdr:rowOff>133350</xdr:rowOff>
    </xdr:to>
    <xdr:sp macro="" textlink="">
      <xdr:nvSpPr>
        <xdr:cNvPr id="31750" name="AutoShape 6">
          <a:extLst>
            <a:ext uri="{FF2B5EF4-FFF2-40B4-BE49-F238E27FC236}">
              <a16:creationId xmlns:a16="http://schemas.microsoft.com/office/drawing/2014/main" id="{00000000-0008-0000-0800-0000067C0000}"/>
            </a:ext>
          </a:extLst>
        </xdr:cNvPr>
        <xdr:cNvSpPr>
          <a:spLocks noChangeArrowheads="1"/>
        </xdr:cNvSpPr>
      </xdr:nvSpPr>
      <xdr:spPr bwMode="auto">
        <a:xfrm>
          <a:off x="9029700" y="3752850"/>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504825</xdr:colOff>
      <xdr:row>8</xdr:row>
      <xdr:rowOff>38100</xdr:rowOff>
    </xdr:from>
    <xdr:to>
      <xdr:col>4</xdr:col>
      <xdr:colOff>895350</xdr:colOff>
      <xdr:row>9</xdr:row>
      <xdr:rowOff>104775</xdr:rowOff>
    </xdr:to>
    <xdr:sp macro="" textlink="">
      <xdr:nvSpPr>
        <xdr:cNvPr id="31751" name="AutoShape 7">
          <a:extLst>
            <a:ext uri="{FF2B5EF4-FFF2-40B4-BE49-F238E27FC236}">
              <a16:creationId xmlns:a16="http://schemas.microsoft.com/office/drawing/2014/main" id="{00000000-0008-0000-0800-0000077C0000}"/>
            </a:ext>
          </a:extLst>
        </xdr:cNvPr>
        <xdr:cNvSpPr>
          <a:spLocks noChangeArrowheads="1"/>
        </xdr:cNvSpPr>
      </xdr:nvSpPr>
      <xdr:spPr bwMode="auto">
        <a:xfrm rot="13105649">
          <a:off x="3257550" y="16668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104775</xdr:colOff>
      <xdr:row>6</xdr:row>
      <xdr:rowOff>228600</xdr:rowOff>
    </xdr:from>
    <xdr:to>
      <xdr:col>8</xdr:col>
      <xdr:colOff>495300</xdr:colOff>
      <xdr:row>8</xdr:row>
      <xdr:rowOff>57150</xdr:rowOff>
    </xdr:to>
    <xdr:sp macro="" textlink="">
      <xdr:nvSpPr>
        <xdr:cNvPr id="31752" name="AutoShape 8">
          <a:extLst>
            <a:ext uri="{FF2B5EF4-FFF2-40B4-BE49-F238E27FC236}">
              <a16:creationId xmlns:a16="http://schemas.microsoft.com/office/drawing/2014/main" id="{00000000-0008-0000-0800-0000087C0000}"/>
            </a:ext>
          </a:extLst>
        </xdr:cNvPr>
        <xdr:cNvSpPr>
          <a:spLocks noChangeArrowheads="1"/>
        </xdr:cNvSpPr>
      </xdr:nvSpPr>
      <xdr:spPr bwMode="auto">
        <a:xfrm rot="-2093442">
          <a:off x="7620000" y="14382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628650</xdr:colOff>
      <xdr:row>15</xdr:row>
      <xdr:rowOff>57150</xdr:rowOff>
    </xdr:from>
    <xdr:to>
      <xdr:col>4</xdr:col>
      <xdr:colOff>1019175</xdr:colOff>
      <xdr:row>16</xdr:row>
      <xdr:rowOff>76200</xdr:rowOff>
    </xdr:to>
    <xdr:sp macro="" textlink="">
      <xdr:nvSpPr>
        <xdr:cNvPr id="31753" name="AutoShape 9">
          <a:extLst>
            <a:ext uri="{FF2B5EF4-FFF2-40B4-BE49-F238E27FC236}">
              <a16:creationId xmlns:a16="http://schemas.microsoft.com/office/drawing/2014/main" id="{00000000-0008-0000-0800-0000097C0000}"/>
            </a:ext>
          </a:extLst>
        </xdr:cNvPr>
        <xdr:cNvSpPr>
          <a:spLocks noChangeArrowheads="1"/>
        </xdr:cNvSpPr>
      </xdr:nvSpPr>
      <xdr:spPr bwMode="auto">
        <a:xfrm>
          <a:off x="3381375" y="3238500"/>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228600</xdr:colOff>
      <xdr:row>8</xdr:row>
      <xdr:rowOff>95250</xdr:rowOff>
    </xdr:from>
    <xdr:to>
      <xdr:col>1</xdr:col>
      <xdr:colOff>476250</xdr:colOff>
      <xdr:row>10</xdr:row>
      <xdr:rowOff>76200</xdr:rowOff>
    </xdr:to>
    <xdr:sp macro="" textlink="">
      <xdr:nvSpPr>
        <xdr:cNvPr id="31754" name="AutoShape 10">
          <a:extLst>
            <a:ext uri="{FF2B5EF4-FFF2-40B4-BE49-F238E27FC236}">
              <a16:creationId xmlns:a16="http://schemas.microsoft.com/office/drawing/2014/main" id="{00000000-0008-0000-0800-00000A7C0000}"/>
            </a:ext>
          </a:extLst>
        </xdr:cNvPr>
        <xdr:cNvSpPr>
          <a:spLocks noChangeArrowheads="1"/>
        </xdr:cNvSpPr>
      </xdr:nvSpPr>
      <xdr:spPr bwMode="auto">
        <a:xfrm rot="13894341">
          <a:off x="481012" y="1795463"/>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752475</xdr:colOff>
      <xdr:row>21</xdr:row>
      <xdr:rowOff>38100</xdr:rowOff>
    </xdr:from>
    <xdr:to>
      <xdr:col>3</xdr:col>
      <xdr:colOff>552450</xdr:colOff>
      <xdr:row>24</xdr:row>
      <xdr:rowOff>133350</xdr:rowOff>
    </xdr:to>
    <xdr:sp macro="" textlink="">
      <xdr:nvSpPr>
        <xdr:cNvPr id="31755" name="AutoShape 11">
          <a:extLst>
            <a:ext uri="{FF2B5EF4-FFF2-40B4-BE49-F238E27FC236}">
              <a16:creationId xmlns:a16="http://schemas.microsoft.com/office/drawing/2014/main" id="{00000000-0008-0000-0800-00000B7C0000}"/>
            </a:ext>
          </a:extLst>
        </xdr:cNvPr>
        <xdr:cNvSpPr>
          <a:spLocks noChangeArrowheads="1"/>
        </xdr:cNvSpPr>
      </xdr:nvSpPr>
      <xdr:spPr bwMode="auto">
        <a:xfrm>
          <a:off x="1076325" y="4591050"/>
          <a:ext cx="1419225" cy="7810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438150</xdr:colOff>
      <xdr:row>22</xdr:row>
      <xdr:rowOff>95250</xdr:rowOff>
    </xdr:from>
    <xdr:to>
      <xdr:col>3</xdr:col>
      <xdr:colOff>152400</xdr:colOff>
      <xdr:row>23</xdr:row>
      <xdr:rowOff>152400</xdr:rowOff>
    </xdr:to>
    <xdr:sp macro="" textlink="">
      <xdr:nvSpPr>
        <xdr:cNvPr id="31756" name="Text Box 12">
          <a:extLst>
            <a:ext uri="{FF2B5EF4-FFF2-40B4-BE49-F238E27FC236}">
              <a16:creationId xmlns:a16="http://schemas.microsoft.com/office/drawing/2014/main" id="{00000000-0008-0000-0800-00000C7C0000}"/>
            </a:ext>
          </a:extLst>
        </xdr:cNvPr>
        <xdr:cNvSpPr txBox="1">
          <a:spLocks noChangeArrowheads="1"/>
        </xdr:cNvSpPr>
      </xdr:nvSpPr>
      <xdr:spPr bwMode="auto">
        <a:xfrm>
          <a:off x="1571625" y="4876800"/>
          <a:ext cx="5238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浴槽</a:t>
          </a:r>
        </a:p>
      </xdr:txBody>
    </xdr:sp>
    <xdr:clientData/>
  </xdr:twoCellAnchor>
  <xdr:twoCellAnchor>
    <xdr:from>
      <xdr:col>1</xdr:col>
      <xdr:colOff>800100</xdr:colOff>
      <xdr:row>17</xdr:row>
      <xdr:rowOff>28575</xdr:rowOff>
    </xdr:from>
    <xdr:to>
      <xdr:col>2</xdr:col>
      <xdr:colOff>466725</xdr:colOff>
      <xdr:row>17</xdr:row>
      <xdr:rowOff>28575</xdr:rowOff>
    </xdr:to>
    <xdr:sp macro="" textlink="">
      <xdr:nvSpPr>
        <xdr:cNvPr id="31757" name="Line 13">
          <a:extLst>
            <a:ext uri="{FF2B5EF4-FFF2-40B4-BE49-F238E27FC236}">
              <a16:creationId xmlns:a16="http://schemas.microsoft.com/office/drawing/2014/main" id="{00000000-0008-0000-0800-00000D7C0000}"/>
            </a:ext>
          </a:extLst>
        </xdr:cNvPr>
        <xdr:cNvSpPr>
          <a:spLocks noChangeShapeType="1"/>
        </xdr:cNvSpPr>
      </xdr:nvSpPr>
      <xdr:spPr bwMode="auto">
        <a:xfrm>
          <a:off x="1123950" y="36671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800100</xdr:colOff>
      <xdr:row>16</xdr:row>
      <xdr:rowOff>219075</xdr:rowOff>
    </xdr:from>
    <xdr:to>
      <xdr:col>2</xdr:col>
      <xdr:colOff>466725</xdr:colOff>
      <xdr:row>16</xdr:row>
      <xdr:rowOff>219075</xdr:rowOff>
    </xdr:to>
    <xdr:sp macro="" textlink="">
      <xdr:nvSpPr>
        <xdr:cNvPr id="31758" name="Line 14">
          <a:extLst>
            <a:ext uri="{FF2B5EF4-FFF2-40B4-BE49-F238E27FC236}">
              <a16:creationId xmlns:a16="http://schemas.microsoft.com/office/drawing/2014/main" id="{00000000-0008-0000-0800-00000E7C0000}"/>
            </a:ext>
          </a:extLst>
        </xdr:cNvPr>
        <xdr:cNvSpPr>
          <a:spLocks noChangeShapeType="1"/>
        </xdr:cNvSpPr>
      </xdr:nvSpPr>
      <xdr:spPr bwMode="auto">
        <a:xfrm>
          <a:off x="1123950" y="36290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17</xdr:row>
      <xdr:rowOff>219075</xdr:rowOff>
    </xdr:from>
    <xdr:to>
      <xdr:col>1</xdr:col>
      <xdr:colOff>323850</xdr:colOff>
      <xdr:row>19</xdr:row>
      <xdr:rowOff>0</xdr:rowOff>
    </xdr:to>
    <xdr:sp macro="" textlink="">
      <xdr:nvSpPr>
        <xdr:cNvPr id="31759" name="AutoShape 15">
          <a:extLst>
            <a:ext uri="{FF2B5EF4-FFF2-40B4-BE49-F238E27FC236}">
              <a16:creationId xmlns:a16="http://schemas.microsoft.com/office/drawing/2014/main" id="{00000000-0008-0000-0800-00000F7C0000}"/>
            </a:ext>
          </a:extLst>
        </xdr:cNvPr>
        <xdr:cNvSpPr>
          <a:spLocks noChangeArrowheads="1"/>
        </xdr:cNvSpPr>
      </xdr:nvSpPr>
      <xdr:spPr bwMode="auto">
        <a:xfrm>
          <a:off x="419100" y="3857625"/>
          <a:ext cx="228600" cy="2381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95250</xdr:colOff>
      <xdr:row>19</xdr:row>
      <xdr:rowOff>219075</xdr:rowOff>
    </xdr:from>
    <xdr:to>
      <xdr:col>1</xdr:col>
      <xdr:colOff>323850</xdr:colOff>
      <xdr:row>21</xdr:row>
      <xdr:rowOff>0</xdr:rowOff>
    </xdr:to>
    <xdr:sp macro="" textlink="">
      <xdr:nvSpPr>
        <xdr:cNvPr id="31760" name="AutoShape 16">
          <a:extLst>
            <a:ext uri="{FF2B5EF4-FFF2-40B4-BE49-F238E27FC236}">
              <a16:creationId xmlns:a16="http://schemas.microsoft.com/office/drawing/2014/main" id="{00000000-0008-0000-0800-0000107C0000}"/>
            </a:ext>
          </a:extLst>
        </xdr:cNvPr>
        <xdr:cNvSpPr>
          <a:spLocks noChangeArrowheads="1"/>
        </xdr:cNvSpPr>
      </xdr:nvSpPr>
      <xdr:spPr bwMode="auto">
        <a:xfrm>
          <a:off x="419100" y="4314825"/>
          <a:ext cx="228600" cy="2381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0</xdr:colOff>
      <xdr:row>12</xdr:row>
      <xdr:rowOff>0</xdr:rowOff>
    </xdr:from>
    <xdr:to>
      <xdr:col>1</xdr:col>
      <xdr:colOff>409575</xdr:colOff>
      <xdr:row>16</xdr:row>
      <xdr:rowOff>219075</xdr:rowOff>
    </xdr:to>
    <xdr:sp macro="" textlink="">
      <xdr:nvSpPr>
        <xdr:cNvPr id="31761" name="Rectangle 17">
          <a:extLst>
            <a:ext uri="{FF2B5EF4-FFF2-40B4-BE49-F238E27FC236}">
              <a16:creationId xmlns:a16="http://schemas.microsoft.com/office/drawing/2014/main" id="{00000000-0008-0000-0800-0000117C0000}"/>
            </a:ext>
          </a:extLst>
        </xdr:cNvPr>
        <xdr:cNvSpPr>
          <a:spLocks noChangeArrowheads="1"/>
        </xdr:cNvSpPr>
      </xdr:nvSpPr>
      <xdr:spPr bwMode="auto">
        <a:xfrm>
          <a:off x="323850" y="2495550"/>
          <a:ext cx="409575" cy="1133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85725</xdr:colOff>
      <xdr:row>14</xdr:row>
      <xdr:rowOff>0</xdr:rowOff>
    </xdr:from>
    <xdr:to>
      <xdr:col>1</xdr:col>
      <xdr:colOff>314325</xdr:colOff>
      <xdr:row>15</xdr:row>
      <xdr:rowOff>0</xdr:rowOff>
    </xdr:to>
    <xdr:sp macro="" textlink="">
      <xdr:nvSpPr>
        <xdr:cNvPr id="31762" name="Text Box 18">
          <a:extLst>
            <a:ext uri="{FF2B5EF4-FFF2-40B4-BE49-F238E27FC236}">
              <a16:creationId xmlns:a16="http://schemas.microsoft.com/office/drawing/2014/main" id="{00000000-0008-0000-0800-0000127C0000}"/>
            </a:ext>
          </a:extLst>
        </xdr:cNvPr>
        <xdr:cNvSpPr txBox="1">
          <a:spLocks noChangeArrowheads="1"/>
        </xdr:cNvSpPr>
      </xdr:nvSpPr>
      <xdr:spPr bwMode="auto">
        <a:xfrm>
          <a:off x="409575" y="2952750"/>
          <a:ext cx="228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棚</a:t>
          </a:r>
        </a:p>
      </xdr:txBody>
    </xdr:sp>
    <xdr:clientData/>
  </xdr:twoCellAnchor>
  <xdr:twoCellAnchor>
    <xdr:from>
      <xdr:col>3</xdr:col>
      <xdr:colOff>771525</xdr:colOff>
      <xdr:row>10</xdr:row>
      <xdr:rowOff>171450</xdr:rowOff>
    </xdr:from>
    <xdr:to>
      <xdr:col>3</xdr:col>
      <xdr:colOff>771525</xdr:colOff>
      <xdr:row>14</xdr:row>
      <xdr:rowOff>133350</xdr:rowOff>
    </xdr:to>
    <xdr:sp macro="" textlink="">
      <xdr:nvSpPr>
        <xdr:cNvPr id="31763" name="Line 19">
          <a:extLst>
            <a:ext uri="{FF2B5EF4-FFF2-40B4-BE49-F238E27FC236}">
              <a16:creationId xmlns:a16="http://schemas.microsoft.com/office/drawing/2014/main" id="{00000000-0008-0000-0800-0000137C0000}"/>
            </a:ext>
          </a:extLst>
        </xdr:cNvPr>
        <xdr:cNvSpPr>
          <a:spLocks noChangeShapeType="1"/>
        </xdr:cNvSpPr>
      </xdr:nvSpPr>
      <xdr:spPr bwMode="auto">
        <a:xfrm>
          <a:off x="2714625" y="2209800"/>
          <a:ext cx="0" cy="8763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400050</xdr:colOff>
      <xdr:row>7</xdr:row>
      <xdr:rowOff>19050</xdr:rowOff>
    </xdr:from>
    <xdr:to>
      <xdr:col>7</xdr:col>
      <xdr:colOff>523875</xdr:colOff>
      <xdr:row>19</xdr:row>
      <xdr:rowOff>28575</xdr:rowOff>
    </xdr:to>
    <xdr:grpSp>
      <xdr:nvGrpSpPr>
        <xdr:cNvPr id="31764" name="Group 20">
          <a:extLst>
            <a:ext uri="{FF2B5EF4-FFF2-40B4-BE49-F238E27FC236}">
              <a16:creationId xmlns:a16="http://schemas.microsoft.com/office/drawing/2014/main" id="{00000000-0008-0000-0800-0000147C0000}"/>
            </a:ext>
          </a:extLst>
        </xdr:cNvPr>
        <xdr:cNvGrpSpPr>
          <a:grpSpLocks/>
        </xdr:cNvGrpSpPr>
      </xdr:nvGrpSpPr>
      <xdr:grpSpPr bwMode="auto">
        <a:xfrm>
          <a:off x="3958590" y="1482090"/>
          <a:ext cx="2278380" cy="2659380"/>
          <a:chOff x="481" y="154"/>
          <a:chExt cx="308" cy="279"/>
        </a:xfrm>
      </xdr:grpSpPr>
      <xdr:grpSp>
        <xdr:nvGrpSpPr>
          <xdr:cNvPr id="31765" name="Group 21">
            <a:extLst>
              <a:ext uri="{FF2B5EF4-FFF2-40B4-BE49-F238E27FC236}">
                <a16:creationId xmlns:a16="http://schemas.microsoft.com/office/drawing/2014/main" id="{00000000-0008-0000-0800-0000157C0000}"/>
              </a:ext>
            </a:extLst>
          </xdr:cNvPr>
          <xdr:cNvGrpSpPr>
            <a:grpSpLocks/>
          </xdr:cNvGrpSpPr>
        </xdr:nvGrpSpPr>
        <xdr:grpSpPr bwMode="auto">
          <a:xfrm>
            <a:off x="481" y="304"/>
            <a:ext cx="308" cy="129"/>
            <a:chOff x="493" y="304"/>
            <a:chExt cx="188" cy="129"/>
          </a:xfrm>
        </xdr:grpSpPr>
        <xdr:grpSp>
          <xdr:nvGrpSpPr>
            <xdr:cNvPr id="31766" name="Group 22">
              <a:extLst>
                <a:ext uri="{FF2B5EF4-FFF2-40B4-BE49-F238E27FC236}">
                  <a16:creationId xmlns:a16="http://schemas.microsoft.com/office/drawing/2014/main" id="{00000000-0008-0000-0800-0000167C0000}"/>
                </a:ext>
              </a:extLst>
            </xdr:cNvPr>
            <xdr:cNvGrpSpPr>
              <a:grpSpLocks/>
            </xdr:cNvGrpSpPr>
          </xdr:nvGrpSpPr>
          <xdr:grpSpPr bwMode="auto">
            <a:xfrm>
              <a:off x="493" y="334"/>
              <a:ext cx="188" cy="67"/>
              <a:chOff x="122" y="264"/>
              <a:chExt cx="162" cy="134"/>
            </a:xfrm>
          </xdr:grpSpPr>
          <xdr:grpSp>
            <xdr:nvGrpSpPr>
              <xdr:cNvPr id="31767" name="Group 23">
                <a:extLst>
                  <a:ext uri="{FF2B5EF4-FFF2-40B4-BE49-F238E27FC236}">
                    <a16:creationId xmlns:a16="http://schemas.microsoft.com/office/drawing/2014/main" id="{00000000-0008-0000-0800-0000177C0000}"/>
                  </a:ext>
                </a:extLst>
              </xdr:cNvPr>
              <xdr:cNvGrpSpPr>
                <a:grpSpLocks/>
              </xdr:cNvGrpSpPr>
            </xdr:nvGrpSpPr>
            <xdr:grpSpPr bwMode="auto">
              <a:xfrm>
                <a:off x="122" y="264"/>
                <a:ext cx="162" cy="67"/>
                <a:chOff x="128" y="215"/>
                <a:chExt cx="162" cy="67"/>
              </a:xfrm>
            </xdr:grpSpPr>
            <xdr:sp macro="" textlink="">
              <xdr:nvSpPr>
                <xdr:cNvPr id="31768" name="Rectangle 24">
                  <a:extLst>
                    <a:ext uri="{FF2B5EF4-FFF2-40B4-BE49-F238E27FC236}">
                      <a16:creationId xmlns:a16="http://schemas.microsoft.com/office/drawing/2014/main" id="{00000000-0008-0000-0800-000018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69" name="Rectangle 25">
                  <a:extLst>
                    <a:ext uri="{FF2B5EF4-FFF2-40B4-BE49-F238E27FC236}">
                      <a16:creationId xmlns:a16="http://schemas.microsoft.com/office/drawing/2014/main" id="{00000000-0008-0000-0800-000019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770" name="Group 26">
                <a:extLst>
                  <a:ext uri="{FF2B5EF4-FFF2-40B4-BE49-F238E27FC236}">
                    <a16:creationId xmlns:a16="http://schemas.microsoft.com/office/drawing/2014/main" id="{00000000-0008-0000-0800-00001A7C0000}"/>
                  </a:ext>
                </a:extLst>
              </xdr:cNvPr>
              <xdr:cNvGrpSpPr>
                <a:grpSpLocks/>
              </xdr:cNvGrpSpPr>
            </xdr:nvGrpSpPr>
            <xdr:grpSpPr bwMode="auto">
              <a:xfrm>
                <a:off x="122" y="331"/>
                <a:ext cx="162" cy="67"/>
                <a:chOff x="128" y="215"/>
                <a:chExt cx="162" cy="67"/>
              </a:xfrm>
            </xdr:grpSpPr>
            <xdr:sp macro="" textlink="">
              <xdr:nvSpPr>
                <xdr:cNvPr id="31771" name="Rectangle 27">
                  <a:extLst>
                    <a:ext uri="{FF2B5EF4-FFF2-40B4-BE49-F238E27FC236}">
                      <a16:creationId xmlns:a16="http://schemas.microsoft.com/office/drawing/2014/main" id="{00000000-0008-0000-0800-00001B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72" name="Rectangle 28">
                  <a:extLst>
                    <a:ext uri="{FF2B5EF4-FFF2-40B4-BE49-F238E27FC236}">
                      <a16:creationId xmlns:a16="http://schemas.microsoft.com/office/drawing/2014/main" id="{00000000-0008-0000-0800-00001C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773" name="Group 29">
              <a:extLst>
                <a:ext uri="{FF2B5EF4-FFF2-40B4-BE49-F238E27FC236}">
                  <a16:creationId xmlns:a16="http://schemas.microsoft.com/office/drawing/2014/main" id="{00000000-0008-0000-0800-00001D7C0000}"/>
                </a:ext>
              </a:extLst>
            </xdr:cNvPr>
            <xdr:cNvGrpSpPr>
              <a:grpSpLocks/>
            </xdr:cNvGrpSpPr>
          </xdr:nvGrpSpPr>
          <xdr:grpSpPr bwMode="auto">
            <a:xfrm>
              <a:off x="513" y="304"/>
              <a:ext cx="149" cy="25"/>
              <a:chOff x="529" y="300"/>
              <a:chExt cx="149" cy="25"/>
            </a:xfrm>
          </xdr:grpSpPr>
          <xdr:sp macro="" textlink="">
            <xdr:nvSpPr>
              <xdr:cNvPr id="31774" name="AutoShape 30">
                <a:extLst>
                  <a:ext uri="{FF2B5EF4-FFF2-40B4-BE49-F238E27FC236}">
                    <a16:creationId xmlns:a16="http://schemas.microsoft.com/office/drawing/2014/main" id="{00000000-0008-0000-0800-00001E7C0000}"/>
                  </a:ext>
                </a:extLst>
              </xdr:cNvPr>
              <xdr:cNvSpPr>
                <a:spLocks noChangeArrowheads="1"/>
              </xdr:cNvSpPr>
            </xdr:nvSpPr>
            <xdr:spPr bwMode="auto">
              <a:xfrm>
                <a:off x="529"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5" name="AutoShape 31">
                <a:extLst>
                  <a:ext uri="{FF2B5EF4-FFF2-40B4-BE49-F238E27FC236}">
                    <a16:creationId xmlns:a16="http://schemas.microsoft.com/office/drawing/2014/main" id="{00000000-0008-0000-0800-00001F7C0000}"/>
                  </a:ext>
                </a:extLst>
              </xdr:cNvPr>
              <xdr:cNvSpPr>
                <a:spLocks noChangeArrowheads="1"/>
              </xdr:cNvSpPr>
            </xdr:nvSpPr>
            <xdr:spPr bwMode="auto">
              <a:xfrm>
                <a:off x="560"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6" name="AutoShape 32">
                <a:extLst>
                  <a:ext uri="{FF2B5EF4-FFF2-40B4-BE49-F238E27FC236}">
                    <a16:creationId xmlns:a16="http://schemas.microsoft.com/office/drawing/2014/main" id="{00000000-0008-0000-0800-0000207C0000}"/>
                  </a:ext>
                </a:extLst>
              </xdr:cNvPr>
              <xdr:cNvSpPr>
                <a:spLocks noChangeArrowheads="1"/>
              </xdr:cNvSpPr>
            </xdr:nvSpPr>
            <xdr:spPr bwMode="auto">
              <a:xfrm>
                <a:off x="592"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7" name="AutoShape 33">
                <a:extLst>
                  <a:ext uri="{FF2B5EF4-FFF2-40B4-BE49-F238E27FC236}">
                    <a16:creationId xmlns:a16="http://schemas.microsoft.com/office/drawing/2014/main" id="{00000000-0008-0000-0800-0000217C0000}"/>
                  </a:ext>
                </a:extLst>
              </xdr:cNvPr>
              <xdr:cNvSpPr>
                <a:spLocks noChangeArrowheads="1"/>
              </xdr:cNvSpPr>
            </xdr:nvSpPr>
            <xdr:spPr bwMode="auto">
              <a:xfrm>
                <a:off x="62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8" name="AutoShape 34">
                <a:extLst>
                  <a:ext uri="{FF2B5EF4-FFF2-40B4-BE49-F238E27FC236}">
                    <a16:creationId xmlns:a16="http://schemas.microsoft.com/office/drawing/2014/main" id="{00000000-0008-0000-0800-0000227C0000}"/>
                  </a:ext>
                </a:extLst>
              </xdr:cNvPr>
              <xdr:cNvSpPr>
                <a:spLocks noChangeArrowheads="1"/>
              </xdr:cNvSpPr>
            </xdr:nvSpPr>
            <xdr:spPr bwMode="auto">
              <a:xfrm>
                <a:off x="65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79" name="Group 35">
              <a:extLst>
                <a:ext uri="{FF2B5EF4-FFF2-40B4-BE49-F238E27FC236}">
                  <a16:creationId xmlns:a16="http://schemas.microsoft.com/office/drawing/2014/main" id="{00000000-0008-0000-0800-0000237C0000}"/>
                </a:ext>
              </a:extLst>
            </xdr:cNvPr>
            <xdr:cNvGrpSpPr>
              <a:grpSpLocks/>
            </xdr:cNvGrpSpPr>
          </xdr:nvGrpSpPr>
          <xdr:grpSpPr bwMode="auto">
            <a:xfrm>
              <a:off x="512" y="408"/>
              <a:ext cx="149" cy="25"/>
              <a:chOff x="512" y="408"/>
              <a:chExt cx="149" cy="25"/>
            </a:xfrm>
          </xdr:grpSpPr>
          <xdr:sp macro="" textlink="">
            <xdr:nvSpPr>
              <xdr:cNvPr id="31780" name="AutoShape 36">
                <a:extLst>
                  <a:ext uri="{FF2B5EF4-FFF2-40B4-BE49-F238E27FC236}">
                    <a16:creationId xmlns:a16="http://schemas.microsoft.com/office/drawing/2014/main" id="{00000000-0008-0000-0800-0000247C0000}"/>
                  </a:ext>
                </a:extLst>
              </xdr:cNvPr>
              <xdr:cNvSpPr>
                <a:spLocks noChangeArrowheads="1"/>
              </xdr:cNvSpPr>
            </xdr:nvSpPr>
            <xdr:spPr bwMode="auto">
              <a:xfrm>
                <a:off x="512"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1" name="AutoShape 37">
                <a:extLst>
                  <a:ext uri="{FF2B5EF4-FFF2-40B4-BE49-F238E27FC236}">
                    <a16:creationId xmlns:a16="http://schemas.microsoft.com/office/drawing/2014/main" id="{00000000-0008-0000-0800-0000257C0000}"/>
                  </a:ext>
                </a:extLst>
              </xdr:cNvPr>
              <xdr:cNvSpPr>
                <a:spLocks noChangeArrowheads="1"/>
              </xdr:cNvSpPr>
            </xdr:nvSpPr>
            <xdr:spPr bwMode="auto">
              <a:xfrm>
                <a:off x="543"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2" name="AutoShape 38">
                <a:extLst>
                  <a:ext uri="{FF2B5EF4-FFF2-40B4-BE49-F238E27FC236}">
                    <a16:creationId xmlns:a16="http://schemas.microsoft.com/office/drawing/2014/main" id="{00000000-0008-0000-0800-0000267C0000}"/>
                  </a:ext>
                </a:extLst>
              </xdr:cNvPr>
              <xdr:cNvSpPr>
                <a:spLocks noChangeArrowheads="1"/>
              </xdr:cNvSpPr>
            </xdr:nvSpPr>
            <xdr:spPr bwMode="auto">
              <a:xfrm>
                <a:off x="575"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3" name="AutoShape 39">
                <a:extLst>
                  <a:ext uri="{FF2B5EF4-FFF2-40B4-BE49-F238E27FC236}">
                    <a16:creationId xmlns:a16="http://schemas.microsoft.com/office/drawing/2014/main" id="{00000000-0008-0000-0800-0000277C0000}"/>
                  </a:ext>
                </a:extLst>
              </xdr:cNvPr>
              <xdr:cNvSpPr>
                <a:spLocks noChangeArrowheads="1"/>
              </xdr:cNvSpPr>
            </xdr:nvSpPr>
            <xdr:spPr bwMode="auto">
              <a:xfrm>
                <a:off x="60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4" name="AutoShape 40">
                <a:extLst>
                  <a:ext uri="{FF2B5EF4-FFF2-40B4-BE49-F238E27FC236}">
                    <a16:creationId xmlns:a16="http://schemas.microsoft.com/office/drawing/2014/main" id="{00000000-0008-0000-0800-0000287C0000}"/>
                  </a:ext>
                </a:extLst>
              </xdr:cNvPr>
              <xdr:cNvSpPr>
                <a:spLocks noChangeArrowheads="1"/>
              </xdr:cNvSpPr>
            </xdr:nvSpPr>
            <xdr:spPr bwMode="auto">
              <a:xfrm>
                <a:off x="63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785" name="Group 41">
            <a:extLst>
              <a:ext uri="{FF2B5EF4-FFF2-40B4-BE49-F238E27FC236}">
                <a16:creationId xmlns:a16="http://schemas.microsoft.com/office/drawing/2014/main" id="{00000000-0008-0000-0800-0000297C0000}"/>
              </a:ext>
            </a:extLst>
          </xdr:cNvPr>
          <xdr:cNvGrpSpPr>
            <a:grpSpLocks/>
          </xdr:cNvGrpSpPr>
        </xdr:nvGrpSpPr>
        <xdr:grpSpPr bwMode="auto">
          <a:xfrm>
            <a:off x="481" y="154"/>
            <a:ext cx="308" cy="129"/>
            <a:chOff x="493" y="304"/>
            <a:chExt cx="188" cy="129"/>
          </a:xfrm>
        </xdr:grpSpPr>
        <xdr:grpSp>
          <xdr:nvGrpSpPr>
            <xdr:cNvPr id="31786" name="Group 42">
              <a:extLst>
                <a:ext uri="{FF2B5EF4-FFF2-40B4-BE49-F238E27FC236}">
                  <a16:creationId xmlns:a16="http://schemas.microsoft.com/office/drawing/2014/main" id="{00000000-0008-0000-0800-00002A7C0000}"/>
                </a:ext>
              </a:extLst>
            </xdr:cNvPr>
            <xdr:cNvGrpSpPr>
              <a:grpSpLocks/>
            </xdr:cNvGrpSpPr>
          </xdr:nvGrpSpPr>
          <xdr:grpSpPr bwMode="auto">
            <a:xfrm>
              <a:off x="493" y="334"/>
              <a:ext cx="188" cy="67"/>
              <a:chOff x="122" y="264"/>
              <a:chExt cx="162" cy="134"/>
            </a:xfrm>
          </xdr:grpSpPr>
          <xdr:grpSp>
            <xdr:nvGrpSpPr>
              <xdr:cNvPr id="31787" name="Group 43">
                <a:extLst>
                  <a:ext uri="{FF2B5EF4-FFF2-40B4-BE49-F238E27FC236}">
                    <a16:creationId xmlns:a16="http://schemas.microsoft.com/office/drawing/2014/main" id="{00000000-0008-0000-0800-00002B7C0000}"/>
                  </a:ext>
                </a:extLst>
              </xdr:cNvPr>
              <xdr:cNvGrpSpPr>
                <a:grpSpLocks/>
              </xdr:cNvGrpSpPr>
            </xdr:nvGrpSpPr>
            <xdr:grpSpPr bwMode="auto">
              <a:xfrm>
                <a:off x="122" y="264"/>
                <a:ext cx="162" cy="67"/>
                <a:chOff x="128" y="215"/>
                <a:chExt cx="162" cy="67"/>
              </a:xfrm>
            </xdr:grpSpPr>
            <xdr:sp macro="" textlink="">
              <xdr:nvSpPr>
                <xdr:cNvPr id="31788" name="Rectangle 44">
                  <a:extLst>
                    <a:ext uri="{FF2B5EF4-FFF2-40B4-BE49-F238E27FC236}">
                      <a16:creationId xmlns:a16="http://schemas.microsoft.com/office/drawing/2014/main" id="{00000000-0008-0000-0800-00002C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89" name="Rectangle 45">
                  <a:extLst>
                    <a:ext uri="{FF2B5EF4-FFF2-40B4-BE49-F238E27FC236}">
                      <a16:creationId xmlns:a16="http://schemas.microsoft.com/office/drawing/2014/main" id="{00000000-0008-0000-0800-00002D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790" name="Group 46">
                <a:extLst>
                  <a:ext uri="{FF2B5EF4-FFF2-40B4-BE49-F238E27FC236}">
                    <a16:creationId xmlns:a16="http://schemas.microsoft.com/office/drawing/2014/main" id="{00000000-0008-0000-0800-00002E7C0000}"/>
                  </a:ext>
                </a:extLst>
              </xdr:cNvPr>
              <xdr:cNvGrpSpPr>
                <a:grpSpLocks/>
              </xdr:cNvGrpSpPr>
            </xdr:nvGrpSpPr>
            <xdr:grpSpPr bwMode="auto">
              <a:xfrm>
                <a:off x="122" y="331"/>
                <a:ext cx="162" cy="67"/>
                <a:chOff x="128" y="215"/>
                <a:chExt cx="162" cy="67"/>
              </a:xfrm>
            </xdr:grpSpPr>
            <xdr:sp macro="" textlink="">
              <xdr:nvSpPr>
                <xdr:cNvPr id="31791" name="Rectangle 47">
                  <a:extLst>
                    <a:ext uri="{FF2B5EF4-FFF2-40B4-BE49-F238E27FC236}">
                      <a16:creationId xmlns:a16="http://schemas.microsoft.com/office/drawing/2014/main" id="{00000000-0008-0000-0800-00002F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92" name="Rectangle 48">
                  <a:extLst>
                    <a:ext uri="{FF2B5EF4-FFF2-40B4-BE49-F238E27FC236}">
                      <a16:creationId xmlns:a16="http://schemas.microsoft.com/office/drawing/2014/main" id="{00000000-0008-0000-0800-000030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793" name="Group 49">
              <a:extLst>
                <a:ext uri="{FF2B5EF4-FFF2-40B4-BE49-F238E27FC236}">
                  <a16:creationId xmlns:a16="http://schemas.microsoft.com/office/drawing/2014/main" id="{00000000-0008-0000-0800-0000317C0000}"/>
                </a:ext>
              </a:extLst>
            </xdr:cNvPr>
            <xdr:cNvGrpSpPr>
              <a:grpSpLocks/>
            </xdr:cNvGrpSpPr>
          </xdr:nvGrpSpPr>
          <xdr:grpSpPr bwMode="auto">
            <a:xfrm>
              <a:off x="513" y="304"/>
              <a:ext cx="149" cy="25"/>
              <a:chOff x="529" y="300"/>
              <a:chExt cx="149" cy="25"/>
            </a:xfrm>
          </xdr:grpSpPr>
          <xdr:sp macro="" textlink="">
            <xdr:nvSpPr>
              <xdr:cNvPr id="31794" name="AutoShape 50">
                <a:extLst>
                  <a:ext uri="{FF2B5EF4-FFF2-40B4-BE49-F238E27FC236}">
                    <a16:creationId xmlns:a16="http://schemas.microsoft.com/office/drawing/2014/main" id="{00000000-0008-0000-0800-0000327C0000}"/>
                  </a:ext>
                </a:extLst>
              </xdr:cNvPr>
              <xdr:cNvSpPr>
                <a:spLocks noChangeArrowheads="1"/>
              </xdr:cNvSpPr>
            </xdr:nvSpPr>
            <xdr:spPr bwMode="auto">
              <a:xfrm>
                <a:off x="529"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5" name="AutoShape 51">
                <a:extLst>
                  <a:ext uri="{FF2B5EF4-FFF2-40B4-BE49-F238E27FC236}">
                    <a16:creationId xmlns:a16="http://schemas.microsoft.com/office/drawing/2014/main" id="{00000000-0008-0000-0800-0000337C0000}"/>
                  </a:ext>
                </a:extLst>
              </xdr:cNvPr>
              <xdr:cNvSpPr>
                <a:spLocks noChangeArrowheads="1"/>
              </xdr:cNvSpPr>
            </xdr:nvSpPr>
            <xdr:spPr bwMode="auto">
              <a:xfrm>
                <a:off x="560"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6" name="AutoShape 52">
                <a:extLst>
                  <a:ext uri="{FF2B5EF4-FFF2-40B4-BE49-F238E27FC236}">
                    <a16:creationId xmlns:a16="http://schemas.microsoft.com/office/drawing/2014/main" id="{00000000-0008-0000-0800-0000347C0000}"/>
                  </a:ext>
                </a:extLst>
              </xdr:cNvPr>
              <xdr:cNvSpPr>
                <a:spLocks noChangeArrowheads="1"/>
              </xdr:cNvSpPr>
            </xdr:nvSpPr>
            <xdr:spPr bwMode="auto">
              <a:xfrm>
                <a:off x="592"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7" name="AutoShape 53">
                <a:extLst>
                  <a:ext uri="{FF2B5EF4-FFF2-40B4-BE49-F238E27FC236}">
                    <a16:creationId xmlns:a16="http://schemas.microsoft.com/office/drawing/2014/main" id="{00000000-0008-0000-0800-0000357C0000}"/>
                  </a:ext>
                </a:extLst>
              </xdr:cNvPr>
              <xdr:cNvSpPr>
                <a:spLocks noChangeArrowheads="1"/>
              </xdr:cNvSpPr>
            </xdr:nvSpPr>
            <xdr:spPr bwMode="auto">
              <a:xfrm>
                <a:off x="62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8" name="AutoShape 54">
                <a:extLst>
                  <a:ext uri="{FF2B5EF4-FFF2-40B4-BE49-F238E27FC236}">
                    <a16:creationId xmlns:a16="http://schemas.microsoft.com/office/drawing/2014/main" id="{00000000-0008-0000-0800-0000367C0000}"/>
                  </a:ext>
                </a:extLst>
              </xdr:cNvPr>
              <xdr:cNvSpPr>
                <a:spLocks noChangeArrowheads="1"/>
              </xdr:cNvSpPr>
            </xdr:nvSpPr>
            <xdr:spPr bwMode="auto">
              <a:xfrm>
                <a:off x="65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99" name="Group 55">
              <a:extLst>
                <a:ext uri="{FF2B5EF4-FFF2-40B4-BE49-F238E27FC236}">
                  <a16:creationId xmlns:a16="http://schemas.microsoft.com/office/drawing/2014/main" id="{00000000-0008-0000-0800-0000377C0000}"/>
                </a:ext>
              </a:extLst>
            </xdr:cNvPr>
            <xdr:cNvGrpSpPr>
              <a:grpSpLocks/>
            </xdr:cNvGrpSpPr>
          </xdr:nvGrpSpPr>
          <xdr:grpSpPr bwMode="auto">
            <a:xfrm>
              <a:off x="512" y="408"/>
              <a:ext cx="149" cy="25"/>
              <a:chOff x="512" y="408"/>
              <a:chExt cx="149" cy="25"/>
            </a:xfrm>
          </xdr:grpSpPr>
          <xdr:sp macro="" textlink="">
            <xdr:nvSpPr>
              <xdr:cNvPr id="31800" name="AutoShape 56">
                <a:extLst>
                  <a:ext uri="{FF2B5EF4-FFF2-40B4-BE49-F238E27FC236}">
                    <a16:creationId xmlns:a16="http://schemas.microsoft.com/office/drawing/2014/main" id="{00000000-0008-0000-0800-0000387C0000}"/>
                  </a:ext>
                </a:extLst>
              </xdr:cNvPr>
              <xdr:cNvSpPr>
                <a:spLocks noChangeArrowheads="1"/>
              </xdr:cNvSpPr>
            </xdr:nvSpPr>
            <xdr:spPr bwMode="auto">
              <a:xfrm>
                <a:off x="512"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1" name="AutoShape 57">
                <a:extLst>
                  <a:ext uri="{FF2B5EF4-FFF2-40B4-BE49-F238E27FC236}">
                    <a16:creationId xmlns:a16="http://schemas.microsoft.com/office/drawing/2014/main" id="{00000000-0008-0000-0800-0000397C0000}"/>
                  </a:ext>
                </a:extLst>
              </xdr:cNvPr>
              <xdr:cNvSpPr>
                <a:spLocks noChangeArrowheads="1"/>
              </xdr:cNvSpPr>
            </xdr:nvSpPr>
            <xdr:spPr bwMode="auto">
              <a:xfrm>
                <a:off x="543"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2" name="AutoShape 58">
                <a:extLst>
                  <a:ext uri="{FF2B5EF4-FFF2-40B4-BE49-F238E27FC236}">
                    <a16:creationId xmlns:a16="http://schemas.microsoft.com/office/drawing/2014/main" id="{00000000-0008-0000-0800-00003A7C0000}"/>
                  </a:ext>
                </a:extLst>
              </xdr:cNvPr>
              <xdr:cNvSpPr>
                <a:spLocks noChangeArrowheads="1"/>
              </xdr:cNvSpPr>
            </xdr:nvSpPr>
            <xdr:spPr bwMode="auto">
              <a:xfrm>
                <a:off x="575"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3" name="AutoShape 59">
                <a:extLst>
                  <a:ext uri="{FF2B5EF4-FFF2-40B4-BE49-F238E27FC236}">
                    <a16:creationId xmlns:a16="http://schemas.microsoft.com/office/drawing/2014/main" id="{00000000-0008-0000-0800-00003B7C0000}"/>
                  </a:ext>
                </a:extLst>
              </xdr:cNvPr>
              <xdr:cNvSpPr>
                <a:spLocks noChangeArrowheads="1"/>
              </xdr:cNvSpPr>
            </xdr:nvSpPr>
            <xdr:spPr bwMode="auto">
              <a:xfrm>
                <a:off x="60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4" name="AutoShape 60">
                <a:extLst>
                  <a:ext uri="{FF2B5EF4-FFF2-40B4-BE49-F238E27FC236}">
                    <a16:creationId xmlns:a16="http://schemas.microsoft.com/office/drawing/2014/main" id="{00000000-0008-0000-0800-00003C7C0000}"/>
                  </a:ext>
                </a:extLst>
              </xdr:cNvPr>
              <xdr:cNvSpPr>
                <a:spLocks noChangeArrowheads="1"/>
              </xdr:cNvSpPr>
            </xdr:nvSpPr>
            <xdr:spPr bwMode="auto">
              <a:xfrm>
                <a:off x="63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clientData/>
  </xdr:twoCellAnchor>
  <xdr:twoCellAnchor>
    <xdr:from>
      <xdr:col>9</xdr:col>
      <xdr:colOff>200025</xdr:colOff>
      <xdr:row>6</xdr:row>
      <xdr:rowOff>47625</xdr:rowOff>
    </xdr:from>
    <xdr:to>
      <xdr:col>9</xdr:col>
      <xdr:colOff>628650</xdr:colOff>
      <xdr:row>8</xdr:row>
      <xdr:rowOff>95250</xdr:rowOff>
    </xdr:to>
    <xdr:sp macro="" textlink="">
      <xdr:nvSpPr>
        <xdr:cNvPr id="31805" name="AutoShape 61">
          <a:extLst>
            <a:ext uri="{FF2B5EF4-FFF2-40B4-BE49-F238E27FC236}">
              <a16:creationId xmlns:a16="http://schemas.microsoft.com/office/drawing/2014/main" id="{00000000-0008-0000-0800-00003D7C0000}"/>
            </a:ext>
          </a:extLst>
        </xdr:cNvPr>
        <xdr:cNvSpPr>
          <a:spLocks noChangeArrowheads="1"/>
        </xdr:cNvSpPr>
      </xdr:nvSpPr>
      <xdr:spPr bwMode="auto">
        <a:xfrm rot="5400000">
          <a:off x="8886825" y="1276350"/>
          <a:ext cx="466725" cy="428625"/>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200025</xdr:colOff>
      <xdr:row>6</xdr:row>
      <xdr:rowOff>47625</xdr:rowOff>
    </xdr:from>
    <xdr:to>
      <xdr:col>10</xdr:col>
      <xdr:colOff>628650</xdr:colOff>
      <xdr:row>8</xdr:row>
      <xdr:rowOff>95250</xdr:rowOff>
    </xdr:to>
    <xdr:sp macro="" textlink="">
      <xdr:nvSpPr>
        <xdr:cNvPr id="31806" name="AutoShape 62">
          <a:extLst>
            <a:ext uri="{FF2B5EF4-FFF2-40B4-BE49-F238E27FC236}">
              <a16:creationId xmlns:a16="http://schemas.microsoft.com/office/drawing/2014/main" id="{00000000-0008-0000-0800-00003E7C0000}"/>
            </a:ext>
          </a:extLst>
        </xdr:cNvPr>
        <xdr:cNvSpPr>
          <a:spLocks noChangeArrowheads="1"/>
        </xdr:cNvSpPr>
      </xdr:nvSpPr>
      <xdr:spPr bwMode="auto">
        <a:xfrm rot="5400000">
          <a:off x="9696450" y="1276350"/>
          <a:ext cx="466725" cy="428625"/>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800100</xdr:colOff>
      <xdr:row>10</xdr:row>
      <xdr:rowOff>161925</xdr:rowOff>
    </xdr:from>
    <xdr:to>
      <xdr:col>10</xdr:col>
      <xdr:colOff>800100</xdr:colOff>
      <xdr:row>11</xdr:row>
      <xdr:rowOff>9525</xdr:rowOff>
    </xdr:to>
    <xdr:grpSp>
      <xdr:nvGrpSpPr>
        <xdr:cNvPr id="31807" name="Group 63">
          <a:extLst>
            <a:ext uri="{FF2B5EF4-FFF2-40B4-BE49-F238E27FC236}">
              <a16:creationId xmlns:a16="http://schemas.microsoft.com/office/drawing/2014/main" id="{00000000-0008-0000-0800-00003F7C0000}"/>
            </a:ext>
          </a:extLst>
        </xdr:cNvPr>
        <xdr:cNvGrpSpPr>
          <a:grpSpLocks/>
        </xdr:cNvGrpSpPr>
      </xdr:nvGrpSpPr>
      <xdr:grpSpPr bwMode="auto">
        <a:xfrm>
          <a:off x="8601075" y="2221230"/>
          <a:ext cx="733425" cy="76200"/>
          <a:chOff x="999" y="231"/>
          <a:chExt cx="85" cy="8"/>
        </a:xfrm>
      </xdr:grpSpPr>
      <xdr:sp macro="" textlink="">
        <xdr:nvSpPr>
          <xdr:cNvPr id="31808" name="Line 64">
            <a:extLst>
              <a:ext uri="{FF2B5EF4-FFF2-40B4-BE49-F238E27FC236}">
                <a16:creationId xmlns:a16="http://schemas.microsoft.com/office/drawing/2014/main" id="{00000000-0008-0000-0800-0000407C0000}"/>
              </a:ext>
            </a:extLst>
          </xdr:cNvPr>
          <xdr:cNvSpPr>
            <a:spLocks noChangeShapeType="1"/>
          </xdr:cNvSpPr>
        </xdr:nvSpPr>
        <xdr:spPr bwMode="auto">
          <a:xfrm>
            <a:off x="999" y="231"/>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09" name="Line 65">
            <a:extLst>
              <a:ext uri="{FF2B5EF4-FFF2-40B4-BE49-F238E27FC236}">
                <a16:creationId xmlns:a16="http://schemas.microsoft.com/office/drawing/2014/main" id="{00000000-0008-0000-0800-0000417C0000}"/>
              </a:ext>
            </a:extLst>
          </xdr:cNvPr>
          <xdr:cNvSpPr>
            <a:spLocks noChangeShapeType="1"/>
          </xdr:cNvSpPr>
        </xdr:nvSpPr>
        <xdr:spPr bwMode="auto">
          <a:xfrm>
            <a:off x="1021" y="235"/>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10" name="Line 66">
            <a:extLst>
              <a:ext uri="{FF2B5EF4-FFF2-40B4-BE49-F238E27FC236}">
                <a16:creationId xmlns:a16="http://schemas.microsoft.com/office/drawing/2014/main" id="{00000000-0008-0000-0800-0000427C0000}"/>
              </a:ext>
            </a:extLst>
          </xdr:cNvPr>
          <xdr:cNvSpPr>
            <a:spLocks noChangeShapeType="1"/>
          </xdr:cNvSpPr>
        </xdr:nvSpPr>
        <xdr:spPr bwMode="auto">
          <a:xfrm>
            <a:off x="1036" y="239"/>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10</xdr:row>
      <xdr:rowOff>161925</xdr:rowOff>
    </xdr:from>
    <xdr:to>
      <xdr:col>10</xdr:col>
      <xdr:colOff>0</xdr:colOff>
      <xdr:row>11</xdr:row>
      <xdr:rowOff>9525</xdr:rowOff>
    </xdr:to>
    <xdr:grpSp>
      <xdr:nvGrpSpPr>
        <xdr:cNvPr id="31811" name="Group 67">
          <a:extLst>
            <a:ext uri="{FF2B5EF4-FFF2-40B4-BE49-F238E27FC236}">
              <a16:creationId xmlns:a16="http://schemas.microsoft.com/office/drawing/2014/main" id="{00000000-0008-0000-0800-0000437C0000}"/>
            </a:ext>
          </a:extLst>
        </xdr:cNvPr>
        <xdr:cNvGrpSpPr>
          <a:grpSpLocks/>
        </xdr:cNvGrpSpPr>
      </xdr:nvGrpSpPr>
      <xdr:grpSpPr bwMode="auto">
        <a:xfrm>
          <a:off x="7867650" y="2221230"/>
          <a:ext cx="733425" cy="76200"/>
          <a:chOff x="999" y="231"/>
          <a:chExt cx="85" cy="8"/>
        </a:xfrm>
      </xdr:grpSpPr>
      <xdr:sp macro="" textlink="">
        <xdr:nvSpPr>
          <xdr:cNvPr id="31812" name="Line 68">
            <a:extLst>
              <a:ext uri="{FF2B5EF4-FFF2-40B4-BE49-F238E27FC236}">
                <a16:creationId xmlns:a16="http://schemas.microsoft.com/office/drawing/2014/main" id="{00000000-0008-0000-0800-0000447C0000}"/>
              </a:ext>
            </a:extLst>
          </xdr:cNvPr>
          <xdr:cNvSpPr>
            <a:spLocks noChangeShapeType="1"/>
          </xdr:cNvSpPr>
        </xdr:nvSpPr>
        <xdr:spPr bwMode="auto">
          <a:xfrm>
            <a:off x="999" y="231"/>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13" name="Line 69">
            <a:extLst>
              <a:ext uri="{FF2B5EF4-FFF2-40B4-BE49-F238E27FC236}">
                <a16:creationId xmlns:a16="http://schemas.microsoft.com/office/drawing/2014/main" id="{00000000-0008-0000-0800-0000457C0000}"/>
              </a:ext>
            </a:extLst>
          </xdr:cNvPr>
          <xdr:cNvSpPr>
            <a:spLocks noChangeShapeType="1"/>
          </xdr:cNvSpPr>
        </xdr:nvSpPr>
        <xdr:spPr bwMode="auto">
          <a:xfrm>
            <a:off x="1021" y="235"/>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14" name="Line 70">
            <a:extLst>
              <a:ext uri="{FF2B5EF4-FFF2-40B4-BE49-F238E27FC236}">
                <a16:creationId xmlns:a16="http://schemas.microsoft.com/office/drawing/2014/main" id="{00000000-0008-0000-0800-0000467C0000}"/>
              </a:ext>
            </a:extLst>
          </xdr:cNvPr>
          <xdr:cNvSpPr>
            <a:spLocks noChangeShapeType="1"/>
          </xdr:cNvSpPr>
        </xdr:nvSpPr>
        <xdr:spPr bwMode="auto">
          <a:xfrm>
            <a:off x="1036" y="239"/>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9525</xdr:colOff>
      <xdr:row>12</xdr:row>
      <xdr:rowOff>9525</xdr:rowOff>
    </xdr:from>
    <xdr:to>
      <xdr:col>9</xdr:col>
      <xdr:colOff>9525</xdr:colOff>
      <xdr:row>15</xdr:row>
      <xdr:rowOff>142875</xdr:rowOff>
    </xdr:to>
    <xdr:sp macro="" textlink="">
      <xdr:nvSpPr>
        <xdr:cNvPr id="31815" name="Line 71">
          <a:extLst>
            <a:ext uri="{FF2B5EF4-FFF2-40B4-BE49-F238E27FC236}">
              <a16:creationId xmlns:a16="http://schemas.microsoft.com/office/drawing/2014/main" id="{00000000-0008-0000-0800-0000477C0000}"/>
            </a:ext>
          </a:extLst>
        </xdr:cNvPr>
        <xdr:cNvSpPr>
          <a:spLocks noChangeShapeType="1"/>
        </xdr:cNvSpPr>
      </xdr:nvSpPr>
      <xdr:spPr bwMode="auto">
        <a:xfrm>
          <a:off x="8715375" y="2505075"/>
          <a:ext cx="0" cy="81915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57150</xdr:colOff>
      <xdr:row>15</xdr:row>
      <xdr:rowOff>104775</xdr:rowOff>
    </xdr:from>
    <xdr:to>
      <xdr:col>9</xdr:col>
      <xdr:colOff>57150</xdr:colOff>
      <xdr:row>19</xdr:row>
      <xdr:rowOff>9525</xdr:rowOff>
    </xdr:to>
    <xdr:sp macro="" textlink="">
      <xdr:nvSpPr>
        <xdr:cNvPr id="31816" name="Line 72">
          <a:extLst>
            <a:ext uri="{FF2B5EF4-FFF2-40B4-BE49-F238E27FC236}">
              <a16:creationId xmlns:a16="http://schemas.microsoft.com/office/drawing/2014/main" id="{00000000-0008-0000-0800-0000487C0000}"/>
            </a:ext>
          </a:extLst>
        </xdr:cNvPr>
        <xdr:cNvSpPr>
          <a:spLocks noChangeShapeType="1"/>
        </xdr:cNvSpPr>
      </xdr:nvSpPr>
      <xdr:spPr bwMode="auto">
        <a:xfrm>
          <a:off x="8763000" y="3286125"/>
          <a:ext cx="0" cy="81915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17</xdr:row>
      <xdr:rowOff>142875</xdr:rowOff>
    </xdr:from>
    <xdr:to>
      <xdr:col>11</xdr:col>
      <xdr:colOff>19050</xdr:colOff>
      <xdr:row>18</xdr:row>
      <xdr:rowOff>171450</xdr:rowOff>
    </xdr:to>
    <xdr:sp macro="" textlink="">
      <xdr:nvSpPr>
        <xdr:cNvPr id="31817" name="Text Box 73">
          <a:extLst>
            <a:ext uri="{FF2B5EF4-FFF2-40B4-BE49-F238E27FC236}">
              <a16:creationId xmlns:a16="http://schemas.microsoft.com/office/drawing/2014/main" id="{00000000-0008-0000-0800-0000497C0000}"/>
            </a:ext>
          </a:extLst>
        </xdr:cNvPr>
        <xdr:cNvSpPr txBox="1">
          <a:spLocks noChangeArrowheads="1"/>
        </xdr:cNvSpPr>
      </xdr:nvSpPr>
      <xdr:spPr bwMode="auto">
        <a:xfrm>
          <a:off x="9553575" y="3781425"/>
          <a:ext cx="7905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②入り口</a:t>
          </a:r>
        </a:p>
      </xdr:txBody>
    </xdr:sp>
    <xdr:clientData/>
  </xdr:twoCellAnchor>
  <xdr:twoCellAnchor>
    <xdr:from>
      <xdr:col>9</xdr:col>
      <xdr:colOff>333375</xdr:colOff>
      <xdr:row>11</xdr:row>
      <xdr:rowOff>152400</xdr:rowOff>
    </xdr:from>
    <xdr:to>
      <xdr:col>9</xdr:col>
      <xdr:colOff>581025</xdr:colOff>
      <xdr:row>12</xdr:row>
      <xdr:rowOff>219075</xdr:rowOff>
    </xdr:to>
    <xdr:sp macro="" textlink="">
      <xdr:nvSpPr>
        <xdr:cNvPr id="31818" name="AutoShape 74">
          <a:extLst>
            <a:ext uri="{FF2B5EF4-FFF2-40B4-BE49-F238E27FC236}">
              <a16:creationId xmlns:a16="http://schemas.microsoft.com/office/drawing/2014/main" id="{00000000-0008-0000-0800-00004A7C0000}"/>
            </a:ext>
          </a:extLst>
        </xdr:cNvPr>
        <xdr:cNvSpPr>
          <a:spLocks noChangeArrowheads="1"/>
        </xdr:cNvSpPr>
      </xdr:nvSpPr>
      <xdr:spPr bwMode="auto">
        <a:xfrm rot="5400000">
          <a:off x="9015412" y="2443163"/>
          <a:ext cx="295275" cy="247650"/>
        </a:xfrm>
        <a:prstGeom prst="leftArrow">
          <a:avLst>
            <a:gd name="adj1" fmla="val 50000"/>
            <a:gd name="adj2" fmla="val 2980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285750</xdr:colOff>
      <xdr:row>11</xdr:row>
      <xdr:rowOff>152400</xdr:rowOff>
    </xdr:from>
    <xdr:to>
      <xdr:col>10</xdr:col>
      <xdr:colOff>533400</xdr:colOff>
      <xdr:row>12</xdr:row>
      <xdr:rowOff>209550</xdr:rowOff>
    </xdr:to>
    <xdr:sp macro="" textlink="">
      <xdr:nvSpPr>
        <xdr:cNvPr id="31819" name="AutoShape 75">
          <a:extLst>
            <a:ext uri="{FF2B5EF4-FFF2-40B4-BE49-F238E27FC236}">
              <a16:creationId xmlns:a16="http://schemas.microsoft.com/office/drawing/2014/main" id="{00000000-0008-0000-0800-00004B7C0000}"/>
            </a:ext>
          </a:extLst>
        </xdr:cNvPr>
        <xdr:cNvSpPr>
          <a:spLocks noChangeArrowheads="1"/>
        </xdr:cNvSpPr>
      </xdr:nvSpPr>
      <xdr:spPr bwMode="auto">
        <a:xfrm rot="5400000">
          <a:off x="9782175" y="2438400"/>
          <a:ext cx="285750" cy="247650"/>
        </a:xfrm>
        <a:prstGeom prst="leftArrow">
          <a:avLst>
            <a:gd name="adj1" fmla="val 50000"/>
            <a:gd name="adj2" fmla="val 28846"/>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600075</xdr:colOff>
      <xdr:row>13</xdr:row>
      <xdr:rowOff>66675</xdr:rowOff>
    </xdr:from>
    <xdr:to>
      <xdr:col>10</xdr:col>
      <xdr:colOff>542925</xdr:colOff>
      <xdr:row>14</xdr:row>
      <xdr:rowOff>95250</xdr:rowOff>
    </xdr:to>
    <xdr:sp macro="" textlink="">
      <xdr:nvSpPr>
        <xdr:cNvPr id="31820" name="Text Box 76">
          <a:extLst>
            <a:ext uri="{FF2B5EF4-FFF2-40B4-BE49-F238E27FC236}">
              <a16:creationId xmlns:a16="http://schemas.microsoft.com/office/drawing/2014/main" id="{00000000-0008-0000-0800-00004C7C0000}"/>
            </a:ext>
          </a:extLst>
        </xdr:cNvPr>
        <xdr:cNvSpPr txBox="1">
          <a:spLocks noChangeArrowheads="1"/>
        </xdr:cNvSpPr>
      </xdr:nvSpPr>
      <xdr:spPr bwMode="auto">
        <a:xfrm>
          <a:off x="9305925" y="2790825"/>
          <a:ext cx="7524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③トイレ</a:t>
          </a:r>
        </a:p>
      </xdr:txBody>
    </xdr:sp>
    <xdr:clientData/>
  </xdr:twoCellAnchor>
  <xdr:twoCellAnchor>
    <xdr:from>
      <xdr:col>4</xdr:col>
      <xdr:colOff>123825</xdr:colOff>
      <xdr:row>6</xdr:row>
      <xdr:rowOff>133350</xdr:rowOff>
    </xdr:from>
    <xdr:to>
      <xdr:col>5</xdr:col>
      <xdr:colOff>428625</xdr:colOff>
      <xdr:row>8</xdr:row>
      <xdr:rowOff>0</xdr:rowOff>
    </xdr:to>
    <xdr:sp macro="" textlink="">
      <xdr:nvSpPr>
        <xdr:cNvPr id="31821" name="Text Box 77">
          <a:extLst>
            <a:ext uri="{FF2B5EF4-FFF2-40B4-BE49-F238E27FC236}">
              <a16:creationId xmlns:a16="http://schemas.microsoft.com/office/drawing/2014/main" id="{00000000-0008-0000-0800-00004D7C0000}"/>
            </a:ext>
          </a:extLst>
        </xdr:cNvPr>
        <xdr:cNvSpPr txBox="1">
          <a:spLocks noChangeArrowheads="1"/>
        </xdr:cNvSpPr>
      </xdr:nvSpPr>
      <xdr:spPr bwMode="auto">
        <a:xfrm>
          <a:off x="2876550" y="1343025"/>
          <a:ext cx="14954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⑥機能訓練室　Ⅲ</a:t>
          </a:r>
        </a:p>
      </xdr:txBody>
    </xdr:sp>
    <xdr:clientData/>
  </xdr:twoCellAnchor>
  <xdr:twoCellAnchor>
    <xdr:from>
      <xdr:col>7</xdr:col>
      <xdr:colOff>1066800</xdr:colOff>
      <xdr:row>19</xdr:row>
      <xdr:rowOff>190500</xdr:rowOff>
    </xdr:from>
    <xdr:to>
      <xdr:col>8</xdr:col>
      <xdr:colOff>266700</xdr:colOff>
      <xdr:row>20</xdr:row>
      <xdr:rowOff>209550</xdr:rowOff>
    </xdr:to>
    <xdr:sp macro="" textlink="">
      <xdr:nvSpPr>
        <xdr:cNvPr id="31822" name="AutoShape 78">
          <a:extLst>
            <a:ext uri="{FF2B5EF4-FFF2-40B4-BE49-F238E27FC236}">
              <a16:creationId xmlns:a16="http://schemas.microsoft.com/office/drawing/2014/main" id="{00000000-0008-0000-0800-00004E7C0000}"/>
            </a:ext>
          </a:extLst>
        </xdr:cNvPr>
        <xdr:cNvSpPr>
          <a:spLocks noChangeArrowheads="1"/>
        </xdr:cNvSpPr>
      </xdr:nvSpPr>
      <xdr:spPr bwMode="auto">
        <a:xfrm rot="2566496">
          <a:off x="7391400" y="4286250"/>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809625</xdr:colOff>
      <xdr:row>21</xdr:row>
      <xdr:rowOff>76200</xdr:rowOff>
    </xdr:from>
    <xdr:to>
      <xdr:col>8</xdr:col>
      <xdr:colOff>1057275</xdr:colOff>
      <xdr:row>22</xdr:row>
      <xdr:rowOff>142875</xdr:rowOff>
    </xdr:to>
    <xdr:sp macro="" textlink="">
      <xdr:nvSpPr>
        <xdr:cNvPr id="31823" name="Text Box 79">
          <a:extLst>
            <a:ext uri="{FF2B5EF4-FFF2-40B4-BE49-F238E27FC236}">
              <a16:creationId xmlns:a16="http://schemas.microsoft.com/office/drawing/2014/main" id="{00000000-0008-0000-0800-00004F7C0000}"/>
            </a:ext>
          </a:extLst>
        </xdr:cNvPr>
        <xdr:cNvSpPr txBox="1">
          <a:spLocks noChangeArrowheads="1"/>
        </xdr:cNvSpPr>
      </xdr:nvSpPr>
      <xdr:spPr bwMode="auto">
        <a:xfrm>
          <a:off x="7134225" y="4629150"/>
          <a:ext cx="14382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⑤機能訓練室　Ⅱ</a:t>
          </a:r>
        </a:p>
        <a:p>
          <a:pPr algn="l" rtl="0">
            <a:lnSpc>
              <a:spcPts val="1300"/>
            </a:lnSpc>
            <a:defRPr sz="1000"/>
          </a:pPr>
          <a:r>
            <a:rPr lang="ja-JP" altLang="en-US" sz="1200" b="1" i="0" u="none" strike="noStrike" baseline="0">
              <a:solidFill>
                <a:srgbClr val="000000"/>
              </a:solidFill>
              <a:latin typeface="ＭＳ Ｐゴシック"/>
              <a:ea typeface="ＭＳ Ｐゴシック"/>
            </a:rPr>
            <a:t>　　</a:t>
          </a:r>
        </a:p>
      </xdr:txBody>
    </xdr:sp>
    <xdr:clientData/>
  </xdr:twoCellAnchor>
  <xdr:twoCellAnchor>
    <xdr:from>
      <xdr:col>7</xdr:col>
      <xdr:colOff>847725</xdr:colOff>
      <xdr:row>8</xdr:row>
      <xdr:rowOff>171450</xdr:rowOff>
    </xdr:from>
    <xdr:to>
      <xdr:col>8</xdr:col>
      <xdr:colOff>1095375</xdr:colOff>
      <xdr:row>10</xdr:row>
      <xdr:rowOff>0</xdr:rowOff>
    </xdr:to>
    <xdr:sp macro="" textlink="">
      <xdr:nvSpPr>
        <xdr:cNvPr id="31824" name="Text Box 80">
          <a:extLst>
            <a:ext uri="{FF2B5EF4-FFF2-40B4-BE49-F238E27FC236}">
              <a16:creationId xmlns:a16="http://schemas.microsoft.com/office/drawing/2014/main" id="{00000000-0008-0000-0800-0000507C0000}"/>
            </a:ext>
          </a:extLst>
        </xdr:cNvPr>
        <xdr:cNvSpPr txBox="1">
          <a:spLocks noChangeArrowheads="1"/>
        </xdr:cNvSpPr>
      </xdr:nvSpPr>
      <xdr:spPr bwMode="auto">
        <a:xfrm>
          <a:off x="7172325" y="1800225"/>
          <a:ext cx="1438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④機能訓練室　Ⅰ</a:t>
          </a:r>
        </a:p>
        <a:p>
          <a:pPr algn="l" rtl="0">
            <a:lnSpc>
              <a:spcPts val="1300"/>
            </a:lnSpc>
            <a:defRPr sz="1000"/>
          </a:pPr>
          <a:r>
            <a:rPr lang="ja-JP" altLang="en-US" sz="1200" b="1" i="0" u="none" strike="noStrike" baseline="0">
              <a:solidFill>
                <a:srgbClr val="000000"/>
              </a:solidFill>
              <a:latin typeface="ＭＳ Ｐゴシック"/>
              <a:ea typeface="ＭＳ Ｐゴシック"/>
            </a:rPr>
            <a:t>　　</a:t>
          </a:r>
        </a:p>
      </xdr:txBody>
    </xdr:sp>
    <xdr:clientData/>
  </xdr:twoCellAnchor>
  <xdr:twoCellAnchor>
    <xdr:from>
      <xdr:col>1</xdr:col>
      <xdr:colOff>619125</xdr:colOff>
      <xdr:row>13</xdr:row>
      <xdr:rowOff>161925</xdr:rowOff>
    </xdr:from>
    <xdr:to>
      <xdr:col>2</xdr:col>
      <xdr:colOff>200025</xdr:colOff>
      <xdr:row>14</xdr:row>
      <xdr:rowOff>180975</xdr:rowOff>
    </xdr:to>
    <xdr:sp macro="" textlink="">
      <xdr:nvSpPr>
        <xdr:cNvPr id="31825" name="AutoShape 81">
          <a:extLst>
            <a:ext uri="{FF2B5EF4-FFF2-40B4-BE49-F238E27FC236}">
              <a16:creationId xmlns:a16="http://schemas.microsoft.com/office/drawing/2014/main" id="{00000000-0008-0000-0800-0000517C0000}"/>
            </a:ext>
          </a:extLst>
        </xdr:cNvPr>
        <xdr:cNvSpPr>
          <a:spLocks noChangeArrowheads="1"/>
        </xdr:cNvSpPr>
      </xdr:nvSpPr>
      <xdr:spPr bwMode="auto">
        <a:xfrm rot="29873390">
          <a:off x="942975" y="28860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152400</xdr:colOff>
      <xdr:row>10</xdr:row>
      <xdr:rowOff>104775</xdr:rowOff>
    </xdr:from>
    <xdr:to>
      <xdr:col>2</xdr:col>
      <xdr:colOff>419100</xdr:colOff>
      <xdr:row>11</xdr:row>
      <xdr:rowOff>114300</xdr:rowOff>
    </xdr:to>
    <xdr:sp macro="" textlink="">
      <xdr:nvSpPr>
        <xdr:cNvPr id="31826" name="Text Box 82">
          <a:extLst>
            <a:ext uri="{FF2B5EF4-FFF2-40B4-BE49-F238E27FC236}">
              <a16:creationId xmlns:a16="http://schemas.microsoft.com/office/drawing/2014/main" id="{00000000-0008-0000-0800-0000527C0000}"/>
            </a:ext>
          </a:extLst>
        </xdr:cNvPr>
        <xdr:cNvSpPr txBox="1">
          <a:spLocks noChangeArrowheads="1"/>
        </xdr:cNvSpPr>
      </xdr:nvSpPr>
      <xdr:spPr bwMode="auto">
        <a:xfrm>
          <a:off x="476250" y="2143125"/>
          <a:ext cx="1076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⑩脱衣室　Ⅰ</a:t>
          </a:r>
        </a:p>
      </xdr:txBody>
    </xdr:sp>
    <xdr:clientData/>
  </xdr:twoCellAnchor>
  <xdr:twoCellAnchor>
    <xdr:from>
      <xdr:col>2</xdr:col>
      <xdr:colOff>742950</xdr:colOff>
      <xdr:row>15</xdr:row>
      <xdr:rowOff>47625</xdr:rowOff>
    </xdr:from>
    <xdr:to>
      <xdr:col>3</xdr:col>
      <xdr:colOff>180975</xdr:colOff>
      <xdr:row>16</xdr:row>
      <xdr:rowOff>152400</xdr:rowOff>
    </xdr:to>
    <xdr:sp macro="" textlink="">
      <xdr:nvSpPr>
        <xdr:cNvPr id="31827" name="AutoShape 83">
          <a:extLst>
            <a:ext uri="{FF2B5EF4-FFF2-40B4-BE49-F238E27FC236}">
              <a16:creationId xmlns:a16="http://schemas.microsoft.com/office/drawing/2014/main" id="{00000000-0008-0000-0800-0000537C0000}"/>
            </a:ext>
          </a:extLst>
        </xdr:cNvPr>
        <xdr:cNvSpPr>
          <a:spLocks noChangeArrowheads="1"/>
        </xdr:cNvSpPr>
      </xdr:nvSpPr>
      <xdr:spPr bwMode="auto">
        <a:xfrm rot="16200000">
          <a:off x="1833562" y="3271838"/>
          <a:ext cx="333375" cy="247650"/>
        </a:xfrm>
        <a:prstGeom prst="leftArrow">
          <a:avLst>
            <a:gd name="adj1" fmla="val 50000"/>
            <a:gd name="adj2" fmla="val 3365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333375</xdr:colOff>
      <xdr:row>17</xdr:row>
      <xdr:rowOff>28575</xdr:rowOff>
    </xdr:from>
    <xdr:to>
      <xdr:col>4</xdr:col>
      <xdr:colOff>0</xdr:colOff>
      <xdr:row>17</xdr:row>
      <xdr:rowOff>28575</xdr:rowOff>
    </xdr:to>
    <xdr:sp macro="" textlink="">
      <xdr:nvSpPr>
        <xdr:cNvPr id="31828" name="Line 84">
          <a:extLst>
            <a:ext uri="{FF2B5EF4-FFF2-40B4-BE49-F238E27FC236}">
              <a16:creationId xmlns:a16="http://schemas.microsoft.com/office/drawing/2014/main" id="{00000000-0008-0000-0800-0000547C0000}"/>
            </a:ext>
          </a:extLst>
        </xdr:cNvPr>
        <xdr:cNvSpPr>
          <a:spLocks noChangeShapeType="1"/>
        </xdr:cNvSpPr>
      </xdr:nvSpPr>
      <xdr:spPr bwMode="auto">
        <a:xfrm flipH="1">
          <a:off x="2276475" y="36671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333375</xdr:colOff>
      <xdr:row>16</xdr:row>
      <xdr:rowOff>219075</xdr:rowOff>
    </xdr:from>
    <xdr:to>
      <xdr:col>4</xdr:col>
      <xdr:colOff>0</xdr:colOff>
      <xdr:row>16</xdr:row>
      <xdr:rowOff>219075</xdr:rowOff>
    </xdr:to>
    <xdr:sp macro="" textlink="">
      <xdr:nvSpPr>
        <xdr:cNvPr id="31829" name="Line 85">
          <a:extLst>
            <a:ext uri="{FF2B5EF4-FFF2-40B4-BE49-F238E27FC236}">
              <a16:creationId xmlns:a16="http://schemas.microsoft.com/office/drawing/2014/main" id="{00000000-0008-0000-0800-0000557C0000}"/>
            </a:ext>
          </a:extLst>
        </xdr:cNvPr>
        <xdr:cNvSpPr>
          <a:spLocks noChangeShapeType="1"/>
        </xdr:cNvSpPr>
      </xdr:nvSpPr>
      <xdr:spPr bwMode="auto">
        <a:xfrm flipH="1">
          <a:off x="2276475" y="36290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14</xdr:row>
      <xdr:rowOff>28575</xdr:rowOff>
    </xdr:from>
    <xdr:to>
      <xdr:col>3</xdr:col>
      <xdr:colOff>590550</xdr:colOff>
      <xdr:row>15</xdr:row>
      <xdr:rowOff>38100</xdr:rowOff>
    </xdr:to>
    <xdr:sp macro="" textlink="">
      <xdr:nvSpPr>
        <xdr:cNvPr id="31830" name="Text Box 86">
          <a:extLst>
            <a:ext uri="{FF2B5EF4-FFF2-40B4-BE49-F238E27FC236}">
              <a16:creationId xmlns:a16="http://schemas.microsoft.com/office/drawing/2014/main" id="{00000000-0008-0000-0800-0000567C0000}"/>
            </a:ext>
          </a:extLst>
        </xdr:cNvPr>
        <xdr:cNvSpPr txBox="1">
          <a:spLocks noChangeArrowheads="1"/>
        </xdr:cNvSpPr>
      </xdr:nvSpPr>
      <xdr:spPr bwMode="auto">
        <a:xfrm>
          <a:off x="1619250" y="2981325"/>
          <a:ext cx="914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⑧浴室　２</a:t>
          </a:r>
        </a:p>
        <a:p>
          <a:pPr algn="l" rtl="0">
            <a:lnSpc>
              <a:spcPts val="1300"/>
            </a:lnSpc>
            <a:defRPr sz="1000"/>
          </a:pPr>
          <a:endParaRPr lang="ja-JP" altLang="en-US" sz="1200" b="1" i="0" u="none" strike="noStrike" baseline="0">
            <a:solidFill>
              <a:srgbClr val="000000"/>
            </a:solidFill>
            <a:latin typeface="ＭＳ Ｐゴシック"/>
            <a:ea typeface="ＭＳ Ｐゴシック"/>
          </a:endParaRPr>
        </a:p>
      </xdr:txBody>
    </xdr:sp>
    <xdr:clientData/>
  </xdr:twoCellAnchor>
  <xdr:twoCellAnchor>
    <xdr:from>
      <xdr:col>2</xdr:col>
      <xdr:colOff>628650</xdr:colOff>
      <xdr:row>18</xdr:row>
      <xdr:rowOff>0</xdr:rowOff>
    </xdr:from>
    <xdr:to>
      <xdr:col>3</xdr:col>
      <xdr:colOff>733425</xdr:colOff>
      <xdr:row>19</xdr:row>
      <xdr:rowOff>9525</xdr:rowOff>
    </xdr:to>
    <xdr:sp macro="" textlink="">
      <xdr:nvSpPr>
        <xdr:cNvPr id="31831" name="Text Box 87">
          <a:extLst>
            <a:ext uri="{FF2B5EF4-FFF2-40B4-BE49-F238E27FC236}">
              <a16:creationId xmlns:a16="http://schemas.microsoft.com/office/drawing/2014/main" id="{00000000-0008-0000-0800-0000577C0000}"/>
            </a:ext>
          </a:extLst>
        </xdr:cNvPr>
        <xdr:cNvSpPr txBox="1">
          <a:spLocks noChangeArrowheads="1"/>
        </xdr:cNvSpPr>
      </xdr:nvSpPr>
      <xdr:spPr bwMode="auto">
        <a:xfrm>
          <a:off x="1762125" y="3867150"/>
          <a:ext cx="914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⑨浴室　３</a:t>
          </a:r>
        </a:p>
        <a:p>
          <a:pPr algn="l" rtl="0">
            <a:lnSpc>
              <a:spcPts val="1300"/>
            </a:lnSpc>
            <a:defRPr sz="1000"/>
          </a:pPr>
          <a:endParaRPr lang="ja-JP" altLang="en-US" sz="1200" b="1" i="0" u="none" strike="noStrike" baseline="0">
            <a:solidFill>
              <a:srgbClr val="000000"/>
            </a:solidFill>
            <a:latin typeface="ＭＳ Ｐゴシック"/>
            <a:ea typeface="ＭＳ Ｐゴシック"/>
          </a:endParaRPr>
        </a:p>
      </xdr:txBody>
    </xdr:sp>
    <xdr:clientData/>
  </xdr:twoCellAnchor>
  <xdr:twoCellAnchor>
    <xdr:from>
      <xdr:col>3</xdr:col>
      <xdr:colOff>0</xdr:colOff>
      <xdr:row>19</xdr:row>
      <xdr:rowOff>9525</xdr:rowOff>
    </xdr:from>
    <xdr:to>
      <xdr:col>3</xdr:col>
      <xdr:colOff>390525</xdr:colOff>
      <xdr:row>20</xdr:row>
      <xdr:rowOff>28575</xdr:rowOff>
    </xdr:to>
    <xdr:sp macro="" textlink="">
      <xdr:nvSpPr>
        <xdr:cNvPr id="31832" name="AutoShape 88">
          <a:extLst>
            <a:ext uri="{FF2B5EF4-FFF2-40B4-BE49-F238E27FC236}">
              <a16:creationId xmlns:a16="http://schemas.microsoft.com/office/drawing/2014/main" id="{00000000-0008-0000-0800-0000587C0000}"/>
            </a:ext>
          </a:extLst>
        </xdr:cNvPr>
        <xdr:cNvSpPr>
          <a:spLocks noChangeArrowheads="1"/>
        </xdr:cNvSpPr>
      </xdr:nvSpPr>
      <xdr:spPr bwMode="auto">
        <a:xfrm>
          <a:off x="1943100" y="41052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142875</xdr:colOff>
      <xdr:row>14</xdr:row>
      <xdr:rowOff>57150</xdr:rowOff>
    </xdr:from>
    <xdr:to>
      <xdr:col>5</xdr:col>
      <xdr:colOff>257175</xdr:colOff>
      <xdr:row>15</xdr:row>
      <xdr:rowOff>66675</xdr:rowOff>
    </xdr:to>
    <xdr:sp macro="" textlink="">
      <xdr:nvSpPr>
        <xdr:cNvPr id="31833" name="Text Box 89">
          <a:extLst>
            <a:ext uri="{FF2B5EF4-FFF2-40B4-BE49-F238E27FC236}">
              <a16:creationId xmlns:a16="http://schemas.microsoft.com/office/drawing/2014/main" id="{00000000-0008-0000-0800-0000597C0000}"/>
            </a:ext>
          </a:extLst>
        </xdr:cNvPr>
        <xdr:cNvSpPr txBox="1">
          <a:spLocks noChangeArrowheads="1"/>
        </xdr:cNvSpPr>
      </xdr:nvSpPr>
      <xdr:spPr bwMode="auto">
        <a:xfrm>
          <a:off x="2895600" y="3009900"/>
          <a:ext cx="1304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⑦浴室（入口）１</a:t>
          </a:r>
        </a:p>
        <a:p>
          <a:pPr algn="l" rtl="0">
            <a:lnSpc>
              <a:spcPts val="1300"/>
            </a:lnSpc>
            <a:defRPr sz="1000"/>
          </a:pPr>
          <a:endParaRPr lang="ja-JP" altLang="en-US" sz="1200" b="1" i="0" u="none" strike="noStrike" baseline="0">
            <a:solidFill>
              <a:srgbClr val="000000"/>
            </a:solidFill>
            <a:latin typeface="ＭＳ Ｐゴシック"/>
            <a:ea typeface="ＭＳ Ｐゴシック"/>
          </a:endParaRPr>
        </a:p>
      </xdr:txBody>
    </xdr:sp>
    <xdr:clientData/>
  </xdr:twoCellAnchor>
  <xdr:twoCellAnchor>
    <xdr:from>
      <xdr:col>4</xdr:col>
      <xdr:colOff>28575</xdr:colOff>
      <xdr:row>6</xdr:row>
      <xdr:rowOff>0</xdr:rowOff>
    </xdr:from>
    <xdr:to>
      <xdr:col>4</xdr:col>
      <xdr:colOff>28575</xdr:colOff>
      <xdr:row>22</xdr:row>
      <xdr:rowOff>219075</xdr:rowOff>
    </xdr:to>
    <xdr:sp macro="" textlink="">
      <xdr:nvSpPr>
        <xdr:cNvPr id="31834" name="Line 90">
          <a:extLst>
            <a:ext uri="{FF2B5EF4-FFF2-40B4-BE49-F238E27FC236}">
              <a16:creationId xmlns:a16="http://schemas.microsoft.com/office/drawing/2014/main" id="{00000000-0008-0000-0800-00005A7C0000}"/>
            </a:ext>
          </a:extLst>
        </xdr:cNvPr>
        <xdr:cNvSpPr>
          <a:spLocks noChangeShapeType="1"/>
        </xdr:cNvSpPr>
      </xdr:nvSpPr>
      <xdr:spPr bwMode="auto">
        <a:xfrm>
          <a:off x="2781300" y="1209675"/>
          <a:ext cx="0" cy="3790950"/>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209550</xdr:rowOff>
    </xdr:from>
    <xdr:to>
      <xdr:col>8</xdr:col>
      <xdr:colOff>1171575</xdr:colOff>
      <xdr:row>23</xdr:row>
      <xdr:rowOff>219075</xdr:rowOff>
    </xdr:to>
    <xdr:sp macro="" textlink="">
      <xdr:nvSpPr>
        <xdr:cNvPr id="31835" name="Line 91">
          <a:extLst>
            <a:ext uri="{FF2B5EF4-FFF2-40B4-BE49-F238E27FC236}">
              <a16:creationId xmlns:a16="http://schemas.microsoft.com/office/drawing/2014/main" id="{00000000-0008-0000-0800-00005B7C0000}"/>
            </a:ext>
          </a:extLst>
        </xdr:cNvPr>
        <xdr:cNvSpPr>
          <a:spLocks noChangeShapeType="1"/>
        </xdr:cNvSpPr>
      </xdr:nvSpPr>
      <xdr:spPr bwMode="auto">
        <a:xfrm flipV="1">
          <a:off x="5124450" y="5219700"/>
          <a:ext cx="3562350"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1171575</xdr:colOff>
      <xdr:row>5</xdr:row>
      <xdr:rowOff>228600</xdr:rowOff>
    </xdr:from>
    <xdr:to>
      <xdr:col>8</xdr:col>
      <xdr:colOff>1171575</xdr:colOff>
      <xdr:row>24</xdr:row>
      <xdr:rowOff>0</xdr:rowOff>
    </xdr:to>
    <xdr:sp macro="" textlink="">
      <xdr:nvSpPr>
        <xdr:cNvPr id="31836" name="Line 92">
          <a:extLst>
            <a:ext uri="{FF2B5EF4-FFF2-40B4-BE49-F238E27FC236}">
              <a16:creationId xmlns:a16="http://schemas.microsoft.com/office/drawing/2014/main" id="{00000000-0008-0000-0800-00005C7C0000}"/>
            </a:ext>
          </a:extLst>
        </xdr:cNvPr>
        <xdr:cNvSpPr>
          <a:spLocks noChangeShapeType="1"/>
        </xdr:cNvSpPr>
      </xdr:nvSpPr>
      <xdr:spPr bwMode="auto">
        <a:xfrm>
          <a:off x="8686800" y="1200150"/>
          <a:ext cx="0" cy="4038600"/>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800100</xdr:colOff>
      <xdr:row>22</xdr:row>
      <xdr:rowOff>209550</xdr:rowOff>
    </xdr:from>
    <xdr:to>
      <xdr:col>6</xdr:col>
      <xdr:colOff>9525</xdr:colOff>
      <xdr:row>22</xdr:row>
      <xdr:rowOff>219075</xdr:rowOff>
    </xdr:to>
    <xdr:sp macro="" textlink="">
      <xdr:nvSpPr>
        <xdr:cNvPr id="31837" name="Line 93">
          <a:extLst>
            <a:ext uri="{FF2B5EF4-FFF2-40B4-BE49-F238E27FC236}">
              <a16:creationId xmlns:a16="http://schemas.microsoft.com/office/drawing/2014/main" id="{00000000-0008-0000-0800-00005D7C0000}"/>
            </a:ext>
          </a:extLst>
        </xdr:cNvPr>
        <xdr:cNvSpPr>
          <a:spLocks noChangeShapeType="1"/>
        </xdr:cNvSpPr>
      </xdr:nvSpPr>
      <xdr:spPr bwMode="auto">
        <a:xfrm flipV="1">
          <a:off x="2743200" y="4991100"/>
          <a:ext cx="2400300"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6</xdr:row>
      <xdr:rowOff>19050</xdr:rowOff>
    </xdr:from>
    <xdr:to>
      <xdr:col>8</xdr:col>
      <xdr:colOff>1181100</xdr:colOff>
      <xdr:row>6</xdr:row>
      <xdr:rowOff>38100</xdr:rowOff>
    </xdr:to>
    <xdr:sp macro="" textlink="">
      <xdr:nvSpPr>
        <xdr:cNvPr id="31838" name="Line 94">
          <a:extLst>
            <a:ext uri="{FF2B5EF4-FFF2-40B4-BE49-F238E27FC236}">
              <a16:creationId xmlns:a16="http://schemas.microsoft.com/office/drawing/2014/main" id="{00000000-0008-0000-0800-00005E7C0000}"/>
            </a:ext>
          </a:extLst>
        </xdr:cNvPr>
        <xdr:cNvSpPr>
          <a:spLocks noChangeShapeType="1"/>
        </xdr:cNvSpPr>
      </xdr:nvSpPr>
      <xdr:spPr bwMode="auto">
        <a:xfrm flipV="1">
          <a:off x="2762250" y="1228725"/>
          <a:ext cx="5934075" cy="19050"/>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219075</xdr:rowOff>
    </xdr:from>
    <xdr:to>
      <xdr:col>6</xdr:col>
      <xdr:colOff>0</xdr:colOff>
      <xdr:row>24</xdr:row>
      <xdr:rowOff>0</xdr:rowOff>
    </xdr:to>
    <xdr:sp macro="" textlink="">
      <xdr:nvSpPr>
        <xdr:cNvPr id="31839" name="Line 95">
          <a:extLst>
            <a:ext uri="{FF2B5EF4-FFF2-40B4-BE49-F238E27FC236}">
              <a16:creationId xmlns:a16="http://schemas.microsoft.com/office/drawing/2014/main" id="{00000000-0008-0000-0800-00005F7C0000}"/>
            </a:ext>
          </a:extLst>
        </xdr:cNvPr>
        <xdr:cNvSpPr>
          <a:spLocks noChangeShapeType="1"/>
        </xdr:cNvSpPr>
      </xdr:nvSpPr>
      <xdr:spPr bwMode="auto">
        <a:xfrm flipH="1">
          <a:off x="5133975" y="5000625"/>
          <a:ext cx="0" cy="238125"/>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1019175</xdr:colOff>
      <xdr:row>19</xdr:row>
      <xdr:rowOff>152400</xdr:rowOff>
    </xdr:from>
    <xdr:to>
      <xdr:col>7</xdr:col>
      <xdr:colOff>523875</xdr:colOff>
      <xdr:row>20</xdr:row>
      <xdr:rowOff>161925</xdr:rowOff>
    </xdr:to>
    <xdr:sp macro="" textlink="">
      <xdr:nvSpPr>
        <xdr:cNvPr id="31840" name="Text Box 96">
          <a:extLst>
            <a:ext uri="{FF2B5EF4-FFF2-40B4-BE49-F238E27FC236}">
              <a16:creationId xmlns:a16="http://schemas.microsoft.com/office/drawing/2014/main" id="{00000000-0008-0000-0800-0000607C0000}"/>
            </a:ext>
          </a:extLst>
        </xdr:cNvPr>
        <xdr:cNvSpPr txBox="1">
          <a:spLocks noChangeArrowheads="1"/>
        </xdr:cNvSpPr>
      </xdr:nvSpPr>
      <xdr:spPr bwMode="auto">
        <a:xfrm>
          <a:off x="4962525" y="4248150"/>
          <a:ext cx="1885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基準面積　○○○㎡</a:t>
          </a:r>
        </a:p>
        <a:p>
          <a:pPr algn="l" rtl="0">
            <a:lnSpc>
              <a:spcPts val="1300"/>
            </a:lnSpc>
            <a:defRPr sz="1000"/>
          </a:pPr>
          <a:r>
            <a:rPr lang="ja-JP" altLang="en-US" sz="1200" b="1" i="0" u="none" strike="noStrike" baseline="0">
              <a:solidFill>
                <a:srgbClr val="000000"/>
              </a:solidFill>
              <a:latin typeface="ＭＳ Ｐゴシック"/>
              <a:ea typeface="ＭＳ Ｐゴシック"/>
            </a:rPr>
            <a:t>　　</a:t>
          </a:r>
        </a:p>
      </xdr:txBody>
    </xdr:sp>
    <xdr:clientData/>
  </xdr:twoCellAnchor>
  <xdr:twoCellAnchor>
    <xdr:from>
      <xdr:col>1</xdr:col>
      <xdr:colOff>66675</xdr:colOff>
      <xdr:row>15</xdr:row>
      <xdr:rowOff>85725</xdr:rowOff>
    </xdr:from>
    <xdr:to>
      <xdr:col>2</xdr:col>
      <xdr:colOff>333375</xdr:colOff>
      <xdr:row>16</xdr:row>
      <xdr:rowOff>95250</xdr:rowOff>
    </xdr:to>
    <xdr:sp macro="" textlink="">
      <xdr:nvSpPr>
        <xdr:cNvPr id="31841" name="Text Box 97">
          <a:extLst>
            <a:ext uri="{FF2B5EF4-FFF2-40B4-BE49-F238E27FC236}">
              <a16:creationId xmlns:a16="http://schemas.microsoft.com/office/drawing/2014/main" id="{00000000-0008-0000-0800-0000617C0000}"/>
            </a:ext>
          </a:extLst>
        </xdr:cNvPr>
        <xdr:cNvSpPr txBox="1">
          <a:spLocks noChangeArrowheads="1"/>
        </xdr:cNvSpPr>
      </xdr:nvSpPr>
      <xdr:spPr bwMode="auto">
        <a:xfrm>
          <a:off x="390525" y="3267075"/>
          <a:ext cx="1076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⑪脱衣室　Ⅱ</a:t>
          </a:r>
        </a:p>
      </xdr:txBody>
    </xdr:sp>
    <xdr:clientData/>
  </xdr:twoCellAnchor>
  <xdr:twoCellAnchor>
    <xdr:from>
      <xdr:col>8</xdr:col>
      <xdr:colOff>495300</xdr:colOff>
      <xdr:row>1</xdr:row>
      <xdr:rowOff>142875</xdr:rowOff>
    </xdr:from>
    <xdr:to>
      <xdr:col>9</xdr:col>
      <xdr:colOff>561975</xdr:colOff>
      <xdr:row>3</xdr:row>
      <xdr:rowOff>19050</xdr:rowOff>
    </xdr:to>
    <xdr:sp macro="" textlink="">
      <xdr:nvSpPr>
        <xdr:cNvPr id="31842" name="Rectangle 98">
          <a:extLst>
            <a:ext uri="{FF2B5EF4-FFF2-40B4-BE49-F238E27FC236}">
              <a16:creationId xmlns:a16="http://schemas.microsoft.com/office/drawing/2014/main" id="{00000000-0008-0000-0800-0000627C0000}"/>
            </a:ext>
          </a:extLst>
        </xdr:cNvPr>
        <xdr:cNvSpPr>
          <a:spLocks noChangeArrowheads="1"/>
        </xdr:cNvSpPr>
      </xdr:nvSpPr>
      <xdr:spPr bwMode="auto">
        <a:xfrm>
          <a:off x="8010525" y="323850"/>
          <a:ext cx="1257300" cy="238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228600</xdr:colOff>
      <xdr:row>1</xdr:row>
      <xdr:rowOff>117475</xdr:rowOff>
    </xdr:from>
    <xdr:to>
      <xdr:col>15</xdr:col>
      <xdr:colOff>152400</xdr:colOff>
      <xdr:row>2</xdr:row>
      <xdr:rowOff>107950</xdr:rowOff>
    </xdr:to>
    <xdr:sp macro="" textlink="">
      <xdr:nvSpPr>
        <xdr:cNvPr id="32778" name="Rectangle 10">
          <a:extLst>
            <a:ext uri="{FF2B5EF4-FFF2-40B4-BE49-F238E27FC236}">
              <a16:creationId xmlns:a16="http://schemas.microsoft.com/office/drawing/2014/main" id="{00000000-0008-0000-0900-00000A800000}"/>
            </a:ext>
          </a:extLst>
        </xdr:cNvPr>
        <xdr:cNvSpPr>
          <a:spLocks noChangeArrowheads="1"/>
        </xdr:cNvSpPr>
      </xdr:nvSpPr>
      <xdr:spPr bwMode="auto">
        <a:xfrm>
          <a:off x="7835900" y="346075"/>
          <a:ext cx="1143000" cy="2190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28575</xdr:colOff>
      <xdr:row>0</xdr:row>
      <xdr:rowOff>142875</xdr:rowOff>
    </xdr:from>
    <xdr:to>
      <xdr:col>33</xdr:col>
      <xdr:colOff>85725</xdr:colOff>
      <xdr:row>1</xdr:row>
      <xdr:rowOff>152400</xdr:rowOff>
    </xdr:to>
    <xdr:sp macro="" textlink="">
      <xdr:nvSpPr>
        <xdr:cNvPr id="38913" name="Rectangle 1">
          <a:extLst>
            <a:ext uri="{FF2B5EF4-FFF2-40B4-BE49-F238E27FC236}">
              <a16:creationId xmlns:a16="http://schemas.microsoft.com/office/drawing/2014/main" id="{00000000-0008-0000-0B00-000001980000}"/>
            </a:ext>
          </a:extLst>
        </xdr:cNvPr>
        <xdr:cNvSpPr>
          <a:spLocks noChangeArrowheads="1"/>
        </xdr:cNvSpPr>
      </xdr:nvSpPr>
      <xdr:spPr bwMode="auto">
        <a:xfrm>
          <a:off x="5419725" y="142875"/>
          <a:ext cx="1257300" cy="238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view="pageBreakPreview" zoomScaleNormal="100" workbookViewId="0"/>
  </sheetViews>
  <sheetFormatPr defaultRowHeight="13.2" x14ac:dyDescent="0.2"/>
  <cols>
    <col min="1" max="1" width="3.6640625" customWidth="1"/>
    <col min="2" max="2" width="2.88671875" customWidth="1"/>
    <col min="3" max="3" width="23.44140625" customWidth="1"/>
    <col min="4" max="4" width="33.33203125" customWidth="1"/>
    <col min="5" max="5" width="7.21875" customWidth="1"/>
    <col min="6" max="6" width="6" customWidth="1"/>
    <col min="7" max="7" width="13.109375" customWidth="1"/>
  </cols>
  <sheetData>
    <row r="1" spans="1:7" ht="20.100000000000001" customHeight="1" x14ac:dyDescent="0.2"/>
    <row r="2" spans="1:7" ht="33" customHeight="1" x14ac:dyDescent="0.2">
      <c r="A2" s="321" t="s">
        <v>387</v>
      </c>
      <c r="B2" s="321"/>
      <c r="C2" s="321"/>
      <c r="D2" s="321"/>
      <c r="E2" s="321"/>
      <c r="F2" s="321"/>
      <c r="G2" s="321"/>
    </row>
    <row r="3" spans="1:7" ht="20.100000000000001" customHeight="1" x14ac:dyDescent="0.2">
      <c r="C3" s="7" t="s">
        <v>376</v>
      </c>
      <c r="F3" s="16"/>
    </row>
    <row r="4" spans="1:7" ht="20.100000000000001" customHeight="1" thickBot="1" x14ac:dyDescent="0.25">
      <c r="C4" s="7"/>
      <c r="F4" s="16"/>
    </row>
    <row r="5" spans="1:7" ht="38.25" customHeight="1" thickBot="1" x14ac:dyDescent="0.25">
      <c r="A5" s="322" t="s">
        <v>69</v>
      </c>
      <c r="B5" s="323"/>
      <c r="C5" s="324"/>
      <c r="D5" s="343"/>
      <c r="E5" s="344"/>
      <c r="F5" s="344"/>
      <c r="G5" s="345"/>
    </row>
    <row r="6" spans="1:7" ht="20.100000000000001" customHeight="1" thickBot="1" x14ac:dyDescent="0.25"/>
    <row r="7" spans="1:7" ht="15.75" customHeight="1" x14ac:dyDescent="0.2">
      <c r="A7" s="325"/>
      <c r="B7" s="326"/>
      <c r="C7" s="314" t="s">
        <v>377</v>
      </c>
      <c r="D7" s="315"/>
      <c r="E7" s="338" t="s">
        <v>375</v>
      </c>
      <c r="F7" s="335" t="s">
        <v>24</v>
      </c>
      <c r="G7" s="9"/>
    </row>
    <row r="8" spans="1:7" ht="15.75" customHeight="1" x14ac:dyDescent="0.2">
      <c r="A8" s="327"/>
      <c r="B8" s="328"/>
      <c r="C8" s="331"/>
      <c r="D8" s="332"/>
      <c r="E8" s="339"/>
      <c r="F8" s="336"/>
      <c r="G8" s="6" t="s">
        <v>5</v>
      </c>
    </row>
    <row r="9" spans="1:7" ht="15.75" customHeight="1" x14ac:dyDescent="0.2">
      <c r="A9" s="327"/>
      <c r="B9" s="328"/>
      <c r="C9" s="331"/>
      <c r="D9" s="332"/>
      <c r="E9" s="339"/>
      <c r="F9" s="336"/>
      <c r="G9" s="6"/>
    </row>
    <row r="10" spans="1:7" ht="15.75" customHeight="1" thickBot="1" x14ac:dyDescent="0.25">
      <c r="A10" s="329"/>
      <c r="B10" s="330"/>
      <c r="C10" s="316"/>
      <c r="D10" s="317"/>
      <c r="E10" s="340"/>
      <c r="F10" s="337"/>
      <c r="G10" s="18"/>
    </row>
    <row r="11" spans="1:7" ht="37.950000000000003" customHeight="1" thickBot="1" x14ac:dyDescent="0.25">
      <c r="A11" s="333"/>
      <c r="B11" s="334"/>
      <c r="C11" s="341" t="s">
        <v>372</v>
      </c>
      <c r="D11" s="342"/>
      <c r="E11" s="22" t="s">
        <v>16</v>
      </c>
      <c r="F11" s="69"/>
      <c r="G11" s="19"/>
    </row>
    <row r="12" spans="1:7" ht="18" customHeight="1" x14ac:dyDescent="0.2">
      <c r="A12" s="355" t="s">
        <v>17</v>
      </c>
      <c r="B12" s="10">
        <v>1</v>
      </c>
      <c r="C12" s="304" t="s">
        <v>18</v>
      </c>
      <c r="D12" s="304"/>
      <c r="E12" s="20" t="s">
        <v>19</v>
      </c>
      <c r="F12" s="70"/>
      <c r="G12" s="10"/>
    </row>
    <row r="13" spans="1:7" ht="18" customHeight="1" x14ac:dyDescent="0.2">
      <c r="A13" s="356"/>
      <c r="B13" s="11"/>
      <c r="C13" s="305" t="s">
        <v>299</v>
      </c>
      <c r="D13" s="306"/>
      <c r="E13" s="21" t="s">
        <v>19</v>
      </c>
      <c r="F13" s="71"/>
      <c r="G13" s="11"/>
    </row>
    <row r="14" spans="1:7" ht="18" customHeight="1" x14ac:dyDescent="0.2">
      <c r="A14" s="356"/>
      <c r="B14" s="362">
        <v>2</v>
      </c>
      <c r="C14" s="375" t="s">
        <v>373</v>
      </c>
      <c r="D14" s="376"/>
      <c r="E14" s="23" t="s">
        <v>19</v>
      </c>
      <c r="F14" s="72"/>
      <c r="G14" s="15"/>
    </row>
    <row r="15" spans="1:7" ht="18" customHeight="1" x14ac:dyDescent="0.2">
      <c r="A15" s="356"/>
      <c r="B15" s="363"/>
      <c r="C15" s="358" t="s">
        <v>20</v>
      </c>
      <c r="D15" s="359"/>
      <c r="E15" s="24" t="s">
        <v>19</v>
      </c>
      <c r="F15" s="77"/>
      <c r="G15" s="78"/>
    </row>
    <row r="16" spans="1:7" ht="18" customHeight="1" x14ac:dyDescent="0.2">
      <c r="A16" s="356"/>
      <c r="B16" s="12">
        <v>3</v>
      </c>
      <c r="C16" s="360" t="s">
        <v>374</v>
      </c>
      <c r="D16" s="361"/>
      <c r="E16" s="25" t="s">
        <v>21</v>
      </c>
      <c r="F16" s="74"/>
      <c r="G16" s="370" t="s">
        <v>33</v>
      </c>
    </row>
    <row r="17" spans="1:7" ht="18" customHeight="1" x14ac:dyDescent="0.2">
      <c r="A17" s="356"/>
      <c r="B17" s="5"/>
      <c r="C17" s="373" t="s">
        <v>14</v>
      </c>
      <c r="D17" s="374"/>
      <c r="E17" s="24" t="s">
        <v>22</v>
      </c>
      <c r="F17" s="73"/>
      <c r="G17" s="371"/>
    </row>
    <row r="18" spans="1:7" ht="18" customHeight="1" thickBot="1" x14ac:dyDescent="0.25">
      <c r="A18" s="357"/>
      <c r="B18" s="68"/>
      <c r="C18" s="368" t="s">
        <v>77</v>
      </c>
      <c r="D18" s="369"/>
      <c r="E18" s="75" t="s">
        <v>22</v>
      </c>
      <c r="F18" s="76"/>
      <c r="G18" s="372"/>
    </row>
    <row r="19" spans="1:7" ht="19.5" customHeight="1" thickBot="1" x14ac:dyDescent="0.25">
      <c r="A19" s="313"/>
      <c r="B19" s="313"/>
      <c r="C19" s="313"/>
      <c r="D19" s="313"/>
      <c r="E19" s="313"/>
      <c r="F19" s="313"/>
    </row>
    <row r="20" spans="1:7" ht="19.5" customHeight="1" thickBot="1" x14ac:dyDescent="0.25">
      <c r="A20" s="9"/>
      <c r="B20" s="314" t="s">
        <v>300</v>
      </c>
      <c r="C20" s="315"/>
      <c r="D20" s="315"/>
      <c r="E20" s="320" t="s">
        <v>303</v>
      </c>
      <c r="F20" s="320"/>
      <c r="G20" s="364" t="s">
        <v>302</v>
      </c>
    </row>
    <row r="21" spans="1:7" ht="19.5" customHeight="1" thickBot="1" x14ac:dyDescent="0.25">
      <c r="A21" s="89"/>
      <c r="B21" s="316"/>
      <c r="C21" s="317"/>
      <c r="D21" s="317"/>
      <c r="E21" s="320"/>
      <c r="F21" s="320"/>
      <c r="G21" s="364"/>
    </row>
    <row r="22" spans="1:7" ht="19.5" customHeight="1" thickBot="1" x14ac:dyDescent="0.25">
      <c r="A22" s="90">
        <v>1</v>
      </c>
      <c r="B22" s="318" t="s">
        <v>301</v>
      </c>
      <c r="C22" s="319"/>
      <c r="D22" s="319"/>
      <c r="E22" s="365"/>
      <c r="F22" s="365"/>
      <c r="G22" s="92"/>
    </row>
    <row r="23" spans="1:7" ht="19.5" customHeight="1" x14ac:dyDescent="0.2">
      <c r="A23" s="91"/>
      <c r="B23" s="91"/>
      <c r="C23" s="91"/>
      <c r="D23" s="91"/>
      <c r="E23" s="91"/>
      <c r="F23" s="91"/>
    </row>
    <row r="24" spans="1:7" ht="20.100000000000001" customHeight="1" x14ac:dyDescent="0.2">
      <c r="B24" s="17" t="s">
        <v>25</v>
      </c>
      <c r="C24" s="17"/>
      <c r="D24" s="17"/>
      <c r="E24" s="17"/>
      <c r="F24" s="17"/>
      <c r="G24" s="17"/>
    </row>
    <row r="25" spans="1:7" ht="20.100000000000001" customHeight="1" x14ac:dyDescent="0.2">
      <c r="B25" s="17" t="s">
        <v>71</v>
      </c>
      <c r="C25" s="17"/>
      <c r="D25" s="17"/>
      <c r="E25" s="17"/>
      <c r="F25" s="17"/>
      <c r="G25" s="17"/>
    </row>
    <row r="26" spans="1:7" ht="20.100000000000001" hidden="1" customHeight="1" x14ac:dyDescent="0.2">
      <c r="B26" s="17" t="s">
        <v>70</v>
      </c>
      <c r="C26" s="17"/>
      <c r="D26" s="17"/>
      <c r="E26" s="17"/>
      <c r="F26" s="17"/>
      <c r="G26" s="17"/>
    </row>
    <row r="27" spans="1:7" ht="24" customHeight="1" x14ac:dyDescent="0.2">
      <c r="B27" s="13"/>
    </row>
    <row r="28" spans="1:7" ht="21" customHeight="1" x14ac:dyDescent="0.2">
      <c r="C28" s="377" t="s">
        <v>10</v>
      </c>
      <c r="D28" s="378"/>
      <c r="E28" s="378"/>
      <c r="F28" s="378"/>
      <c r="G28" s="379"/>
    </row>
    <row r="29" spans="1:7" ht="17.25" customHeight="1" x14ac:dyDescent="0.2">
      <c r="C29" s="307" t="s">
        <v>78</v>
      </c>
      <c r="D29" s="308"/>
      <c r="E29" s="308"/>
      <c r="F29" s="308"/>
      <c r="G29" s="309"/>
    </row>
    <row r="30" spans="1:7" ht="17.25" customHeight="1" x14ac:dyDescent="0.2">
      <c r="C30" s="310"/>
      <c r="D30" s="311"/>
      <c r="E30" s="311"/>
      <c r="F30" s="311"/>
      <c r="G30" s="312"/>
    </row>
    <row r="31" spans="1:7" ht="21" customHeight="1" x14ac:dyDescent="0.2">
      <c r="C31" s="14" t="s">
        <v>9</v>
      </c>
      <c r="D31" s="346"/>
      <c r="E31" s="347"/>
      <c r="F31" s="347"/>
      <c r="G31" s="348"/>
    </row>
    <row r="32" spans="1:7" ht="21" customHeight="1" x14ac:dyDescent="0.2">
      <c r="C32" s="14" t="s">
        <v>11</v>
      </c>
      <c r="D32" s="346"/>
      <c r="E32" s="347"/>
      <c r="F32" s="347"/>
      <c r="G32" s="348"/>
    </row>
    <row r="33" spans="3:7" ht="21" customHeight="1" x14ac:dyDescent="0.2">
      <c r="C33" s="366" t="s">
        <v>12</v>
      </c>
      <c r="D33" s="349" t="s">
        <v>13</v>
      </c>
      <c r="E33" s="350"/>
      <c r="F33" s="350"/>
      <c r="G33" s="351"/>
    </row>
    <row r="34" spans="3:7" ht="21" customHeight="1" x14ac:dyDescent="0.2">
      <c r="C34" s="367"/>
      <c r="D34" s="352" t="s">
        <v>388</v>
      </c>
      <c r="E34" s="353"/>
      <c r="F34" s="353"/>
      <c r="G34" s="354"/>
    </row>
  </sheetData>
  <mergeCells count="32">
    <mergeCell ref="D31:G31"/>
    <mergeCell ref="D32:G32"/>
    <mergeCell ref="D33:G33"/>
    <mergeCell ref="D34:G34"/>
    <mergeCell ref="A12:A18"/>
    <mergeCell ref="C15:D15"/>
    <mergeCell ref="C16:D16"/>
    <mergeCell ref="B14:B15"/>
    <mergeCell ref="G20:G21"/>
    <mergeCell ref="E22:F22"/>
    <mergeCell ref="C33:C34"/>
    <mergeCell ref="C18:D18"/>
    <mergeCell ref="G16:G18"/>
    <mergeCell ref="C17:D17"/>
    <mergeCell ref="C14:D14"/>
    <mergeCell ref="C28:G28"/>
    <mergeCell ref="A2:G2"/>
    <mergeCell ref="A5:C5"/>
    <mergeCell ref="A7:B10"/>
    <mergeCell ref="C7:D10"/>
    <mergeCell ref="A11:B11"/>
    <mergeCell ref="F7:F10"/>
    <mergeCell ref="E7:E10"/>
    <mergeCell ref="C11:D11"/>
    <mergeCell ref="D5:G5"/>
    <mergeCell ref="C12:D12"/>
    <mergeCell ref="C13:D13"/>
    <mergeCell ref="C29:G30"/>
    <mergeCell ref="A19:F19"/>
    <mergeCell ref="B20:D21"/>
    <mergeCell ref="B22:D22"/>
    <mergeCell ref="E20:F21"/>
  </mergeCells>
  <phoneticPr fontId="14"/>
  <printOptions horizontalCentered="1"/>
  <pageMargins left="0.19685039370078741" right="0.39370078740157483" top="0.39370078740157483" bottom="0.39370078740157483" header="0.31496062992125984" footer="0.62992125984251968"/>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53"/>
  <sheetViews>
    <sheetView workbookViewId="0">
      <selection activeCell="AS57" sqref="AS57"/>
    </sheetView>
  </sheetViews>
  <sheetFormatPr defaultColWidth="9" defaultRowHeight="14.4" x14ac:dyDescent="0.2"/>
  <cols>
    <col min="1" max="12" width="2.6640625" style="50" customWidth="1"/>
    <col min="13" max="13" width="2.44140625" style="50" customWidth="1"/>
    <col min="14" max="42" width="2.6640625" style="50" customWidth="1"/>
    <col min="43" max="16384" width="9" style="50"/>
  </cols>
  <sheetData>
    <row r="1" spans="1:34" ht="18" customHeight="1" x14ac:dyDescent="0.2">
      <c r="A1" s="50" t="s">
        <v>82</v>
      </c>
    </row>
    <row r="2" spans="1:34" ht="21" customHeight="1" x14ac:dyDescent="0.2">
      <c r="A2" s="51" t="s">
        <v>34</v>
      </c>
    </row>
    <row r="3" spans="1:34" ht="21" customHeight="1" thickBot="1" x14ac:dyDescent="0.25">
      <c r="A3" s="51"/>
    </row>
    <row r="4" spans="1:34" ht="21" customHeight="1" x14ac:dyDescent="0.2">
      <c r="A4" s="769" t="s">
        <v>1</v>
      </c>
      <c r="B4" s="770"/>
      <c r="C4" s="770"/>
      <c r="D4" s="770"/>
      <c r="E4" s="770"/>
      <c r="F4" s="770"/>
      <c r="G4" s="770"/>
      <c r="H4" s="771"/>
      <c r="I4" s="772" t="s">
        <v>378</v>
      </c>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4"/>
    </row>
    <row r="5" spans="1:34" ht="21" customHeight="1" thickBot="1" x14ac:dyDescent="0.25">
      <c r="A5" s="766" t="s">
        <v>2</v>
      </c>
      <c r="B5" s="767"/>
      <c r="C5" s="767"/>
      <c r="D5" s="767"/>
      <c r="E5" s="767"/>
      <c r="F5" s="767"/>
      <c r="G5" s="767"/>
      <c r="H5" s="768"/>
      <c r="I5" s="775" t="s">
        <v>32</v>
      </c>
      <c r="J5" s="776"/>
      <c r="K5" s="776"/>
      <c r="L5" s="776"/>
      <c r="M5" s="776"/>
      <c r="N5" s="776"/>
      <c r="O5" s="776"/>
      <c r="P5" s="776"/>
      <c r="Q5" s="776"/>
      <c r="R5" s="776"/>
      <c r="S5" s="776"/>
      <c r="T5" s="776"/>
      <c r="U5" s="776"/>
      <c r="V5" s="776"/>
      <c r="W5" s="776"/>
      <c r="X5" s="776"/>
      <c r="Y5" s="776"/>
      <c r="Z5" s="776"/>
      <c r="AA5" s="776"/>
      <c r="AB5" s="776"/>
      <c r="AC5" s="776"/>
      <c r="AD5" s="776"/>
      <c r="AE5" s="776"/>
      <c r="AF5" s="776"/>
      <c r="AG5" s="776"/>
      <c r="AH5" s="777"/>
    </row>
    <row r="6" spans="1:34" ht="15" thickBot="1" x14ac:dyDescent="0.25"/>
    <row r="7" spans="1:34" s="55" customFormat="1" ht="20.100000000000001" customHeight="1" x14ac:dyDescent="0.2">
      <c r="A7" s="52" t="s">
        <v>35</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4"/>
    </row>
    <row r="8" spans="1:34" s="55" customFormat="1" x14ac:dyDescent="0.2">
      <c r="A8" s="56"/>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57"/>
    </row>
    <row r="9" spans="1:34" x14ac:dyDescent="0.2">
      <c r="A9" s="58" t="s">
        <v>36</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59"/>
    </row>
    <row r="10" spans="1:34" x14ac:dyDescent="0.2">
      <c r="A10" s="58"/>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59"/>
    </row>
    <row r="11" spans="1:34" ht="20.100000000000001" customHeight="1" x14ac:dyDescent="0.2">
      <c r="A11" s="58"/>
      <c r="B11" s="27"/>
      <c r="C11" s="27"/>
      <c r="D11" s="60" t="s">
        <v>43</v>
      </c>
      <c r="E11" s="61"/>
      <c r="F11" s="61" t="s">
        <v>7</v>
      </c>
      <c r="G11" s="61"/>
      <c r="H11" s="61"/>
      <c r="I11" s="61"/>
      <c r="J11" s="61"/>
      <c r="K11" s="61"/>
      <c r="L11" s="61" t="s">
        <v>44</v>
      </c>
      <c r="M11" s="61"/>
      <c r="N11" s="61"/>
      <c r="O11" s="61"/>
      <c r="P11" s="61"/>
      <c r="Q11" s="61"/>
      <c r="R11" s="61"/>
      <c r="S11" s="27"/>
      <c r="T11" s="61"/>
      <c r="U11" s="61"/>
      <c r="V11" s="61" t="s">
        <v>45</v>
      </c>
      <c r="W11" s="61"/>
      <c r="X11" s="62" t="s">
        <v>46</v>
      </c>
      <c r="Y11" s="61"/>
      <c r="Z11" s="61"/>
      <c r="AA11" s="61"/>
      <c r="AB11" s="61"/>
      <c r="AC11" s="61"/>
      <c r="AD11" s="61"/>
      <c r="AE11" s="61"/>
      <c r="AF11" s="61"/>
      <c r="AG11" s="61"/>
      <c r="AH11" s="59"/>
    </row>
    <row r="12" spans="1:34" ht="20.100000000000001" customHeight="1" x14ac:dyDescent="0.2">
      <c r="A12" s="58"/>
      <c r="B12" s="27"/>
      <c r="C12" s="27"/>
      <c r="D12" s="60" t="s">
        <v>47</v>
      </c>
      <c r="E12" s="61"/>
      <c r="F12" s="61" t="s">
        <v>48</v>
      </c>
      <c r="G12" s="61"/>
      <c r="H12" s="61"/>
      <c r="I12" s="61"/>
      <c r="J12" s="62"/>
      <c r="K12" s="61"/>
      <c r="L12" s="62" t="s">
        <v>49</v>
      </c>
      <c r="M12" s="61"/>
      <c r="N12" s="61"/>
      <c r="O12" s="61"/>
      <c r="P12" s="61"/>
      <c r="Q12" s="61" t="s">
        <v>50</v>
      </c>
      <c r="R12" s="61"/>
      <c r="S12" s="61"/>
      <c r="T12" s="61"/>
      <c r="U12" s="61"/>
      <c r="V12" s="61"/>
      <c r="W12" s="61"/>
      <c r="X12" s="61"/>
      <c r="Y12" s="61"/>
      <c r="Z12" s="61"/>
      <c r="AA12" s="61"/>
      <c r="AB12" s="61"/>
      <c r="AC12" s="61"/>
      <c r="AD12" s="61"/>
      <c r="AE12" s="61"/>
      <c r="AF12" s="61"/>
      <c r="AG12" s="61"/>
      <c r="AH12" s="59"/>
    </row>
    <row r="13" spans="1:34" ht="20.100000000000001" customHeight="1" x14ac:dyDescent="0.2">
      <c r="A13" s="58"/>
      <c r="B13" s="27"/>
      <c r="C13" s="27"/>
      <c r="D13" s="60" t="s">
        <v>51</v>
      </c>
      <c r="E13" s="61"/>
      <c r="F13" s="61" t="s">
        <v>52</v>
      </c>
      <c r="G13" s="61"/>
      <c r="H13" s="61"/>
      <c r="I13" s="61"/>
      <c r="J13" s="62"/>
      <c r="K13" s="61"/>
      <c r="L13" s="61" t="s">
        <v>53</v>
      </c>
      <c r="M13" s="61"/>
      <c r="N13" s="61"/>
      <c r="O13" s="61"/>
      <c r="P13" s="61"/>
      <c r="Q13" s="61"/>
      <c r="R13" s="61"/>
      <c r="S13" s="61"/>
      <c r="T13" s="61"/>
      <c r="U13" s="61"/>
      <c r="V13" s="61"/>
      <c r="W13" s="61"/>
      <c r="X13" s="61"/>
      <c r="Y13" s="61"/>
      <c r="Z13" s="61"/>
      <c r="AA13" s="61"/>
      <c r="AB13" s="61"/>
      <c r="AC13" s="61"/>
      <c r="AD13" s="61"/>
      <c r="AE13" s="61"/>
      <c r="AF13" s="61"/>
      <c r="AG13" s="61"/>
      <c r="AH13" s="59"/>
    </row>
    <row r="14" spans="1:34" ht="20.100000000000001" customHeight="1" x14ac:dyDescent="0.2">
      <c r="A14" s="58"/>
      <c r="B14" s="27"/>
      <c r="C14" s="27"/>
      <c r="D14" s="60" t="s">
        <v>54</v>
      </c>
      <c r="E14" s="61"/>
      <c r="F14" s="61" t="s">
        <v>55</v>
      </c>
      <c r="G14" s="61"/>
      <c r="H14" s="61"/>
      <c r="I14" s="61"/>
      <c r="J14" s="61"/>
      <c r="K14" s="61"/>
      <c r="L14" s="61"/>
      <c r="M14" s="61"/>
      <c r="N14" s="61"/>
      <c r="O14" s="61"/>
      <c r="P14" s="61"/>
      <c r="Q14" s="61"/>
      <c r="R14" s="27"/>
      <c r="S14" s="61"/>
      <c r="T14" s="61"/>
      <c r="U14" s="61"/>
      <c r="V14" s="61"/>
      <c r="W14" s="61"/>
      <c r="X14" s="61"/>
      <c r="Y14" s="61"/>
      <c r="Z14" s="61"/>
      <c r="AA14" s="61"/>
      <c r="AB14" s="61"/>
      <c r="AC14" s="61"/>
      <c r="AD14" s="61"/>
      <c r="AE14" s="61"/>
      <c r="AF14" s="61"/>
      <c r="AG14" s="61"/>
      <c r="AH14" s="59"/>
    </row>
    <row r="15" spans="1:34" x14ac:dyDescent="0.2">
      <c r="A15" s="58"/>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59"/>
    </row>
    <row r="16" spans="1:34" x14ac:dyDescent="0.2">
      <c r="A16" s="58"/>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59"/>
    </row>
    <row r="17" spans="1:34" x14ac:dyDescent="0.2">
      <c r="A17" s="58" t="s">
        <v>37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59"/>
    </row>
    <row r="18" spans="1:34" x14ac:dyDescent="0.2">
      <c r="A18" s="58"/>
      <c r="B18" s="27"/>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27"/>
      <c r="AH18" s="59"/>
    </row>
    <row r="19" spans="1:34" x14ac:dyDescent="0.2">
      <c r="A19" s="58"/>
      <c r="B19" s="61"/>
      <c r="C19" s="61"/>
      <c r="D19" s="63" t="s">
        <v>56</v>
      </c>
      <c r="E19" s="64"/>
      <c r="F19" s="64" t="s">
        <v>57</v>
      </c>
      <c r="G19" s="64"/>
      <c r="H19" s="64"/>
      <c r="I19" s="64"/>
      <c r="J19" s="64"/>
      <c r="K19" s="61"/>
      <c r="L19" s="61"/>
      <c r="M19" s="61"/>
      <c r="N19" s="61"/>
      <c r="O19" s="61"/>
      <c r="P19" s="61"/>
      <c r="Q19" s="61"/>
      <c r="R19" s="61"/>
      <c r="S19" s="61"/>
      <c r="T19" s="61"/>
      <c r="U19" s="61"/>
      <c r="V19" s="61"/>
      <c r="W19" s="61"/>
      <c r="X19" s="61"/>
      <c r="Y19" s="61"/>
      <c r="Z19" s="61"/>
      <c r="AA19" s="61"/>
      <c r="AB19" s="61"/>
      <c r="AC19" s="61"/>
      <c r="AD19" s="61"/>
      <c r="AE19" s="61"/>
      <c r="AF19" s="61"/>
      <c r="AG19" s="27"/>
      <c r="AH19" s="59"/>
    </row>
    <row r="20" spans="1:34" x14ac:dyDescent="0.2">
      <c r="A20" s="58"/>
      <c r="B20" s="61"/>
      <c r="C20" s="61"/>
      <c r="D20" s="61"/>
      <c r="E20" s="61"/>
      <c r="F20" s="49"/>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27"/>
      <c r="AH20" s="59"/>
    </row>
    <row r="21" spans="1:34" x14ac:dyDescent="0.2">
      <c r="A21" s="58"/>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27"/>
      <c r="AH21" s="59"/>
    </row>
    <row r="22" spans="1:34" x14ac:dyDescent="0.2">
      <c r="A22" s="58"/>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27"/>
      <c r="AH22" s="59"/>
    </row>
    <row r="23" spans="1:34" x14ac:dyDescent="0.2">
      <c r="A23" s="58"/>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27"/>
      <c r="AH23" s="59"/>
    </row>
    <row r="24" spans="1:34" x14ac:dyDescent="0.2">
      <c r="A24" s="58"/>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27"/>
      <c r="AH24" s="59"/>
    </row>
    <row r="25" spans="1:34" x14ac:dyDescent="0.2">
      <c r="A25" s="58"/>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27"/>
      <c r="AH25" s="59"/>
    </row>
    <row r="26" spans="1:34" ht="13.5" customHeight="1" x14ac:dyDescent="0.2">
      <c r="A26" s="58"/>
      <c r="B26" s="61"/>
      <c r="C26" s="61"/>
      <c r="D26" s="64" t="s">
        <v>58</v>
      </c>
      <c r="E26" s="64"/>
      <c r="F26" s="64" t="s">
        <v>59</v>
      </c>
      <c r="G26" s="64"/>
      <c r="H26" s="64"/>
      <c r="I26" s="64"/>
      <c r="J26" s="64"/>
      <c r="K26" s="61"/>
      <c r="L26" s="61"/>
      <c r="M26" s="61"/>
      <c r="N26" s="61"/>
      <c r="O26" s="61"/>
      <c r="P26" s="61"/>
      <c r="Q26" s="61"/>
      <c r="R26" s="61"/>
      <c r="S26" s="61"/>
      <c r="T26" s="61"/>
      <c r="U26" s="61"/>
      <c r="V26" s="61"/>
      <c r="W26" s="61"/>
      <c r="X26" s="61"/>
      <c r="Y26" s="61"/>
      <c r="Z26" s="61"/>
      <c r="AA26" s="61"/>
      <c r="AB26" s="61"/>
      <c r="AC26" s="61"/>
      <c r="AD26" s="61"/>
      <c r="AE26" s="61"/>
      <c r="AF26" s="61"/>
      <c r="AG26" s="27"/>
      <c r="AH26" s="59"/>
    </row>
    <row r="27" spans="1:34" x14ac:dyDescent="0.2">
      <c r="A27" s="58"/>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27"/>
      <c r="AH27" s="59"/>
    </row>
    <row r="28" spans="1:34" x14ac:dyDescent="0.2">
      <c r="A28" s="58"/>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27"/>
      <c r="AH28" s="59"/>
    </row>
    <row r="29" spans="1:34" x14ac:dyDescent="0.2">
      <c r="A29" s="58"/>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27"/>
      <c r="AH29" s="59"/>
    </row>
    <row r="30" spans="1:34" x14ac:dyDescent="0.2">
      <c r="A30" s="58"/>
      <c r="B30" s="61"/>
      <c r="C30" s="61"/>
      <c r="D30" s="64" t="s">
        <v>60</v>
      </c>
      <c r="E30" s="64"/>
      <c r="F30" s="64" t="s">
        <v>61</v>
      </c>
      <c r="G30" s="64"/>
      <c r="H30" s="64"/>
      <c r="I30" s="64"/>
      <c r="J30" s="61"/>
      <c r="K30" s="61"/>
      <c r="L30" s="61"/>
      <c r="M30" s="61"/>
      <c r="N30" s="61"/>
      <c r="O30" s="61"/>
      <c r="P30" s="61"/>
      <c r="Q30" s="61"/>
      <c r="R30" s="61"/>
      <c r="S30" s="61"/>
      <c r="T30" s="61"/>
      <c r="U30" s="61"/>
      <c r="V30" s="61"/>
      <c r="W30" s="61"/>
      <c r="X30" s="61"/>
      <c r="Y30" s="61"/>
      <c r="Z30" s="61"/>
      <c r="AA30" s="61"/>
      <c r="AB30" s="61"/>
      <c r="AC30" s="61"/>
      <c r="AD30" s="61"/>
      <c r="AE30" s="61"/>
      <c r="AF30" s="61"/>
      <c r="AG30" s="27"/>
      <c r="AH30" s="59"/>
    </row>
    <row r="31" spans="1:34" x14ac:dyDescent="0.2">
      <c r="A31" s="58"/>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27"/>
      <c r="AH31" s="59"/>
    </row>
    <row r="32" spans="1:34" x14ac:dyDescent="0.2">
      <c r="A32" s="58"/>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27"/>
      <c r="AH32" s="59"/>
    </row>
    <row r="33" spans="1:34" x14ac:dyDescent="0.2">
      <c r="A33" s="58"/>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27"/>
      <c r="AH33" s="59"/>
    </row>
    <row r="34" spans="1:34" x14ac:dyDescent="0.2">
      <c r="A34" s="58"/>
      <c r="B34" s="61"/>
      <c r="C34" s="61"/>
      <c r="D34" s="64" t="s">
        <v>62</v>
      </c>
      <c r="E34" s="64"/>
      <c r="F34" s="64" t="s">
        <v>63</v>
      </c>
      <c r="G34" s="64"/>
      <c r="H34" s="64"/>
      <c r="I34" s="64"/>
      <c r="J34" s="64"/>
      <c r="K34" s="61"/>
      <c r="L34" s="61"/>
      <c r="M34" s="61"/>
      <c r="N34" s="61"/>
      <c r="O34" s="61"/>
      <c r="P34" s="61"/>
      <c r="Q34" s="61"/>
      <c r="R34" s="61"/>
      <c r="S34" s="61"/>
      <c r="T34" s="61"/>
      <c r="U34" s="61"/>
      <c r="V34" s="61"/>
      <c r="W34" s="61"/>
      <c r="X34" s="61"/>
      <c r="Y34" s="61"/>
      <c r="Z34" s="61"/>
      <c r="AA34" s="61"/>
      <c r="AB34" s="61"/>
      <c r="AC34" s="61"/>
      <c r="AD34" s="61"/>
      <c r="AE34" s="61"/>
      <c r="AF34" s="61"/>
      <c r="AG34" s="27"/>
      <c r="AH34" s="59"/>
    </row>
    <row r="35" spans="1:34" x14ac:dyDescent="0.2">
      <c r="A35" s="58"/>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27"/>
      <c r="AH35" s="59"/>
    </row>
    <row r="36" spans="1:34" x14ac:dyDescent="0.2">
      <c r="A36" s="58"/>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27"/>
      <c r="AH36" s="59"/>
    </row>
    <row r="37" spans="1:34" x14ac:dyDescent="0.2">
      <c r="A37" s="58"/>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27"/>
      <c r="AH37" s="59"/>
    </row>
    <row r="38" spans="1:34" x14ac:dyDescent="0.2">
      <c r="A38" s="58"/>
      <c r="B38" s="61"/>
      <c r="C38" s="61"/>
      <c r="D38" s="64" t="s">
        <v>64</v>
      </c>
      <c r="E38" s="64"/>
      <c r="F38" s="64" t="s">
        <v>65</v>
      </c>
      <c r="G38" s="64"/>
      <c r="H38" s="64"/>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27"/>
      <c r="AH38" s="59"/>
    </row>
    <row r="39" spans="1:34" x14ac:dyDescent="0.2">
      <c r="A39" s="58"/>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27"/>
      <c r="AH39" s="59"/>
    </row>
    <row r="40" spans="1:34" x14ac:dyDescent="0.2">
      <c r="A40" s="58"/>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27"/>
      <c r="AH40" s="59"/>
    </row>
    <row r="41" spans="1:34" x14ac:dyDescent="0.2">
      <c r="A41" s="58"/>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27"/>
      <c r="AH41" s="59"/>
    </row>
    <row r="42" spans="1:34" x14ac:dyDescent="0.2">
      <c r="A42" s="58"/>
      <c r="B42" s="61"/>
      <c r="C42" s="61"/>
      <c r="D42" s="64" t="s">
        <v>66</v>
      </c>
      <c r="E42" s="64"/>
      <c r="F42" s="64" t="s">
        <v>67</v>
      </c>
      <c r="G42" s="64"/>
      <c r="H42" s="64"/>
      <c r="I42" s="64"/>
      <c r="J42" s="64"/>
      <c r="K42" s="64"/>
      <c r="L42" s="64"/>
      <c r="M42" s="61"/>
      <c r="N42" s="61"/>
      <c r="O42" s="61"/>
      <c r="P42" s="61"/>
      <c r="Q42" s="61"/>
      <c r="R42" s="61"/>
      <c r="S42" s="61"/>
      <c r="T42" s="61"/>
      <c r="U42" s="61"/>
      <c r="V42" s="61"/>
      <c r="W42" s="61"/>
      <c r="X42" s="61"/>
      <c r="Y42" s="61"/>
      <c r="Z42" s="61"/>
      <c r="AA42" s="61"/>
      <c r="AB42" s="61"/>
      <c r="AC42" s="61"/>
      <c r="AD42" s="61"/>
      <c r="AE42" s="61"/>
      <c r="AF42" s="61"/>
      <c r="AG42" s="27"/>
      <c r="AH42" s="59"/>
    </row>
    <row r="43" spans="1:34" x14ac:dyDescent="0.2">
      <c r="A43" s="58"/>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27"/>
      <c r="AH43" s="59"/>
    </row>
    <row r="44" spans="1:34" x14ac:dyDescent="0.2">
      <c r="A44" s="58"/>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27"/>
      <c r="AH44" s="59"/>
    </row>
    <row r="45" spans="1:34" x14ac:dyDescent="0.2">
      <c r="A45" s="58"/>
      <c r="B45" s="27"/>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27"/>
      <c r="AG45" s="27"/>
      <c r="AH45" s="59"/>
    </row>
    <row r="46" spans="1:34" x14ac:dyDescent="0.2">
      <c r="A46" s="58" t="s">
        <v>68</v>
      </c>
      <c r="B46" s="27"/>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27"/>
      <c r="AG46" s="27"/>
      <c r="AH46" s="59"/>
    </row>
    <row r="47" spans="1:34" x14ac:dyDescent="0.2">
      <c r="A47" s="58"/>
      <c r="B47" s="27"/>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27"/>
      <c r="AG47" s="27"/>
      <c r="AH47" s="59"/>
    </row>
    <row r="48" spans="1:34" x14ac:dyDescent="0.2">
      <c r="A48" s="58"/>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59"/>
    </row>
    <row r="49" spans="1:34" x14ac:dyDescent="0.2">
      <c r="A49" s="58"/>
      <c r="B49" s="27"/>
      <c r="C49" s="27"/>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27"/>
      <c r="AF49" s="27"/>
      <c r="AG49" s="27"/>
      <c r="AH49" s="59"/>
    </row>
    <row r="50" spans="1:34" x14ac:dyDescent="0.2">
      <c r="A50" s="58"/>
      <c r="B50" s="27"/>
      <c r="C50" s="27"/>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27"/>
      <c r="AF50" s="27"/>
      <c r="AG50" s="27"/>
      <c r="AH50" s="59"/>
    </row>
    <row r="51" spans="1:34" ht="15" thickBot="1" x14ac:dyDescent="0.25">
      <c r="A51" s="65"/>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7"/>
    </row>
    <row r="52" spans="1:34" x14ac:dyDescent="0.2">
      <c r="A52" s="765" t="s">
        <v>38</v>
      </c>
      <c r="B52" s="765"/>
      <c r="C52" s="765"/>
      <c r="D52" s="765"/>
      <c r="E52" s="765"/>
      <c r="F52" s="765"/>
      <c r="G52" s="765"/>
      <c r="H52" s="765"/>
      <c r="I52" s="765"/>
      <c r="J52" s="765"/>
      <c r="K52" s="765"/>
      <c r="L52" s="765"/>
      <c r="M52" s="765"/>
      <c r="N52" s="765"/>
      <c r="O52" s="765"/>
      <c r="P52" s="765"/>
      <c r="Q52" s="765"/>
      <c r="R52" s="765"/>
      <c r="S52" s="765"/>
      <c r="T52" s="765"/>
      <c r="U52" s="765"/>
      <c r="V52" s="765"/>
      <c r="W52" s="765"/>
      <c r="X52" s="765"/>
      <c r="Y52" s="765"/>
      <c r="Z52" s="765"/>
      <c r="AA52" s="765"/>
      <c r="AB52" s="765"/>
      <c r="AC52" s="765"/>
      <c r="AD52" s="765"/>
      <c r="AE52" s="765"/>
      <c r="AF52" s="765"/>
      <c r="AG52" s="765"/>
      <c r="AH52" s="765"/>
    </row>
    <row r="53" spans="1:34" x14ac:dyDescent="0.2">
      <c r="Y53" s="50" t="s">
        <v>81</v>
      </c>
    </row>
  </sheetData>
  <mergeCells count="5">
    <mergeCell ref="A52:AH52"/>
    <mergeCell ref="A5:H5"/>
    <mergeCell ref="A4:H4"/>
    <mergeCell ref="I4:AH4"/>
    <mergeCell ref="I5:AH5"/>
  </mergeCells>
  <phoneticPr fontId="14"/>
  <pageMargins left="1.1811023622047245" right="0.25" top="0.59" bottom="0.39370078740157483" header="0.59" footer="0.51181102362204722"/>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1"/>
  <sheetViews>
    <sheetView showGridLines="0" view="pageBreakPreview" zoomScaleNormal="100" zoomScaleSheetLayoutView="100" workbookViewId="0">
      <selection activeCell="B4" sqref="B4"/>
    </sheetView>
  </sheetViews>
  <sheetFormatPr defaultColWidth="10" defaultRowHeight="14.4" x14ac:dyDescent="0.2"/>
  <cols>
    <col min="1" max="1" width="2.44140625" style="131" customWidth="1"/>
    <col min="2" max="2" width="3.77734375" style="131" customWidth="1"/>
    <col min="3" max="3" width="2.44140625" style="131" customWidth="1"/>
    <col min="4" max="4" width="1.77734375" style="131" customWidth="1"/>
    <col min="5" max="5" width="9.88671875" style="131" customWidth="1"/>
    <col min="6" max="6" width="10" style="131"/>
    <col min="7" max="7" width="2.77734375" style="131" bestFit="1" customWidth="1"/>
    <col min="8" max="8" width="19.6640625" style="131" customWidth="1"/>
    <col min="9" max="9" width="15.44140625" style="131" customWidth="1"/>
    <col min="10" max="10" width="9.6640625" style="131" customWidth="1"/>
    <col min="11" max="11" width="19.109375" style="131" customWidth="1"/>
    <col min="12" max="12" width="2.109375" style="131" customWidth="1"/>
    <col min="13" max="13" width="3.44140625" style="131" customWidth="1"/>
    <col min="14" max="16384" width="10" style="131"/>
  </cols>
  <sheetData>
    <row r="1" spans="1:13" s="93" customFormat="1" ht="14.25" customHeight="1" x14ac:dyDescent="0.2">
      <c r="B1" s="785" t="s">
        <v>301</v>
      </c>
      <c r="C1" s="785"/>
      <c r="D1" s="785"/>
      <c r="E1" s="785"/>
      <c r="F1" s="785"/>
      <c r="G1" s="785"/>
      <c r="H1" s="785"/>
      <c r="I1" s="785"/>
    </row>
    <row r="2" spans="1:13" s="93" customFormat="1" ht="14.25" customHeight="1" x14ac:dyDescent="0.2">
      <c r="B2" s="785"/>
      <c r="C2" s="785"/>
      <c r="D2" s="785"/>
      <c r="E2" s="785"/>
      <c r="F2" s="785"/>
      <c r="G2" s="785"/>
      <c r="H2" s="785"/>
      <c r="I2" s="785"/>
    </row>
    <row r="3" spans="1:13" s="93" customFormat="1" ht="14.25" customHeight="1" x14ac:dyDescent="0.2"/>
    <row r="4" spans="1:13" s="93" customFormat="1" ht="21" customHeight="1" x14ac:dyDescent="0.2">
      <c r="A4" s="94"/>
      <c r="B4" s="95" t="s">
        <v>304</v>
      </c>
      <c r="C4" s="96"/>
      <c r="D4" s="96"/>
      <c r="E4" s="96"/>
      <c r="F4" s="96"/>
      <c r="G4" s="96"/>
      <c r="H4" s="96"/>
      <c r="I4" s="96"/>
      <c r="J4" s="96"/>
      <c r="K4" s="96"/>
      <c r="L4" s="97"/>
      <c r="M4" s="94"/>
    </row>
    <row r="5" spans="1:13" s="93" customFormat="1" ht="15" customHeight="1" x14ac:dyDescent="0.2">
      <c r="A5" s="94"/>
      <c r="B5" s="94"/>
      <c r="C5" s="94"/>
      <c r="D5" s="98"/>
      <c r="E5" s="98"/>
      <c r="F5" s="99"/>
      <c r="G5" s="99"/>
      <c r="H5" s="99"/>
      <c r="I5" s="98"/>
      <c r="J5" s="98"/>
      <c r="K5" s="94"/>
      <c r="L5" s="94"/>
      <c r="M5" s="94"/>
    </row>
    <row r="6" spans="1:13" s="93" customFormat="1" ht="15" customHeight="1" x14ac:dyDescent="0.2">
      <c r="A6" s="94"/>
      <c r="B6" s="100" t="s">
        <v>305</v>
      </c>
      <c r="C6" s="94"/>
      <c r="D6" s="778" t="s">
        <v>306</v>
      </c>
      <c r="E6" s="778"/>
      <c r="F6" s="778"/>
      <c r="G6" s="778"/>
      <c r="H6" s="778"/>
      <c r="I6" s="778"/>
      <c r="J6" s="778"/>
      <c r="K6" s="94"/>
      <c r="L6" s="94"/>
      <c r="M6" s="94"/>
    </row>
    <row r="7" spans="1:13" s="93" customFormat="1" ht="15" customHeight="1" x14ac:dyDescent="0.2">
      <c r="A7" s="94"/>
      <c r="B7" s="100" t="s">
        <v>305</v>
      </c>
      <c r="C7" s="94"/>
      <c r="D7" s="101" t="s">
        <v>307</v>
      </c>
      <c r="E7" s="101"/>
      <c r="F7" s="101"/>
      <c r="G7" s="101"/>
      <c r="H7" s="101"/>
      <c r="I7" s="101"/>
      <c r="J7" s="101"/>
      <c r="K7" s="94"/>
      <c r="L7" s="94"/>
      <c r="M7" s="94"/>
    </row>
    <row r="8" spans="1:13" s="93" customFormat="1" ht="12" customHeight="1" x14ac:dyDescent="0.2">
      <c r="A8" s="94"/>
      <c r="B8" s="100"/>
      <c r="C8" s="94"/>
      <c r="D8" s="101"/>
      <c r="E8" s="101"/>
      <c r="F8" s="101"/>
      <c r="G8" s="101"/>
      <c r="H8" s="101"/>
      <c r="I8" s="101"/>
      <c r="J8" s="101"/>
      <c r="K8" s="94"/>
      <c r="L8" s="94"/>
      <c r="M8" s="94"/>
    </row>
    <row r="9" spans="1:13" s="93" customFormat="1" ht="12" customHeight="1" x14ac:dyDescent="0.2">
      <c r="A9" s="94"/>
      <c r="B9" s="102"/>
      <c r="C9" s="94"/>
      <c r="D9" s="101"/>
      <c r="E9" s="101"/>
      <c r="F9" s="101"/>
      <c r="G9" s="101"/>
      <c r="H9" s="101"/>
      <c r="I9" s="101"/>
      <c r="J9" s="101"/>
      <c r="K9" s="94"/>
      <c r="L9" s="94"/>
      <c r="M9" s="94"/>
    </row>
    <row r="10" spans="1:13" s="93" customFormat="1" ht="15" customHeight="1" x14ac:dyDescent="0.2">
      <c r="A10" s="94"/>
      <c r="B10" s="103" t="s">
        <v>79</v>
      </c>
      <c r="C10" s="94"/>
      <c r="D10" s="782" t="s">
        <v>308</v>
      </c>
      <c r="E10" s="782"/>
      <c r="F10" s="782"/>
      <c r="G10" s="782"/>
      <c r="H10" s="782"/>
      <c r="I10" s="782"/>
      <c r="J10" s="782"/>
      <c r="K10" s="782"/>
      <c r="L10" s="104"/>
      <c r="M10" s="94"/>
    </row>
    <row r="11" spans="1:13" s="93" customFormat="1" ht="15" customHeight="1" x14ac:dyDescent="0.2">
      <c r="A11" s="94"/>
      <c r="B11" s="105"/>
      <c r="C11" s="94"/>
      <c r="D11" s="104"/>
      <c r="E11" s="104"/>
      <c r="F11" s="104"/>
      <c r="G11" s="104"/>
      <c r="H11" s="104"/>
      <c r="I11" s="104"/>
      <c r="J11" s="104"/>
      <c r="K11" s="104"/>
      <c r="L11" s="104"/>
      <c r="M11" s="94"/>
    </row>
    <row r="12" spans="1:13" s="93" customFormat="1" ht="15" customHeight="1" x14ac:dyDescent="0.2">
      <c r="A12" s="94"/>
      <c r="B12" s="105"/>
      <c r="C12" s="94"/>
      <c r="D12" s="101"/>
      <c r="E12" s="101"/>
      <c r="F12" s="101"/>
      <c r="G12" s="101"/>
      <c r="H12" s="101"/>
      <c r="I12" s="101"/>
      <c r="J12" s="778" t="s">
        <v>309</v>
      </c>
      <c r="K12" s="778"/>
      <c r="L12" s="94"/>
      <c r="M12" s="94"/>
    </row>
    <row r="13" spans="1:13" s="93" customFormat="1" ht="11.25" hidden="1" customHeight="1" x14ac:dyDescent="0.2">
      <c r="A13" s="94"/>
      <c r="B13" s="105"/>
      <c r="C13" s="94"/>
      <c r="D13" s="101"/>
      <c r="E13" s="101"/>
      <c r="F13" s="101"/>
      <c r="G13" s="101"/>
      <c r="H13" s="101"/>
      <c r="I13" s="101"/>
      <c r="J13" s="101"/>
      <c r="K13" s="101"/>
      <c r="L13" s="101"/>
      <c r="M13" s="94"/>
    </row>
    <row r="14" spans="1:13" s="93" customFormat="1" ht="15" hidden="1" customHeight="1" x14ac:dyDescent="0.2">
      <c r="A14" s="94"/>
      <c r="B14" s="106" t="s">
        <v>310</v>
      </c>
      <c r="C14" s="106"/>
      <c r="D14" s="107" t="s">
        <v>311</v>
      </c>
      <c r="E14" s="108"/>
      <c r="F14" s="107"/>
      <c r="G14" s="107"/>
      <c r="H14" s="107"/>
      <c r="I14" s="107"/>
      <c r="J14" s="107"/>
      <c r="K14" s="107"/>
      <c r="L14" s="101"/>
      <c r="M14" s="94"/>
    </row>
    <row r="15" spans="1:13" s="93" customFormat="1" ht="15" hidden="1" customHeight="1" x14ac:dyDescent="0.2">
      <c r="A15" s="94"/>
      <c r="B15" s="109"/>
      <c r="C15" s="109"/>
      <c r="D15" s="109"/>
      <c r="E15" s="107"/>
      <c r="F15" s="107"/>
      <c r="G15" s="107"/>
      <c r="H15" s="107"/>
      <c r="I15" s="107"/>
      <c r="J15" s="107"/>
      <c r="K15" s="107"/>
      <c r="L15" s="101"/>
      <c r="M15" s="94"/>
    </row>
    <row r="16" spans="1:13" s="93" customFormat="1" ht="15" hidden="1" customHeight="1" x14ac:dyDescent="0.2">
      <c r="A16" s="94"/>
      <c r="B16" s="110"/>
      <c r="C16" s="108"/>
      <c r="D16" s="107"/>
      <c r="E16" s="107"/>
      <c r="F16" s="107"/>
      <c r="G16" s="107"/>
      <c r="H16" s="107"/>
      <c r="I16" s="107"/>
      <c r="J16" s="786" t="s">
        <v>312</v>
      </c>
      <c r="K16" s="786"/>
      <c r="L16" s="101"/>
      <c r="M16" s="94"/>
    </row>
    <row r="17" spans="1:13" s="93" customFormat="1" ht="15" hidden="1" customHeight="1" x14ac:dyDescent="0.2">
      <c r="A17" s="94"/>
      <c r="B17" s="110"/>
      <c r="C17" s="108"/>
      <c r="D17" s="108"/>
      <c r="E17" s="108"/>
      <c r="F17" s="108"/>
      <c r="G17" s="108"/>
      <c r="H17" s="108"/>
      <c r="I17" s="784" t="s">
        <v>313</v>
      </c>
      <c r="J17" s="784"/>
      <c r="K17" s="784"/>
      <c r="L17" s="94"/>
      <c r="M17" s="94"/>
    </row>
    <row r="18" spans="1:13" s="93" customFormat="1" ht="15" customHeight="1" x14ac:dyDescent="0.2">
      <c r="A18" s="94"/>
      <c r="B18" s="105"/>
      <c r="C18" s="94"/>
      <c r="D18" s="94"/>
      <c r="E18" s="94"/>
      <c r="F18" s="94"/>
      <c r="G18" s="94"/>
      <c r="H18" s="94"/>
      <c r="I18" s="108"/>
      <c r="J18" s="94"/>
      <c r="K18" s="94"/>
      <c r="L18" s="94"/>
      <c r="M18" s="94"/>
    </row>
    <row r="19" spans="1:13" s="93" customFormat="1" ht="15" customHeight="1" x14ac:dyDescent="0.2">
      <c r="A19" s="94"/>
      <c r="B19" s="105" t="s">
        <v>314</v>
      </c>
      <c r="C19" s="94"/>
      <c r="D19" s="782" t="s">
        <v>315</v>
      </c>
      <c r="E19" s="782"/>
      <c r="F19" s="782"/>
      <c r="G19" s="782"/>
      <c r="H19" s="782"/>
      <c r="I19" s="782"/>
      <c r="J19" s="782"/>
      <c r="K19" s="782"/>
      <c r="L19" s="111"/>
      <c r="M19" s="94"/>
    </row>
    <row r="20" spans="1:13" s="93" customFormat="1" ht="5.25" customHeight="1" x14ac:dyDescent="0.2">
      <c r="A20" s="94"/>
      <c r="B20" s="105"/>
      <c r="C20" s="94"/>
      <c r="D20" s="111"/>
      <c r="E20" s="111"/>
      <c r="F20" s="111"/>
      <c r="G20" s="111"/>
      <c r="H20" s="111"/>
      <c r="I20" s="111"/>
      <c r="J20" s="111"/>
      <c r="K20" s="111"/>
      <c r="L20" s="111"/>
      <c r="M20" s="94"/>
    </row>
    <row r="21" spans="1:13" s="93" customFormat="1" ht="15.75" customHeight="1" x14ac:dyDescent="0.2">
      <c r="A21" s="94"/>
      <c r="B21" s="105"/>
      <c r="C21" s="94"/>
      <c r="D21" s="782" t="s">
        <v>316</v>
      </c>
      <c r="E21" s="782"/>
      <c r="F21" s="782"/>
      <c r="G21" s="782"/>
      <c r="H21" s="782"/>
      <c r="I21" s="782"/>
      <c r="J21" s="782"/>
      <c r="K21" s="782"/>
      <c r="L21" s="112"/>
      <c r="M21" s="94"/>
    </row>
    <row r="22" spans="1:13" s="93" customFormat="1" ht="7.5" customHeight="1" x14ac:dyDescent="0.2">
      <c r="A22" s="94"/>
      <c r="B22" s="105"/>
      <c r="C22" s="94"/>
      <c r="D22" s="94"/>
      <c r="E22" s="94"/>
      <c r="F22" s="94"/>
      <c r="G22" s="94"/>
      <c r="H22" s="94"/>
      <c r="I22" s="94"/>
      <c r="J22" s="101"/>
      <c r="K22" s="101"/>
      <c r="L22" s="101"/>
      <c r="M22" s="94"/>
    </row>
    <row r="23" spans="1:13" s="93" customFormat="1" ht="15" customHeight="1" x14ac:dyDescent="0.2">
      <c r="A23" s="94"/>
      <c r="B23" s="105"/>
      <c r="C23" s="778" t="s">
        <v>317</v>
      </c>
      <c r="D23" s="778"/>
      <c r="E23" s="778"/>
      <c r="F23" s="778"/>
      <c r="G23" s="778"/>
      <c r="H23" s="778"/>
      <c r="I23" s="778"/>
      <c r="J23" s="778"/>
      <c r="K23" s="778"/>
      <c r="L23" s="101"/>
      <c r="M23" s="94"/>
    </row>
    <row r="24" spans="1:13" s="93" customFormat="1" ht="6" customHeight="1" x14ac:dyDescent="0.2">
      <c r="A24" s="94"/>
      <c r="B24" s="105"/>
      <c r="C24" s="94"/>
      <c r="D24" s="94"/>
      <c r="E24" s="94"/>
      <c r="F24" s="94"/>
      <c r="G24" s="94"/>
      <c r="H24" s="94"/>
      <c r="I24" s="94"/>
      <c r="J24" s="94"/>
      <c r="K24" s="94"/>
      <c r="L24" s="101"/>
      <c r="M24" s="94"/>
    </row>
    <row r="25" spans="1:13" s="93" customFormat="1" ht="15" customHeight="1" x14ac:dyDescent="0.2">
      <c r="A25" s="94"/>
      <c r="B25" s="105"/>
      <c r="C25" s="94"/>
      <c r="D25" s="94"/>
      <c r="E25" s="94"/>
      <c r="F25" s="94"/>
      <c r="G25" s="94"/>
      <c r="H25" s="94"/>
      <c r="I25" s="778" t="s">
        <v>309</v>
      </c>
      <c r="J25" s="778"/>
      <c r="K25" s="778"/>
      <c r="L25" s="101"/>
      <c r="M25" s="94"/>
    </row>
    <row r="26" spans="1:13" s="93" customFormat="1" ht="6" customHeight="1" x14ac:dyDescent="0.2">
      <c r="A26" s="94"/>
      <c r="B26" s="105"/>
      <c r="C26" s="94"/>
      <c r="D26" s="94"/>
      <c r="E26" s="94"/>
      <c r="F26" s="94"/>
      <c r="G26" s="94"/>
      <c r="H26" s="94"/>
      <c r="I26" s="113"/>
      <c r="J26" s="113"/>
      <c r="K26" s="113"/>
      <c r="L26" s="101"/>
      <c r="M26" s="94"/>
    </row>
    <row r="27" spans="1:13" s="93" customFormat="1" ht="15" customHeight="1" x14ac:dyDescent="0.2">
      <c r="A27" s="94"/>
      <c r="B27" s="105"/>
      <c r="C27" s="778" t="s">
        <v>318</v>
      </c>
      <c r="D27" s="778"/>
      <c r="E27" s="778"/>
      <c r="F27" s="778"/>
      <c r="G27" s="778"/>
      <c r="H27" s="778"/>
      <c r="I27" s="778"/>
      <c r="J27" s="778"/>
      <c r="K27" s="778"/>
      <c r="L27" s="101"/>
      <c r="M27" s="94"/>
    </row>
    <row r="28" spans="1:13" s="93" customFormat="1" ht="6" customHeight="1" x14ac:dyDescent="0.2">
      <c r="A28" s="94"/>
      <c r="B28" s="105"/>
      <c r="C28" s="94"/>
      <c r="D28" s="94"/>
      <c r="E28" s="94"/>
      <c r="F28" s="94"/>
      <c r="G28" s="94"/>
      <c r="H28" s="94"/>
      <c r="I28" s="94"/>
      <c r="J28" s="94"/>
      <c r="K28" s="94"/>
      <c r="L28" s="101"/>
      <c r="M28" s="94"/>
    </row>
    <row r="29" spans="1:13" s="93" customFormat="1" ht="15" customHeight="1" x14ac:dyDescent="0.2">
      <c r="A29" s="94"/>
      <c r="B29" s="105"/>
      <c r="C29" s="94"/>
      <c r="D29" s="94"/>
      <c r="E29" s="94"/>
      <c r="F29" s="94"/>
      <c r="G29" s="94"/>
      <c r="H29" s="94"/>
      <c r="I29" s="778" t="s">
        <v>309</v>
      </c>
      <c r="J29" s="778"/>
      <c r="K29" s="778"/>
      <c r="L29" s="101"/>
      <c r="M29" s="94"/>
    </row>
    <row r="30" spans="1:13" s="93" customFormat="1" ht="6.75" customHeight="1" x14ac:dyDescent="0.2">
      <c r="A30" s="94"/>
      <c r="B30" s="105"/>
      <c r="C30" s="94"/>
      <c r="D30" s="94"/>
      <c r="E30" s="94"/>
      <c r="F30" s="94"/>
      <c r="G30" s="94"/>
      <c r="H30" s="94"/>
      <c r="I30" s="113"/>
      <c r="J30" s="113"/>
      <c r="K30" s="113"/>
      <c r="L30" s="101"/>
      <c r="M30" s="94"/>
    </row>
    <row r="31" spans="1:13" s="93" customFormat="1" ht="15" customHeight="1" x14ac:dyDescent="0.2">
      <c r="A31" s="94"/>
      <c r="B31" s="105"/>
      <c r="C31" s="778" t="s">
        <v>319</v>
      </c>
      <c r="D31" s="778"/>
      <c r="E31" s="778"/>
      <c r="F31" s="778"/>
      <c r="G31" s="778"/>
      <c r="H31" s="778"/>
      <c r="I31" s="778"/>
      <c r="J31" s="778"/>
      <c r="K31" s="778"/>
      <c r="L31" s="101"/>
      <c r="M31" s="94"/>
    </row>
    <row r="32" spans="1:13" s="93" customFormat="1" ht="15" customHeight="1" x14ac:dyDescent="0.2">
      <c r="A32" s="94"/>
      <c r="B32" s="105"/>
      <c r="C32" s="94"/>
      <c r="D32" s="94"/>
      <c r="E32" s="94"/>
      <c r="F32" s="94"/>
      <c r="G32" s="94"/>
      <c r="H32" s="94"/>
      <c r="I32" s="778" t="s">
        <v>309</v>
      </c>
      <c r="J32" s="778"/>
      <c r="K32" s="778"/>
      <c r="L32" s="101"/>
      <c r="M32" s="94"/>
    </row>
    <row r="33" spans="1:13" s="93" customFormat="1" ht="8.25" customHeight="1" x14ac:dyDescent="0.2">
      <c r="A33" s="94"/>
      <c r="B33" s="105"/>
      <c r="C33" s="94"/>
      <c r="D33" s="94"/>
      <c r="E33" s="94"/>
      <c r="F33" s="94"/>
      <c r="G33" s="94"/>
      <c r="H33" s="94"/>
      <c r="I33" s="113"/>
      <c r="J33" s="113"/>
      <c r="K33" s="113"/>
      <c r="L33" s="101"/>
      <c r="M33" s="94"/>
    </row>
    <row r="34" spans="1:13" s="93" customFormat="1" ht="15" customHeight="1" x14ac:dyDescent="0.2">
      <c r="A34" s="94"/>
      <c r="B34" s="105"/>
      <c r="C34" s="778" t="s">
        <v>320</v>
      </c>
      <c r="D34" s="778"/>
      <c r="E34" s="778"/>
      <c r="F34" s="778"/>
      <c r="G34" s="778"/>
      <c r="H34" s="778"/>
      <c r="I34" s="778"/>
      <c r="J34" s="778"/>
      <c r="K34" s="778"/>
      <c r="L34" s="101"/>
      <c r="M34" s="94"/>
    </row>
    <row r="35" spans="1:13" s="93" customFormat="1" ht="6" customHeight="1" x14ac:dyDescent="0.2">
      <c r="A35" s="94"/>
      <c r="B35" s="105"/>
      <c r="C35" s="94"/>
      <c r="D35" s="94"/>
      <c r="E35" s="94"/>
      <c r="F35" s="94"/>
      <c r="G35" s="94"/>
      <c r="H35" s="94"/>
      <c r="I35" s="94"/>
      <c r="J35" s="94"/>
      <c r="K35" s="94"/>
      <c r="L35" s="101"/>
      <c r="M35" s="94"/>
    </row>
    <row r="36" spans="1:13" s="93" customFormat="1" ht="15" customHeight="1" x14ac:dyDescent="0.2">
      <c r="A36" s="94"/>
      <c r="B36" s="105"/>
      <c r="C36" s="94"/>
      <c r="D36" s="94"/>
      <c r="E36" s="94"/>
      <c r="F36" s="94"/>
      <c r="G36" s="94"/>
      <c r="H36" s="94"/>
      <c r="I36" s="778" t="s">
        <v>309</v>
      </c>
      <c r="J36" s="778"/>
      <c r="K36" s="778"/>
      <c r="L36" s="101"/>
      <c r="M36" s="94"/>
    </row>
    <row r="37" spans="1:13" s="93" customFormat="1" ht="10.5" customHeight="1" x14ac:dyDescent="0.2">
      <c r="A37" s="94"/>
      <c r="B37" s="105"/>
      <c r="C37" s="94"/>
      <c r="D37" s="94"/>
      <c r="E37" s="94"/>
      <c r="F37" s="94"/>
      <c r="G37" s="94"/>
      <c r="H37" s="94"/>
      <c r="I37" s="113"/>
      <c r="J37" s="113"/>
      <c r="K37" s="113"/>
      <c r="L37" s="101"/>
      <c r="M37" s="94"/>
    </row>
    <row r="38" spans="1:13" s="93" customFormat="1" ht="15" customHeight="1" x14ac:dyDescent="0.2">
      <c r="A38" s="94"/>
      <c r="C38" s="94"/>
      <c r="D38" s="783" t="s">
        <v>321</v>
      </c>
      <c r="E38" s="783"/>
      <c r="F38" s="783"/>
      <c r="G38" s="783"/>
      <c r="H38" s="783"/>
      <c r="I38" s="783"/>
      <c r="J38" s="783"/>
      <c r="K38" s="783"/>
      <c r="L38" s="114"/>
      <c r="M38" s="94"/>
    </row>
    <row r="39" spans="1:13" s="93" customFormat="1" ht="15" customHeight="1" x14ac:dyDescent="0.2">
      <c r="A39" s="94"/>
      <c r="B39" s="105"/>
      <c r="C39" s="94"/>
      <c r="D39" s="94"/>
      <c r="E39" s="94"/>
      <c r="F39" s="94"/>
      <c r="G39" s="94"/>
      <c r="H39" s="94"/>
      <c r="I39" s="94"/>
      <c r="J39" s="94"/>
      <c r="K39" s="94"/>
      <c r="L39" s="94"/>
      <c r="M39" s="94"/>
    </row>
    <row r="40" spans="1:13" s="93" customFormat="1" ht="15" customHeight="1" x14ac:dyDescent="0.2">
      <c r="A40" s="94"/>
      <c r="B40" s="115" t="s">
        <v>80</v>
      </c>
      <c r="C40" s="94"/>
      <c r="D40" s="781" t="s">
        <v>322</v>
      </c>
      <c r="E40" s="781"/>
      <c r="F40" s="781"/>
      <c r="G40" s="781"/>
      <c r="H40" s="781"/>
      <c r="I40" s="781"/>
      <c r="J40" s="781"/>
      <c r="K40" s="781"/>
      <c r="M40" s="94"/>
    </row>
    <row r="41" spans="1:13" s="93" customFormat="1" ht="15" customHeight="1" x14ac:dyDescent="0.2">
      <c r="A41" s="94"/>
      <c r="B41" s="105"/>
      <c r="C41" s="94"/>
      <c r="D41" s="781"/>
      <c r="E41" s="781"/>
      <c r="F41" s="781"/>
      <c r="G41" s="781"/>
      <c r="H41" s="781"/>
      <c r="I41" s="781"/>
      <c r="J41" s="781"/>
      <c r="K41" s="781"/>
      <c r="L41" s="116"/>
      <c r="M41" s="94"/>
    </row>
    <row r="42" spans="1:13" s="93" customFormat="1" ht="15" customHeight="1" x14ac:dyDescent="0.2">
      <c r="A42" s="94"/>
      <c r="B42" s="115"/>
      <c r="C42" s="94"/>
      <c r="D42" s="111"/>
      <c r="E42" s="111"/>
      <c r="F42" s="111"/>
      <c r="G42" s="111"/>
      <c r="H42" s="111"/>
      <c r="I42" s="778" t="s">
        <v>309</v>
      </c>
      <c r="J42" s="778"/>
      <c r="K42" s="778"/>
      <c r="L42" s="117"/>
      <c r="M42" s="94"/>
    </row>
    <row r="43" spans="1:13" s="93" customFormat="1" ht="12.75" customHeight="1" x14ac:dyDescent="0.2">
      <c r="A43" s="94"/>
      <c r="B43" s="105"/>
      <c r="C43" s="94"/>
      <c r="D43" s="94"/>
      <c r="E43" s="101"/>
      <c r="F43" s="101"/>
      <c r="G43" s="101"/>
      <c r="H43" s="101"/>
      <c r="I43" s="113"/>
      <c r="J43" s="113"/>
      <c r="K43" s="113"/>
      <c r="L43" s="94"/>
      <c r="M43" s="94"/>
    </row>
    <row r="44" spans="1:13" s="93" customFormat="1" ht="15" customHeight="1" x14ac:dyDescent="0.2">
      <c r="A44" s="94"/>
      <c r="B44" s="115" t="s">
        <v>323</v>
      </c>
      <c r="C44" s="94"/>
      <c r="D44" s="779" t="s">
        <v>324</v>
      </c>
      <c r="E44" s="779"/>
      <c r="F44" s="779"/>
      <c r="G44" s="779"/>
      <c r="H44" s="779"/>
      <c r="I44" s="779"/>
      <c r="J44" s="779"/>
      <c r="K44" s="779"/>
      <c r="L44" s="118"/>
      <c r="M44" s="94"/>
    </row>
    <row r="45" spans="1:13" s="93" customFormat="1" ht="15" customHeight="1" x14ac:dyDescent="0.2">
      <c r="A45" s="94"/>
      <c r="B45" s="105"/>
      <c r="C45" s="94"/>
      <c r="D45" s="779"/>
      <c r="E45" s="779"/>
      <c r="F45" s="779"/>
      <c r="G45" s="779"/>
      <c r="H45" s="779"/>
      <c r="I45" s="779"/>
      <c r="J45" s="779"/>
      <c r="K45" s="779"/>
      <c r="L45" s="118"/>
      <c r="M45" s="94"/>
    </row>
    <row r="46" spans="1:13" s="93" customFormat="1" ht="15" customHeight="1" x14ac:dyDescent="0.2">
      <c r="A46" s="94"/>
      <c r="B46" s="119"/>
      <c r="C46" s="120"/>
      <c r="D46" s="121"/>
      <c r="E46" s="122"/>
      <c r="F46" s="122"/>
      <c r="G46" s="122"/>
      <c r="H46" s="123"/>
      <c r="I46" s="780" t="s">
        <v>325</v>
      </c>
      <c r="J46" s="780"/>
      <c r="K46" s="780"/>
      <c r="L46" s="121"/>
      <c r="M46" s="94"/>
    </row>
    <row r="47" spans="1:13" s="93" customFormat="1" ht="19.5" customHeight="1" x14ac:dyDescent="0.2">
      <c r="A47" s="94"/>
      <c r="B47" s="105"/>
      <c r="C47" s="94"/>
      <c r="D47" s="124"/>
      <c r="E47" s="123"/>
      <c r="F47" s="123"/>
      <c r="G47" s="123"/>
      <c r="H47" s="123"/>
      <c r="I47" s="780" t="s">
        <v>326</v>
      </c>
      <c r="J47" s="780"/>
      <c r="K47" s="780"/>
      <c r="L47" s="124"/>
      <c r="M47" s="94"/>
    </row>
    <row r="48" spans="1:13" s="93" customFormat="1" ht="12" customHeight="1" x14ac:dyDescent="0.2">
      <c r="A48" s="94"/>
      <c r="B48" s="105"/>
      <c r="C48" s="94"/>
      <c r="D48" s="124"/>
      <c r="E48" s="123"/>
      <c r="F48" s="123"/>
      <c r="G48" s="123"/>
      <c r="H48" s="123"/>
      <c r="I48" s="125"/>
      <c r="J48" s="125"/>
      <c r="K48" s="125"/>
      <c r="L48" s="124"/>
      <c r="M48" s="94"/>
    </row>
    <row r="49" spans="1:13" s="93" customFormat="1" ht="12" customHeight="1" x14ac:dyDescent="0.2">
      <c r="A49" s="126" t="s">
        <v>327</v>
      </c>
      <c r="B49" s="105"/>
      <c r="C49" s="94"/>
      <c r="D49" s="124"/>
      <c r="E49" s="124"/>
      <c r="F49" s="124"/>
      <c r="G49" s="124"/>
      <c r="H49" s="124"/>
      <c r="I49" s="127"/>
      <c r="J49" s="127"/>
      <c r="K49" s="127"/>
      <c r="L49" s="128"/>
      <c r="M49" s="94"/>
    </row>
    <row r="50" spans="1:13" s="93" customFormat="1" ht="15" customHeight="1" x14ac:dyDescent="0.2">
      <c r="A50" s="94"/>
      <c r="B50" s="105"/>
      <c r="C50" s="94"/>
      <c r="D50" s="124"/>
      <c r="E50" s="116"/>
      <c r="F50" s="116"/>
      <c r="G50" s="116"/>
      <c r="H50" s="116"/>
      <c r="I50" s="124"/>
      <c r="J50" s="124"/>
      <c r="K50" s="124"/>
      <c r="L50" s="94"/>
      <c r="M50" s="94"/>
    </row>
    <row r="51" spans="1:13" s="93" customFormat="1" ht="15" customHeight="1" x14ac:dyDescent="0.2">
      <c r="A51" s="94"/>
      <c r="B51" s="105"/>
      <c r="C51" s="94"/>
      <c r="D51" s="94"/>
      <c r="E51" s="94"/>
      <c r="F51" s="94"/>
      <c r="G51" s="94"/>
      <c r="H51" s="94"/>
      <c r="I51" s="94"/>
      <c r="J51" s="94"/>
      <c r="K51" s="94"/>
      <c r="L51" s="94"/>
      <c r="M51" s="94"/>
    </row>
    <row r="52" spans="1:13" s="93" customFormat="1" ht="15" customHeight="1" x14ac:dyDescent="0.2">
      <c r="A52" s="94"/>
      <c r="B52" s="105"/>
      <c r="C52" s="94"/>
      <c r="D52" s="94"/>
      <c r="E52" s="94"/>
      <c r="F52" s="94"/>
      <c r="G52" s="94"/>
      <c r="H52" s="94"/>
      <c r="I52" s="94"/>
      <c r="J52" s="94"/>
      <c r="K52" s="94"/>
      <c r="L52" s="94"/>
      <c r="M52" s="94"/>
    </row>
    <row r="53" spans="1:13" s="93" customFormat="1" ht="15" customHeight="1" x14ac:dyDescent="0.2">
      <c r="A53" s="94"/>
      <c r="B53" s="94"/>
      <c r="C53" s="94"/>
      <c r="D53" s="94"/>
      <c r="E53" s="778"/>
      <c r="F53" s="778"/>
      <c r="G53" s="778"/>
      <c r="H53" s="778"/>
      <c r="I53" s="778"/>
      <c r="J53" s="778"/>
      <c r="K53" s="778"/>
      <c r="L53" s="778"/>
      <c r="M53" s="94"/>
    </row>
    <row r="54" spans="1:13" s="93" customFormat="1" ht="15" customHeight="1" x14ac:dyDescent="0.2">
      <c r="A54" s="94"/>
      <c r="B54" s="94"/>
      <c r="C54" s="94"/>
      <c r="D54" s="94"/>
      <c r="E54" s="778"/>
      <c r="F54" s="778"/>
      <c r="G54" s="778"/>
      <c r="H54" s="778"/>
      <c r="I54" s="778"/>
      <c r="J54" s="778"/>
      <c r="K54" s="778"/>
      <c r="L54" s="778"/>
      <c r="M54" s="94"/>
    </row>
    <row r="55" spans="1:13" s="93" customFormat="1" ht="15" customHeight="1" x14ac:dyDescent="0.2">
      <c r="A55" s="94"/>
      <c r="B55" s="94"/>
      <c r="C55" s="94"/>
      <c r="D55" s="94"/>
      <c r="E55" s="101"/>
      <c r="F55" s="101"/>
      <c r="G55" s="101"/>
      <c r="H55" s="101"/>
      <c r="I55" s="101"/>
      <c r="J55" s="113"/>
      <c r="K55" s="113"/>
      <c r="L55" s="113"/>
      <c r="M55" s="94"/>
    </row>
    <row r="56" spans="1:13" s="93" customFormat="1" ht="15" customHeight="1" x14ac:dyDescent="0.2">
      <c r="A56" s="94"/>
      <c r="B56" s="94"/>
      <c r="C56" s="94"/>
      <c r="D56" s="94"/>
      <c r="E56" s="94"/>
      <c r="F56" s="94"/>
      <c r="G56" s="94"/>
      <c r="H56" s="94"/>
      <c r="I56" s="94"/>
      <c r="J56" s="94"/>
      <c r="K56" s="94"/>
      <c r="L56" s="94"/>
      <c r="M56" s="94"/>
    </row>
    <row r="57" spans="1:13" s="93" customFormat="1" ht="15" customHeight="1" x14ac:dyDescent="0.2">
      <c r="A57" s="94"/>
      <c r="B57" s="94"/>
      <c r="C57" s="102"/>
      <c r="D57" s="94"/>
      <c r="E57" s="101"/>
      <c r="F57" s="129"/>
      <c r="G57" s="129"/>
      <c r="H57" s="129"/>
      <c r="I57" s="129"/>
      <c r="J57" s="129"/>
      <c r="K57" s="129"/>
      <c r="L57" s="94"/>
      <c r="M57" s="94"/>
    </row>
    <row r="58" spans="1:13" s="93" customFormat="1" ht="15" customHeight="1" x14ac:dyDescent="0.2">
      <c r="A58" s="94"/>
      <c r="B58" s="94"/>
      <c r="C58" s="102"/>
      <c r="D58" s="94"/>
      <c r="E58" s="130"/>
      <c r="F58" s="130"/>
      <c r="G58" s="130"/>
      <c r="H58" s="130"/>
      <c r="I58" s="130"/>
      <c r="J58" s="130"/>
      <c r="K58" s="130"/>
      <c r="L58" s="94"/>
      <c r="M58" s="94"/>
    </row>
    <row r="59" spans="1:13" s="93" customFormat="1" ht="26.25" customHeight="1" x14ac:dyDescent="0.2">
      <c r="A59" s="94"/>
      <c r="B59" s="94"/>
      <c r="C59" s="94"/>
      <c r="D59" s="94"/>
      <c r="E59" s="130"/>
      <c r="F59" s="130"/>
      <c r="G59" s="130"/>
      <c r="H59" s="130"/>
      <c r="I59" s="130"/>
      <c r="J59" s="130"/>
      <c r="K59" s="130"/>
      <c r="L59" s="94"/>
      <c r="M59" s="94"/>
    </row>
    <row r="60" spans="1:13" x14ac:dyDescent="0.2">
      <c r="E60" s="130"/>
      <c r="F60" s="130"/>
      <c r="G60" s="130"/>
      <c r="H60" s="130"/>
      <c r="I60" s="130"/>
      <c r="J60" s="130"/>
      <c r="K60" s="130"/>
    </row>
    <row r="61" spans="1:13" x14ac:dyDescent="0.2">
      <c r="E61" s="130"/>
      <c r="F61" s="130"/>
      <c r="G61" s="130"/>
      <c r="H61" s="130"/>
      <c r="I61" s="130"/>
      <c r="J61" s="130"/>
      <c r="K61" s="130"/>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14"/>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62"/>
  <sheetViews>
    <sheetView showGridLines="0" view="pageBreakPreview" zoomScaleNormal="100" zoomScaleSheetLayoutView="100" workbookViewId="0">
      <selection activeCell="H2" sqref="H2:AH2"/>
    </sheetView>
  </sheetViews>
  <sheetFormatPr defaultColWidth="8.77734375" defaultRowHeight="12" x14ac:dyDescent="0.2"/>
  <cols>
    <col min="1" max="34" width="3.109375" style="132" customWidth="1"/>
    <col min="35" max="16384" width="8.77734375" style="132"/>
  </cols>
  <sheetData>
    <row r="1" spans="1:37" ht="37.35" customHeight="1" thickBot="1" x14ac:dyDescent="0.25">
      <c r="A1" s="380" t="s">
        <v>328</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J1" s="132" t="s">
        <v>329</v>
      </c>
    </row>
    <row r="2" spans="1:37" ht="16.350000000000001" customHeight="1" x14ac:dyDescent="0.2">
      <c r="A2" s="382" t="s">
        <v>84</v>
      </c>
      <c r="B2" s="383"/>
      <c r="C2" s="388" t="s">
        <v>330</v>
      </c>
      <c r="D2" s="389"/>
      <c r="E2" s="389"/>
      <c r="F2" s="389"/>
      <c r="G2" s="390"/>
      <c r="H2" s="391"/>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3"/>
      <c r="AJ2" s="132" t="s">
        <v>329</v>
      </c>
    </row>
    <row r="3" spans="1:37" ht="16.350000000000001" customHeight="1" x14ac:dyDescent="0.2">
      <c r="A3" s="384"/>
      <c r="B3" s="385"/>
      <c r="C3" s="394" t="s">
        <v>73</v>
      </c>
      <c r="D3" s="395"/>
      <c r="E3" s="395"/>
      <c r="F3" s="395"/>
      <c r="G3" s="396"/>
      <c r="H3" s="133"/>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5"/>
    </row>
    <row r="4" spans="1:37" ht="27.9" customHeight="1" x14ac:dyDescent="0.2">
      <c r="A4" s="386"/>
      <c r="B4" s="387"/>
      <c r="C4" s="397" t="s">
        <v>85</v>
      </c>
      <c r="D4" s="397"/>
      <c r="E4" s="397"/>
      <c r="F4" s="397"/>
      <c r="G4" s="397"/>
      <c r="H4" s="398"/>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400"/>
    </row>
    <row r="5" spans="1:37" ht="15.75" customHeight="1" x14ac:dyDescent="0.2">
      <c r="A5" s="386"/>
      <c r="B5" s="387"/>
      <c r="C5" s="397" t="s">
        <v>6</v>
      </c>
      <c r="D5" s="397"/>
      <c r="E5" s="397"/>
      <c r="F5" s="397"/>
      <c r="G5" s="397"/>
      <c r="H5" s="401" t="s">
        <v>86</v>
      </c>
      <c r="I5" s="402"/>
      <c r="J5" s="402"/>
      <c r="K5" s="402"/>
      <c r="L5" s="403"/>
      <c r="M5" s="403"/>
      <c r="N5" s="136" t="s">
        <v>87</v>
      </c>
      <c r="O5" s="403"/>
      <c r="P5" s="403"/>
      <c r="Q5" s="137" t="s">
        <v>88</v>
      </c>
      <c r="R5" s="402"/>
      <c r="S5" s="402"/>
      <c r="T5" s="402"/>
      <c r="U5" s="402"/>
      <c r="V5" s="402"/>
      <c r="W5" s="402"/>
      <c r="X5" s="402"/>
      <c r="Y5" s="402"/>
      <c r="Z5" s="402"/>
      <c r="AA5" s="402"/>
      <c r="AB5" s="402"/>
      <c r="AC5" s="402"/>
      <c r="AD5" s="402"/>
      <c r="AE5" s="402"/>
      <c r="AF5" s="402"/>
      <c r="AG5" s="402"/>
      <c r="AH5" s="413"/>
    </row>
    <row r="6" spans="1:37" ht="15.75" customHeight="1" x14ac:dyDescent="0.2">
      <c r="A6" s="386"/>
      <c r="B6" s="387"/>
      <c r="C6" s="397"/>
      <c r="D6" s="397"/>
      <c r="E6" s="397"/>
      <c r="F6" s="397"/>
      <c r="G6" s="397"/>
      <c r="H6" s="414"/>
      <c r="I6" s="415"/>
      <c r="J6" s="415"/>
      <c r="K6" s="415"/>
      <c r="L6" s="138" t="s">
        <v>331</v>
      </c>
      <c r="M6" s="138" t="s">
        <v>332</v>
      </c>
      <c r="N6" s="415"/>
      <c r="O6" s="415"/>
      <c r="P6" s="415"/>
      <c r="Q6" s="415"/>
      <c r="R6" s="415"/>
      <c r="S6" s="415"/>
      <c r="T6" s="415"/>
      <c r="U6" s="415"/>
      <c r="V6" s="138" t="s">
        <v>333</v>
      </c>
      <c r="W6" s="138" t="s">
        <v>334</v>
      </c>
      <c r="X6" s="415"/>
      <c r="Y6" s="415"/>
      <c r="Z6" s="415"/>
      <c r="AA6" s="415"/>
      <c r="AB6" s="415"/>
      <c r="AC6" s="415"/>
      <c r="AD6" s="415"/>
      <c r="AE6" s="415"/>
      <c r="AF6" s="415"/>
      <c r="AG6" s="415"/>
      <c r="AH6" s="416"/>
    </row>
    <row r="7" spans="1:37" ht="15.75" customHeight="1" x14ac:dyDescent="0.2">
      <c r="A7" s="386"/>
      <c r="B7" s="387"/>
      <c r="C7" s="397"/>
      <c r="D7" s="397"/>
      <c r="E7" s="397"/>
      <c r="F7" s="397"/>
      <c r="G7" s="397"/>
      <c r="H7" s="414"/>
      <c r="I7" s="415"/>
      <c r="J7" s="415"/>
      <c r="K7" s="415"/>
      <c r="L7" s="138" t="s">
        <v>335</v>
      </c>
      <c r="M7" s="138" t="s">
        <v>336</v>
      </c>
      <c r="N7" s="415"/>
      <c r="O7" s="415"/>
      <c r="P7" s="415"/>
      <c r="Q7" s="415"/>
      <c r="R7" s="415"/>
      <c r="S7" s="415"/>
      <c r="T7" s="415"/>
      <c r="U7" s="415"/>
      <c r="V7" s="138" t="s">
        <v>337</v>
      </c>
      <c r="W7" s="138" t="s">
        <v>338</v>
      </c>
      <c r="X7" s="415"/>
      <c r="Y7" s="415"/>
      <c r="Z7" s="415"/>
      <c r="AA7" s="415"/>
      <c r="AB7" s="415"/>
      <c r="AC7" s="415"/>
      <c r="AD7" s="415"/>
      <c r="AE7" s="415"/>
      <c r="AF7" s="415"/>
      <c r="AG7" s="415"/>
      <c r="AH7" s="416"/>
    </row>
    <row r="8" spans="1:37" ht="18.899999999999999" customHeight="1" x14ac:dyDescent="0.2">
      <c r="A8" s="386"/>
      <c r="B8" s="387"/>
      <c r="C8" s="397"/>
      <c r="D8" s="397"/>
      <c r="E8" s="397"/>
      <c r="F8" s="397"/>
      <c r="G8" s="397"/>
      <c r="H8" s="417"/>
      <c r="I8" s="418"/>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9"/>
    </row>
    <row r="9" spans="1:37" ht="16.350000000000001" customHeight="1" x14ac:dyDescent="0.2">
      <c r="A9" s="386"/>
      <c r="B9" s="387"/>
      <c r="C9" s="397" t="s">
        <v>12</v>
      </c>
      <c r="D9" s="397"/>
      <c r="E9" s="397"/>
      <c r="F9" s="397"/>
      <c r="G9" s="397"/>
      <c r="H9" s="404" t="s">
        <v>3</v>
      </c>
      <c r="I9" s="405"/>
      <c r="J9" s="406"/>
      <c r="K9" s="407"/>
      <c r="L9" s="408"/>
      <c r="M9" s="408"/>
      <c r="N9" s="408"/>
      <c r="O9" s="408"/>
      <c r="P9" s="408"/>
      <c r="Q9" s="139" t="s">
        <v>339</v>
      </c>
      <c r="R9" s="140"/>
      <c r="S9" s="409"/>
      <c r="T9" s="409"/>
      <c r="U9" s="410"/>
      <c r="V9" s="404" t="s">
        <v>4</v>
      </c>
      <c r="W9" s="405"/>
      <c r="X9" s="406"/>
      <c r="Y9" s="407"/>
      <c r="Z9" s="408"/>
      <c r="AA9" s="408"/>
      <c r="AB9" s="408"/>
      <c r="AC9" s="408"/>
      <c r="AD9" s="408"/>
      <c r="AE9" s="408"/>
      <c r="AF9" s="408"/>
      <c r="AG9" s="408"/>
      <c r="AH9" s="411"/>
    </row>
    <row r="10" spans="1:37" ht="16.350000000000001" customHeight="1" x14ac:dyDescent="0.2">
      <c r="A10" s="386"/>
      <c r="B10" s="387"/>
      <c r="C10" s="397"/>
      <c r="D10" s="397"/>
      <c r="E10" s="397"/>
      <c r="F10" s="397"/>
      <c r="G10" s="397"/>
      <c r="H10" s="412" t="s">
        <v>89</v>
      </c>
      <c r="I10" s="412"/>
      <c r="J10" s="412"/>
      <c r="K10" s="407"/>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11"/>
      <c r="AK10" s="132" t="s">
        <v>72</v>
      </c>
    </row>
    <row r="11" spans="1:37" ht="16.350000000000001" customHeight="1" x14ac:dyDescent="0.2">
      <c r="A11" s="430" t="s">
        <v>8</v>
      </c>
      <c r="B11" s="431"/>
      <c r="C11" s="397" t="s">
        <v>73</v>
      </c>
      <c r="D11" s="397"/>
      <c r="E11" s="397"/>
      <c r="F11" s="397"/>
      <c r="G11" s="397"/>
      <c r="H11" s="422"/>
      <c r="I11" s="422"/>
      <c r="J11" s="422"/>
      <c r="K11" s="422"/>
      <c r="L11" s="422"/>
      <c r="M11" s="422"/>
      <c r="N11" s="422"/>
      <c r="O11" s="422"/>
      <c r="P11" s="397" t="s">
        <v>90</v>
      </c>
      <c r="Q11" s="397"/>
      <c r="R11" s="397"/>
      <c r="S11" s="401" t="s">
        <v>86</v>
      </c>
      <c r="T11" s="402"/>
      <c r="U11" s="402"/>
      <c r="V11" s="402"/>
      <c r="W11" s="403"/>
      <c r="X11" s="403"/>
      <c r="Y11" s="136" t="s">
        <v>87</v>
      </c>
      <c r="Z11" s="403"/>
      <c r="AA11" s="403"/>
      <c r="AB11" s="137" t="s">
        <v>88</v>
      </c>
      <c r="AC11" s="420"/>
      <c r="AD11" s="420"/>
      <c r="AE11" s="420"/>
      <c r="AF11" s="420"/>
      <c r="AG11" s="420"/>
      <c r="AH11" s="421"/>
    </row>
    <row r="12" spans="1:37" ht="24" customHeight="1" x14ac:dyDescent="0.2">
      <c r="A12" s="430"/>
      <c r="B12" s="431"/>
      <c r="C12" s="397" t="s">
        <v>91</v>
      </c>
      <c r="D12" s="397"/>
      <c r="E12" s="397"/>
      <c r="F12" s="397"/>
      <c r="G12" s="397"/>
      <c r="H12" s="422"/>
      <c r="I12" s="422"/>
      <c r="J12" s="422"/>
      <c r="K12" s="422"/>
      <c r="L12" s="422"/>
      <c r="M12" s="422"/>
      <c r="N12" s="422"/>
      <c r="O12" s="422"/>
      <c r="P12" s="397"/>
      <c r="Q12" s="397"/>
      <c r="R12" s="397"/>
      <c r="S12" s="423"/>
      <c r="T12" s="424"/>
      <c r="U12" s="424"/>
      <c r="V12" s="424"/>
      <c r="W12" s="424"/>
      <c r="X12" s="424"/>
      <c r="Y12" s="424"/>
      <c r="Z12" s="424"/>
      <c r="AA12" s="424"/>
      <c r="AB12" s="424"/>
      <c r="AC12" s="424"/>
      <c r="AD12" s="424"/>
      <c r="AE12" s="424"/>
      <c r="AF12" s="424"/>
      <c r="AG12" s="424"/>
      <c r="AH12" s="425"/>
    </row>
    <row r="13" spans="1:37" ht="18.149999999999999" customHeight="1" x14ac:dyDescent="0.2">
      <c r="A13" s="430"/>
      <c r="B13" s="431"/>
      <c r="C13" s="397" t="s">
        <v>92</v>
      </c>
      <c r="D13" s="397"/>
      <c r="E13" s="397"/>
      <c r="F13" s="397"/>
      <c r="G13" s="397"/>
      <c r="H13" s="429"/>
      <c r="I13" s="429"/>
      <c r="J13" s="429"/>
      <c r="K13" s="429"/>
      <c r="L13" s="429"/>
      <c r="M13" s="429"/>
      <c r="N13" s="429"/>
      <c r="O13" s="429"/>
      <c r="P13" s="397"/>
      <c r="Q13" s="397"/>
      <c r="R13" s="397"/>
      <c r="S13" s="426"/>
      <c r="T13" s="427"/>
      <c r="U13" s="427"/>
      <c r="V13" s="427"/>
      <c r="W13" s="427"/>
      <c r="X13" s="427"/>
      <c r="Y13" s="427"/>
      <c r="Z13" s="427"/>
      <c r="AA13" s="427"/>
      <c r="AB13" s="427"/>
      <c r="AC13" s="427"/>
      <c r="AD13" s="427"/>
      <c r="AE13" s="427"/>
      <c r="AF13" s="427"/>
      <c r="AG13" s="427"/>
      <c r="AH13" s="428"/>
    </row>
    <row r="14" spans="1:37" ht="20.25" customHeight="1" x14ac:dyDescent="0.2">
      <c r="A14" s="438" t="s">
        <v>93</v>
      </c>
      <c r="B14" s="439"/>
      <c r="C14" s="439"/>
      <c r="D14" s="439"/>
      <c r="E14" s="439"/>
      <c r="F14" s="439"/>
      <c r="G14" s="439"/>
      <c r="H14" s="443"/>
      <c r="I14" s="444"/>
      <c r="J14" s="445"/>
      <c r="K14" s="446" t="s">
        <v>15</v>
      </c>
      <c r="L14" s="446"/>
      <c r="M14" s="446"/>
      <c r="N14" s="446"/>
      <c r="O14" s="446"/>
      <c r="P14" s="446"/>
      <c r="Q14" s="446"/>
      <c r="R14" s="446"/>
      <c r="S14" s="446"/>
      <c r="T14" s="446"/>
      <c r="U14" s="446"/>
      <c r="V14" s="446"/>
      <c r="W14" s="447"/>
      <c r="X14" s="448"/>
      <c r="Y14" s="448"/>
      <c r="Z14" s="448"/>
      <c r="AA14" s="448"/>
      <c r="AB14" s="448"/>
      <c r="AC14" s="448"/>
      <c r="AD14" s="448"/>
      <c r="AE14" s="448"/>
      <c r="AF14" s="448"/>
      <c r="AG14" s="448"/>
      <c r="AH14" s="449"/>
    </row>
    <row r="15" spans="1:37" ht="20.25" customHeight="1" x14ac:dyDescent="0.2">
      <c r="A15" s="440"/>
      <c r="B15" s="439"/>
      <c r="C15" s="439"/>
      <c r="D15" s="439"/>
      <c r="E15" s="439"/>
      <c r="F15" s="439"/>
      <c r="G15" s="439"/>
      <c r="H15" s="456"/>
      <c r="I15" s="457"/>
      <c r="J15" s="458"/>
      <c r="K15" s="459" t="s">
        <v>340</v>
      </c>
      <c r="L15" s="459"/>
      <c r="M15" s="459"/>
      <c r="N15" s="459"/>
      <c r="O15" s="459"/>
      <c r="P15" s="459"/>
      <c r="Q15" s="459"/>
      <c r="R15" s="459"/>
      <c r="S15" s="459"/>
      <c r="T15" s="459"/>
      <c r="U15" s="459"/>
      <c r="V15" s="459"/>
      <c r="W15" s="450"/>
      <c r="X15" s="451"/>
      <c r="Y15" s="451"/>
      <c r="Z15" s="451"/>
      <c r="AA15" s="451"/>
      <c r="AB15" s="451"/>
      <c r="AC15" s="451"/>
      <c r="AD15" s="451"/>
      <c r="AE15" s="451"/>
      <c r="AF15" s="451"/>
      <c r="AG15" s="451"/>
      <c r="AH15" s="452"/>
    </row>
    <row r="16" spans="1:37" ht="54" customHeight="1" x14ac:dyDescent="0.2">
      <c r="A16" s="440"/>
      <c r="B16" s="439"/>
      <c r="C16" s="439"/>
      <c r="D16" s="439"/>
      <c r="E16" s="439"/>
      <c r="F16" s="439"/>
      <c r="G16" s="439"/>
      <c r="H16" s="460"/>
      <c r="I16" s="461"/>
      <c r="J16" s="462"/>
      <c r="K16" s="463" t="s">
        <v>341</v>
      </c>
      <c r="L16" s="464"/>
      <c r="M16" s="464"/>
      <c r="N16" s="464"/>
      <c r="O16" s="464"/>
      <c r="P16" s="464"/>
      <c r="Q16" s="464"/>
      <c r="R16" s="464"/>
      <c r="S16" s="464"/>
      <c r="T16" s="464"/>
      <c r="U16" s="464"/>
      <c r="V16" s="465"/>
      <c r="W16" s="450"/>
      <c r="X16" s="451"/>
      <c r="Y16" s="451"/>
      <c r="Z16" s="451"/>
      <c r="AA16" s="451"/>
      <c r="AB16" s="451"/>
      <c r="AC16" s="451"/>
      <c r="AD16" s="451"/>
      <c r="AE16" s="451"/>
      <c r="AF16" s="451"/>
      <c r="AG16" s="451"/>
      <c r="AH16" s="452"/>
    </row>
    <row r="17" spans="1:34" ht="20.25" customHeight="1" x14ac:dyDescent="0.2">
      <c r="A17" s="440"/>
      <c r="B17" s="439"/>
      <c r="C17" s="439"/>
      <c r="D17" s="439"/>
      <c r="E17" s="439"/>
      <c r="F17" s="439"/>
      <c r="G17" s="439"/>
      <c r="H17" s="443"/>
      <c r="I17" s="444"/>
      <c r="J17" s="445"/>
      <c r="K17" s="446" t="s">
        <v>94</v>
      </c>
      <c r="L17" s="446"/>
      <c r="M17" s="446"/>
      <c r="N17" s="446"/>
      <c r="O17" s="446"/>
      <c r="P17" s="446"/>
      <c r="Q17" s="446"/>
      <c r="R17" s="446"/>
      <c r="S17" s="446"/>
      <c r="T17" s="446"/>
      <c r="U17" s="446"/>
      <c r="V17" s="446"/>
      <c r="W17" s="450"/>
      <c r="X17" s="451"/>
      <c r="Y17" s="451"/>
      <c r="Z17" s="451"/>
      <c r="AA17" s="451"/>
      <c r="AB17" s="451"/>
      <c r="AC17" s="451"/>
      <c r="AD17" s="451"/>
      <c r="AE17" s="451"/>
      <c r="AF17" s="451"/>
      <c r="AG17" s="451"/>
      <c r="AH17" s="452"/>
    </row>
    <row r="18" spans="1:34" ht="20.25" customHeight="1" x14ac:dyDescent="0.2">
      <c r="A18" s="441"/>
      <c r="B18" s="442"/>
      <c r="C18" s="442"/>
      <c r="D18" s="442"/>
      <c r="E18" s="442"/>
      <c r="F18" s="442"/>
      <c r="G18" s="442"/>
      <c r="H18" s="443"/>
      <c r="I18" s="444"/>
      <c r="J18" s="445"/>
      <c r="K18" s="446" t="s">
        <v>95</v>
      </c>
      <c r="L18" s="446"/>
      <c r="M18" s="446"/>
      <c r="N18" s="446"/>
      <c r="O18" s="446"/>
      <c r="P18" s="446"/>
      <c r="Q18" s="446"/>
      <c r="R18" s="446"/>
      <c r="S18" s="446"/>
      <c r="T18" s="446"/>
      <c r="U18" s="446"/>
      <c r="V18" s="446"/>
      <c r="W18" s="453"/>
      <c r="X18" s="454"/>
      <c r="Y18" s="454"/>
      <c r="Z18" s="454"/>
      <c r="AA18" s="454"/>
      <c r="AB18" s="454"/>
      <c r="AC18" s="454"/>
      <c r="AD18" s="454"/>
      <c r="AE18" s="454"/>
      <c r="AF18" s="454"/>
      <c r="AG18" s="454"/>
      <c r="AH18" s="455"/>
    </row>
    <row r="19" spans="1:34" ht="16.350000000000001" customHeight="1" x14ac:dyDescent="0.2">
      <c r="A19" s="141" t="s">
        <v>96</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3"/>
    </row>
    <row r="20" spans="1:34" ht="21.15" customHeight="1" x14ac:dyDescent="0.2">
      <c r="A20" s="432" t="s">
        <v>97</v>
      </c>
      <c r="B20" s="420"/>
      <c r="C20" s="420"/>
      <c r="D20" s="420"/>
      <c r="E20" s="420"/>
      <c r="F20" s="420"/>
      <c r="G20" s="433"/>
      <c r="H20" s="437" t="s">
        <v>98</v>
      </c>
      <c r="I20" s="420"/>
      <c r="J20" s="420"/>
      <c r="K20" s="420"/>
      <c r="L20" s="420"/>
      <c r="M20" s="433"/>
      <c r="N20" s="144"/>
      <c r="O20" s="144"/>
      <c r="P20" s="144"/>
      <c r="Q20" s="144"/>
      <c r="R20" s="420"/>
      <c r="S20" s="420"/>
      <c r="T20" s="420"/>
      <c r="U20" s="420"/>
      <c r="V20" s="420"/>
      <c r="W20" s="420"/>
      <c r="X20" s="420"/>
      <c r="Y20" s="420"/>
      <c r="Z20" s="420"/>
      <c r="AA20" s="420"/>
      <c r="AB20" s="420"/>
      <c r="AC20" s="420"/>
      <c r="AD20" s="420"/>
      <c r="AE20" s="420"/>
      <c r="AF20" s="420"/>
      <c r="AG20" s="420"/>
      <c r="AH20" s="466"/>
    </row>
    <row r="21" spans="1:34" s="146" customFormat="1" ht="16.350000000000001" customHeight="1" x14ac:dyDescent="0.2">
      <c r="A21" s="434"/>
      <c r="B21" s="435"/>
      <c r="C21" s="435"/>
      <c r="D21" s="435"/>
      <c r="E21" s="435"/>
      <c r="F21" s="435"/>
      <c r="G21" s="436"/>
      <c r="H21" s="469" t="s">
        <v>342</v>
      </c>
      <c r="I21" s="470"/>
      <c r="J21" s="471"/>
      <c r="K21" s="469" t="s">
        <v>343</v>
      </c>
      <c r="L21" s="470"/>
      <c r="M21" s="471"/>
      <c r="N21" s="145"/>
      <c r="O21" s="145"/>
      <c r="P21" s="145"/>
      <c r="Q21" s="145"/>
      <c r="R21" s="467"/>
      <c r="S21" s="467"/>
      <c r="T21" s="467"/>
      <c r="U21" s="467"/>
      <c r="V21" s="467"/>
      <c r="W21" s="467"/>
      <c r="X21" s="467"/>
      <c r="Y21" s="467"/>
      <c r="Z21" s="467"/>
      <c r="AA21" s="467"/>
      <c r="AB21" s="467"/>
      <c r="AC21" s="467"/>
      <c r="AD21" s="467"/>
      <c r="AE21" s="467"/>
      <c r="AF21" s="467"/>
      <c r="AG21" s="467"/>
      <c r="AH21" s="468"/>
    </row>
    <row r="22" spans="1:34" s="146" customFormat="1" ht="16.350000000000001" customHeight="1" x14ac:dyDescent="0.2">
      <c r="A22" s="472" t="s">
        <v>99</v>
      </c>
      <c r="B22" s="470"/>
      <c r="C22" s="470"/>
      <c r="D22" s="470"/>
      <c r="E22" s="470"/>
      <c r="F22" s="470"/>
      <c r="G22" s="471"/>
      <c r="H22" s="469"/>
      <c r="I22" s="470"/>
      <c r="J22" s="471"/>
      <c r="K22" s="469"/>
      <c r="L22" s="470"/>
      <c r="M22" s="471"/>
      <c r="N22" s="145"/>
      <c r="O22" s="145"/>
      <c r="P22" s="145"/>
      <c r="Q22" s="145"/>
      <c r="R22" s="467"/>
      <c r="S22" s="467"/>
      <c r="T22" s="467"/>
      <c r="U22" s="467"/>
      <c r="V22" s="467"/>
      <c r="W22" s="467"/>
      <c r="X22" s="467"/>
      <c r="Y22" s="467"/>
      <c r="Z22" s="467"/>
      <c r="AA22" s="467"/>
      <c r="AB22" s="467"/>
      <c r="AC22" s="467"/>
      <c r="AD22" s="467"/>
      <c r="AE22" s="467"/>
      <c r="AF22" s="467"/>
      <c r="AG22" s="467"/>
      <c r="AH22" s="468"/>
    </row>
    <row r="23" spans="1:34" s="146" customFormat="1" ht="16.350000000000001" customHeight="1" x14ac:dyDescent="0.2">
      <c r="A23" s="432" t="s">
        <v>100</v>
      </c>
      <c r="B23" s="420"/>
      <c r="C23" s="420"/>
      <c r="D23" s="420"/>
      <c r="E23" s="420"/>
      <c r="F23" s="420"/>
      <c r="G23" s="433"/>
      <c r="H23" s="469"/>
      <c r="I23" s="470"/>
      <c r="J23" s="471"/>
      <c r="K23" s="469"/>
      <c r="L23" s="470"/>
      <c r="M23" s="471"/>
      <c r="N23" s="145"/>
      <c r="O23" s="145"/>
      <c r="P23" s="145"/>
      <c r="Q23" s="145"/>
      <c r="R23" s="467"/>
      <c r="S23" s="467"/>
      <c r="T23" s="467"/>
      <c r="U23" s="467"/>
      <c r="V23" s="467"/>
      <c r="W23" s="467"/>
      <c r="X23" s="467"/>
      <c r="Y23" s="467"/>
      <c r="Z23" s="467"/>
      <c r="AA23" s="467"/>
      <c r="AB23" s="467"/>
      <c r="AC23" s="467"/>
      <c r="AD23" s="467"/>
      <c r="AE23" s="467"/>
      <c r="AF23" s="467"/>
      <c r="AG23" s="467"/>
      <c r="AH23" s="468"/>
    </row>
    <row r="24" spans="1:34" s="147" customFormat="1" ht="14.25" customHeight="1" x14ac:dyDescent="0.2">
      <c r="A24" s="473" t="s">
        <v>101</v>
      </c>
      <c r="B24" s="474"/>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5"/>
    </row>
    <row r="25" spans="1:34" s="146" customFormat="1" ht="15" customHeight="1" thickBot="1" x14ac:dyDescent="0.25">
      <c r="A25" s="476" t="s">
        <v>102</v>
      </c>
      <c r="B25" s="477"/>
      <c r="C25" s="477"/>
      <c r="D25" s="477"/>
      <c r="E25" s="477"/>
      <c r="F25" s="477"/>
      <c r="G25" s="477"/>
      <c r="H25" s="477"/>
      <c r="I25" s="477"/>
      <c r="J25" s="477"/>
      <c r="K25" s="477"/>
      <c r="L25" s="477"/>
      <c r="M25" s="478"/>
      <c r="N25" s="477"/>
      <c r="O25" s="477"/>
      <c r="P25" s="477"/>
      <c r="Q25" s="148" t="s">
        <v>344</v>
      </c>
      <c r="R25" s="149"/>
      <c r="S25" s="478" t="s">
        <v>345</v>
      </c>
      <c r="T25" s="477"/>
      <c r="U25" s="477"/>
      <c r="V25" s="477"/>
      <c r="W25" s="477"/>
      <c r="X25" s="477"/>
      <c r="Y25" s="477"/>
      <c r="Z25" s="477"/>
      <c r="AA25" s="477"/>
      <c r="AB25" s="477"/>
      <c r="AC25" s="478"/>
      <c r="AD25" s="477"/>
      <c r="AE25" s="477"/>
      <c r="AF25" s="477"/>
      <c r="AG25" s="148" t="s">
        <v>346</v>
      </c>
      <c r="AH25" s="150"/>
    </row>
    <row r="26" spans="1:34" s="147" customFormat="1" ht="14.25" customHeight="1" x14ac:dyDescent="0.2">
      <c r="A26" s="479" t="s">
        <v>347</v>
      </c>
      <c r="B26" s="483" t="s">
        <v>96</v>
      </c>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4"/>
    </row>
    <row r="27" spans="1:34" s="147" customFormat="1" ht="21.15" customHeight="1" x14ac:dyDescent="0.2">
      <c r="A27" s="480"/>
      <c r="B27" s="432" t="s">
        <v>97</v>
      </c>
      <c r="C27" s="420"/>
      <c r="D27" s="420"/>
      <c r="E27" s="420"/>
      <c r="F27" s="420"/>
      <c r="G27" s="420"/>
      <c r="H27" s="420"/>
      <c r="I27" s="420"/>
      <c r="J27" s="420"/>
      <c r="K27" s="420"/>
      <c r="L27" s="420"/>
      <c r="M27" s="420"/>
      <c r="N27" s="433"/>
      <c r="O27" s="469" t="s">
        <v>348</v>
      </c>
      <c r="P27" s="470"/>
      <c r="Q27" s="470"/>
      <c r="R27" s="471"/>
      <c r="S27" s="469" t="s">
        <v>349</v>
      </c>
      <c r="T27" s="470"/>
      <c r="U27" s="470"/>
      <c r="V27" s="471"/>
      <c r="W27" s="469" t="s">
        <v>350</v>
      </c>
      <c r="X27" s="470"/>
      <c r="Y27" s="470"/>
      <c r="Z27" s="471"/>
      <c r="AA27" s="469" t="s">
        <v>351</v>
      </c>
      <c r="AB27" s="470"/>
      <c r="AC27" s="470"/>
      <c r="AD27" s="471"/>
      <c r="AE27" s="469" t="s">
        <v>352</v>
      </c>
      <c r="AF27" s="470"/>
      <c r="AG27" s="470"/>
      <c r="AH27" s="485"/>
    </row>
    <row r="28" spans="1:34" s="147" customFormat="1" ht="16.350000000000001" customHeight="1" x14ac:dyDescent="0.2">
      <c r="A28" s="480"/>
      <c r="B28" s="434"/>
      <c r="C28" s="435"/>
      <c r="D28" s="435"/>
      <c r="E28" s="435"/>
      <c r="F28" s="435"/>
      <c r="G28" s="435"/>
      <c r="H28" s="435"/>
      <c r="I28" s="435"/>
      <c r="J28" s="435"/>
      <c r="K28" s="435"/>
      <c r="L28" s="435"/>
      <c r="M28" s="435"/>
      <c r="N28" s="436"/>
      <c r="O28" s="397" t="s">
        <v>342</v>
      </c>
      <c r="P28" s="397"/>
      <c r="Q28" s="469" t="s">
        <v>343</v>
      </c>
      <c r="R28" s="471"/>
      <c r="S28" s="397" t="s">
        <v>342</v>
      </c>
      <c r="T28" s="397"/>
      <c r="U28" s="469" t="s">
        <v>343</v>
      </c>
      <c r="V28" s="471"/>
      <c r="W28" s="397" t="s">
        <v>342</v>
      </c>
      <c r="X28" s="397"/>
      <c r="Y28" s="469" t="s">
        <v>343</v>
      </c>
      <c r="Z28" s="471"/>
      <c r="AA28" s="397" t="s">
        <v>342</v>
      </c>
      <c r="AB28" s="397"/>
      <c r="AC28" s="469" t="s">
        <v>343</v>
      </c>
      <c r="AD28" s="471"/>
      <c r="AE28" s="397" t="s">
        <v>342</v>
      </c>
      <c r="AF28" s="397"/>
      <c r="AG28" s="469" t="s">
        <v>343</v>
      </c>
      <c r="AH28" s="485"/>
    </row>
    <row r="29" spans="1:34" s="147" customFormat="1" ht="16.350000000000001" customHeight="1" x14ac:dyDescent="0.2">
      <c r="A29" s="480"/>
      <c r="B29" s="472" t="s">
        <v>99</v>
      </c>
      <c r="C29" s="470"/>
      <c r="D29" s="470"/>
      <c r="E29" s="470"/>
      <c r="F29" s="470"/>
      <c r="G29" s="470"/>
      <c r="H29" s="470"/>
      <c r="I29" s="470"/>
      <c r="J29" s="470"/>
      <c r="K29" s="470"/>
      <c r="L29" s="470"/>
      <c r="M29" s="470"/>
      <c r="N29" s="471"/>
      <c r="O29" s="469"/>
      <c r="P29" s="471"/>
      <c r="Q29" s="469"/>
      <c r="R29" s="471"/>
      <c r="S29" s="469"/>
      <c r="T29" s="471"/>
      <c r="U29" s="469"/>
      <c r="V29" s="471"/>
      <c r="W29" s="469"/>
      <c r="X29" s="471"/>
      <c r="Y29" s="469"/>
      <c r="Z29" s="471"/>
      <c r="AA29" s="469"/>
      <c r="AB29" s="471"/>
      <c r="AC29" s="469"/>
      <c r="AD29" s="471"/>
      <c r="AE29" s="469"/>
      <c r="AF29" s="471"/>
      <c r="AG29" s="469"/>
      <c r="AH29" s="485"/>
    </row>
    <row r="30" spans="1:34" s="147" customFormat="1" ht="16.350000000000001" customHeight="1" x14ac:dyDescent="0.2">
      <c r="A30" s="480"/>
      <c r="B30" s="472" t="s">
        <v>100</v>
      </c>
      <c r="C30" s="470"/>
      <c r="D30" s="470"/>
      <c r="E30" s="470"/>
      <c r="F30" s="470"/>
      <c r="G30" s="470"/>
      <c r="H30" s="470"/>
      <c r="I30" s="470"/>
      <c r="J30" s="470"/>
      <c r="K30" s="470"/>
      <c r="L30" s="470"/>
      <c r="M30" s="470"/>
      <c r="N30" s="471"/>
      <c r="O30" s="469"/>
      <c r="P30" s="471"/>
      <c r="Q30" s="469"/>
      <c r="R30" s="471"/>
      <c r="S30" s="469"/>
      <c r="T30" s="471"/>
      <c r="U30" s="469"/>
      <c r="V30" s="471"/>
      <c r="W30" s="469"/>
      <c r="X30" s="471"/>
      <c r="Y30" s="469"/>
      <c r="Z30" s="471"/>
      <c r="AA30" s="469"/>
      <c r="AB30" s="471"/>
      <c r="AC30" s="469"/>
      <c r="AD30" s="471"/>
      <c r="AE30" s="469"/>
      <c r="AF30" s="471"/>
      <c r="AG30" s="469"/>
      <c r="AH30" s="485"/>
    </row>
    <row r="31" spans="1:34" s="147" customFormat="1" ht="14.25" customHeight="1" x14ac:dyDescent="0.2">
      <c r="A31" s="480"/>
      <c r="B31" s="474" t="s">
        <v>101</v>
      </c>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5"/>
    </row>
    <row r="32" spans="1:34" s="147" customFormat="1" ht="16.350000000000001" customHeight="1" x14ac:dyDescent="0.2">
      <c r="A32" s="481"/>
      <c r="B32" s="501" t="s">
        <v>353</v>
      </c>
      <c r="C32" s="502"/>
      <c r="D32" s="502"/>
      <c r="E32" s="502"/>
      <c r="F32" s="502"/>
      <c r="G32" s="502"/>
      <c r="H32" s="502"/>
      <c r="I32" s="502"/>
      <c r="J32" s="503"/>
      <c r="K32" s="486" t="s">
        <v>354</v>
      </c>
      <c r="L32" s="486"/>
      <c r="M32" s="486"/>
      <c r="N32" s="486" t="s">
        <v>355</v>
      </c>
      <c r="O32" s="486"/>
      <c r="P32" s="486"/>
      <c r="Q32" s="486" t="s">
        <v>356</v>
      </c>
      <c r="R32" s="486"/>
      <c r="S32" s="486"/>
      <c r="T32" s="486" t="s">
        <v>357</v>
      </c>
      <c r="U32" s="486"/>
      <c r="V32" s="486"/>
      <c r="W32" s="486" t="s">
        <v>358</v>
      </c>
      <c r="X32" s="486"/>
      <c r="Y32" s="486"/>
      <c r="Z32" s="486" t="s">
        <v>359</v>
      </c>
      <c r="AA32" s="486"/>
      <c r="AB32" s="486"/>
      <c r="AC32" s="486" t="s">
        <v>360</v>
      </c>
      <c r="AD32" s="486"/>
      <c r="AE32" s="486"/>
      <c r="AF32" s="486" t="s">
        <v>361</v>
      </c>
      <c r="AG32" s="486"/>
      <c r="AH32" s="487"/>
    </row>
    <row r="33" spans="1:34" s="147" customFormat="1" ht="15.6" customHeight="1" x14ac:dyDescent="0.2">
      <c r="A33" s="481"/>
      <c r="B33" s="504"/>
      <c r="C33" s="505"/>
      <c r="D33" s="505"/>
      <c r="E33" s="505"/>
      <c r="F33" s="505"/>
      <c r="G33" s="505"/>
      <c r="H33" s="505"/>
      <c r="I33" s="505"/>
      <c r="J33" s="50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7"/>
    </row>
    <row r="34" spans="1:34" s="147" customFormat="1" ht="15.9" customHeight="1" x14ac:dyDescent="0.2">
      <c r="A34" s="481"/>
      <c r="B34" s="507"/>
      <c r="C34" s="508"/>
      <c r="D34" s="508"/>
      <c r="E34" s="508"/>
      <c r="F34" s="508"/>
      <c r="G34" s="508"/>
      <c r="H34" s="508"/>
      <c r="I34" s="508"/>
      <c r="J34" s="509"/>
      <c r="K34" s="488" t="s">
        <v>362</v>
      </c>
      <c r="L34" s="489"/>
      <c r="M34" s="489"/>
      <c r="N34" s="489"/>
      <c r="O34" s="489"/>
      <c r="P34" s="489"/>
      <c r="Q34" s="489"/>
      <c r="R34" s="489"/>
      <c r="S34" s="490"/>
      <c r="T34" s="491"/>
      <c r="U34" s="492"/>
      <c r="V34" s="492"/>
      <c r="W34" s="492"/>
      <c r="X34" s="492"/>
      <c r="Y34" s="492"/>
      <c r="Z34" s="492"/>
      <c r="AA34" s="492"/>
      <c r="AB34" s="492"/>
      <c r="AC34" s="492"/>
      <c r="AD34" s="492"/>
      <c r="AE34" s="492"/>
      <c r="AF34" s="492"/>
      <c r="AG34" s="492"/>
      <c r="AH34" s="493"/>
    </row>
    <row r="35" spans="1:34" s="147" customFormat="1" ht="15.9" customHeight="1" x14ac:dyDescent="0.2">
      <c r="A35" s="481"/>
      <c r="B35" s="494" t="s">
        <v>363</v>
      </c>
      <c r="C35" s="495"/>
      <c r="D35" s="496"/>
      <c r="E35" s="496"/>
      <c r="F35" s="496"/>
      <c r="G35" s="496"/>
      <c r="H35" s="496"/>
      <c r="I35" s="496"/>
      <c r="J35" s="496"/>
      <c r="K35" s="497"/>
      <c r="L35" s="498"/>
      <c r="M35" s="498"/>
      <c r="N35" s="498"/>
      <c r="O35" s="498"/>
      <c r="P35" s="499" t="s">
        <v>364</v>
      </c>
      <c r="Q35" s="499"/>
      <c r="R35" s="500"/>
      <c r="S35" s="500"/>
      <c r="T35" s="500"/>
      <c r="U35" s="500"/>
      <c r="V35" s="499" t="s">
        <v>74</v>
      </c>
      <c r="W35" s="499"/>
      <c r="X35" s="498"/>
      <c r="Y35" s="498"/>
      <c r="Z35" s="498"/>
      <c r="AA35" s="498"/>
      <c r="AB35" s="499" t="s">
        <v>364</v>
      </c>
      <c r="AC35" s="499"/>
      <c r="AD35" s="500"/>
      <c r="AE35" s="500"/>
      <c r="AF35" s="500"/>
      <c r="AG35" s="500"/>
      <c r="AH35" s="510"/>
    </row>
    <row r="36" spans="1:34" s="147" customFormat="1" ht="15.9" customHeight="1" x14ac:dyDescent="0.2">
      <c r="A36" s="481"/>
      <c r="B36" s="151"/>
      <c r="C36" s="152"/>
      <c r="D36" s="521" t="s">
        <v>365</v>
      </c>
      <c r="E36" s="521"/>
      <c r="F36" s="522"/>
      <c r="G36" s="511" t="s">
        <v>366</v>
      </c>
      <c r="H36" s="512"/>
      <c r="I36" s="512"/>
      <c r="J36" s="513"/>
      <c r="K36" s="497"/>
      <c r="L36" s="498"/>
      <c r="M36" s="498"/>
      <c r="N36" s="498"/>
      <c r="O36" s="498"/>
      <c r="P36" s="499" t="s">
        <v>364</v>
      </c>
      <c r="Q36" s="499"/>
      <c r="R36" s="500"/>
      <c r="S36" s="500"/>
      <c r="T36" s="500"/>
      <c r="U36" s="500"/>
      <c r="V36" s="499" t="s">
        <v>74</v>
      </c>
      <c r="W36" s="499"/>
      <c r="X36" s="498"/>
      <c r="Y36" s="498"/>
      <c r="Z36" s="498"/>
      <c r="AA36" s="498"/>
      <c r="AB36" s="499" t="s">
        <v>364</v>
      </c>
      <c r="AC36" s="499"/>
      <c r="AD36" s="500"/>
      <c r="AE36" s="500"/>
      <c r="AF36" s="500"/>
      <c r="AG36" s="500"/>
      <c r="AH36" s="510"/>
    </row>
    <row r="37" spans="1:34" s="147" customFormat="1" ht="15.9" customHeight="1" x14ac:dyDescent="0.2">
      <c r="A37" s="481"/>
      <c r="B37" s="151"/>
      <c r="C37" s="152"/>
      <c r="D37" s="523"/>
      <c r="E37" s="523"/>
      <c r="F37" s="524"/>
      <c r="G37" s="511" t="s">
        <v>360</v>
      </c>
      <c r="H37" s="512"/>
      <c r="I37" s="512"/>
      <c r="J37" s="513"/>
      <c r="K37" s="497"/>
      <c r="L37" s="498"/>
      <c r="M37" s="498"/>
      <c r="N37" s="498"/>
      <c r="O37" s="498"/>
      <c r="P37" s="499" t="s">
        <v>364</v>
      </c>
      <c r="Q37" s="499"/>
      <c r="R37" s="500"/>
      <c r="S37" s="500"/>
      <c r="T37" s="500"/>
      <c r="U37" s="500"/>
      <c r="V37" s="499" t="s">
        <v>74</v>
      </c>
      <c r="W37" s="499"/>
      <c r="X37" s="498"/>
      <c r="Y37" s="498"/>
      <c r="Z37" s="498"/>
      <c r="AA37" s="498"/>
      <c r="AB37" s="499" t="s">
        <v>364</v>
      </c>
      <c r="AC37" s="499"/>
      <c r="AD37" s="500"/>
      <c r="AE37" s="500"/>
      <c r="AF37" s="500"/>
      <c r="AG37" s="500"/>
      <c r="AH37" s="510"/>
    </row>
    <row r="38" spans="1:34" s="147" customFormat="1" ht="15.9" customHeight="1" x14ac:dyDescent="0.2">
      <c r="A38" s="481"/>
      <c r="B38" s="153"/>
      <c r="C38" s="154"/>
      <c r="D38" s="525"/>
      <c r="E38" s="525"/>
      <c r="F38" s="526"/>
      <c r="G38" s="511" t="s">
        <v>367</v>
      </c>
      <c r="H38" s="512"/>
      <c r="I38" s="512"/>
      <c r="J38" s="513"/>
      <c r="K38" s="497"/>
      <c r="L38" s="498"/>
      <c r="M38" s="498"/>
      <c r="N38" s="498"/>
      <c r="O38" s="498"/>
      <c r="P38" s="499" t="s">
        <v>364</v>
      </c>
      <c r="Q38" s="499"/>
      <c r="R38" s="500"/>
      <c r="S38" s="500"/>
      <c r="T38" s="500"/>
      <c r="U38" s="500"/>
      <c r="V38" s="499" t="s">
        <v>74</v>
      </c>
      <c r="W38" s="499"/>
      <c r="X38" s="498"/>
      <c r="Y38" s="498"/>
      <c r="Z38" s="498"/>
      <c r="AA38" s="498"/>
      <c r="AB38" s="499" t="s">
        <v>364</v>
      </c>
      <c r="AC38" s="499"/>
      <c r="AD38" s="500"/>
      <c r="AE38" s="500"/>
      <c r="AF38" s="500"/>
      <c r="AG38" s="500"/>
      <c r="AH38" s="510"/>
    </row>
    <row r="39" spans="1:34" s="147" customFormat="1" ht="16.350000000000001" customHeight="1" x14ac:dyDescent="0.2">
      <c r="A39" s="481"/>
      <c r="B39" s="520" t="s">
        <v>368</v>
      </c>
      <c r="C39" s="496"/>
      <c r="D39" s="496"/>
      <c r="E39" s="496"/>
      <c r="F39" s="496"/>
      <c r="G39" s="496"/>
      <c r="H39" s="496"/>
      <c r="I39" s="496"/>
      <c r="J39" s="496"/>
      <c r="K39" s="497"/>
      <c r="L39" s="498"/>
      <c r="M39" s="498"/>
      <c r="N39" s="498"/>
      <c r="O39" s="498"/>
      <c r="P39" s="499" t="s">
        <v>364</v>
      </c>
      <c r="Q39" s="499"/>
      <c r="R39" s="500"/>
      <c r="S39" s="500"/>
      <c r="T39" s="500"/>
      <c r="U39" s="500"/>
      <c r="V39" s="499" t="s">
        <v>74</v>
      </c>
      <c r="W39" s="499"/>
      <c r="X39" s="498"/>
      <c r="Y39" s="498"/>
      <c r="Z39" s="498"/>
      <c r="AA39" s="498"/>
      <c r="AB39" s="499" t="s">
        <v>364</v>
      </c>
      <c r="AC39" s="499"/>
      <c r="AD39" s="500"/>
      <c r="AE39" s="500"/>
      <c r="AF39" s="500"/>
      <c r="AG39" s="500"/>
      <c r="AH39" s="510"/>
    </row>
    <row r="40" spans="1:34" s="147" customFormat="1" ht="16.350000000000001" customHeight="1" thickBot="1" x14ac:dyDescent="0.25">
      <c r="A40" s="482"/>
      <c r="B40" s="514" t="s">
        <v>23</v>
      </c>
      <c r="C40" s="515"/>
      <c r="D40" s="515"/>
      <c r="E40" s="515"/>
      <c r="F40" s="515"/>
      <c r="G40" s="515"/>
      <c r="H40" s="515"/>
      <c r="I40" s="515"/>
      <c r="J40" s="515"/>
      <c r="K40" s="516"/>
      <c r="L40" s="517"/>
      <c r="M40" s="517"/>
      <c r="N40" s="517"/>
      <c r="O40" s="517"/>
      <c r="P40" s="517"/>
      <c r="Q40" s="517"/>
      <c r="R40" s="517"/>
      <c r="S40" s="517"/>
      <c r="T40" s="518" t="s">
        <v>103</v>
      </c>
      <c r="U40" s="518"/>
      <c r="V40" s="518"/>
      <c r="W40" s="477"/>
      <c r="X40" s="477"/>
      <c r="Y40" s="477"/>
      <c r="Z40" s="477"/>
      <c r="AA40" s="477"/>
      <c r="AB40" s="477"/>
      <c r="AC40" s="477"/>
      <c r="AD40" s="477"/>
      <c r="AE40" s="477"/>
      <c r="AF40" s="477"/>
      <c r="AG40" s="477"/>
      <c r="AH40" s="519"/>
    </row>
    <row r="41" spans="1:34" s="147" customFormat="1" ht="14.25" customHeight="1" x14ac:dyDescent="0.2">
      <c r="A41" s="479" t="s">
        <v>369</v>
      </c>
      <c r="B41" s="483" t="s">
        <v>96</v>
      </c>
      <c r="C41" s="483"/>
      <c r="D41" s="483"/>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4"/>
    </row>
    <row r="42" spans="1:34" s="147" customFormat="1" ht="21.15" customHeight="1" x14ac:dyDescent="0.2">
      <c r="A42" s="480"/>
      <c r="B42" s="432" t="s">
        <v>97</v>
      </c>
      <c r="C42" s="420"/>
      <c r="D42" s="420"/>
      <c r="E42" s="420"/>
      <c r="F42" s="420"/>
      <c r="G42" s="420"/>
      <c r="H42" s="420"/>
      <c r="I42" s="420"/>
      <c r="J42" s="420"/>
      <c r="K42" s="420"/>
      <c r="L42" s="420"/>
      <c r="M42" s="420"/>
      <c r="N42" s="433"/>
      <c r="O42" s="469" t="s">
        <v>348</v>
      </c>
      <c r="P42" s="470"/>
      <c r="Q42" s="470"/>
      <c r="R42" s="471"/>
      <c r="S42" s="469" t="s">
        <v>349</v>
      </c>
      <c r="T42" s="470"/>
      <c r="U42" s="470"/>
      <c r="V42" s="471"/>
      <c r="W42" s="469" t="s">
        <v>350</v>
      </c>
      <c r="X42" s="470"/>
      <c r="Y42" s="470"/>
      <c r="Z42" s="471"/>
      <c r="AA42" s="469" t="s">
        <v>351</v>
      </c>
      <c r="AB42" s="470"/>
      <c r="AC42" s="470"/>
      <c r="AD42" s="471"/>
      <c r="AE42" s="469" t="s">
        <v>352</v>
      </c>
      <c r="AF42" s="470"/>
      <c r="AG42" s="470"/>
      <c r="AH42" s="485"/>
    </row>
    <row r="43" spans="1:34" s="147" customFormat="1" ht="16.350000000000001" customHeight="1" x14ac:dyDescent="0.2">
      <c r="A43" s="480"/>
      <c r="B43" s="434"/>
      <c r="C43" s="435"/>
      <c r="D43" s="435"/>
      <c r="E43" s="435"/>
      <c r="F43" s="435"/>
      <c r="G43" s="435"/>
      <c r="H43" s="435"/>
      <c r="I43" s="435"/>
      <c r="J43" s="435"/>
      <c r="K43" s="435"/>
      <c r="L43" s="435"/>
      <c r="M43" s="435"/>
      <c r="N43" s="436"/>
      <c r="O43" s="397" t="s">
        <v>342</v>
      </c>
      <c r="P43" s="397"/>
      <c r="Q43" s="469" t="s">
        <v>343</v>
      </c>
      <c r="R43" s="471"/>
      <c r="S43" s="397" t="s">
        <v>342</v>
      </c>
      <c r="T43" s="397"/>
      <c r="U43" s="469" t="s">
        <v>343</v>
      </c>
      <c r="V43" s="471"/>
      <c r="W43" s="397" t="s">
        <v>342</v>
      </c>
      <c r="X43" s="397"/>
      <c r="Y43" s="469" t="s">
        <v>343</v>
      </c>
      <c r="Z43" s="471"/>
      <c r="AA43" s="397" t="s">
        <v>342</v>
      </c>
      <c r="AB43" s="397"/>
      <c r="AC43" s="469" t="s">
        <v>343</v>
      </c>
      <c r="AD43" s="471"/>
      <c r="AE43" s="397" t="s">
        <v>342</v>
      </c>
      <c r="AF43" s="397"/>
      <c r="AG43" s="469" t="s">
        <v>343</v>
      </c>
      <c r="AH43" s="485"/>
    </row>
    <row r="44" spans="1:34" s="147" customFormat="1" ht="16.350000000000001" customHeight="1" x14ac:dyDescent="0.2">
      <c r="A44" s="480"/>
      <c r="B44" s="472" t="s">
        <v>99</v>
      </c>
      <c r="C44" s="470"/>
      <c r="D44" s="470"/>
      <c r="E44" s="470"/>
      <c r="F44" s="470"/>
      <c r="G44" s="470"/>
      <c r="H44" s="470"/>
      <c r="I44" s="470"/>
      <c r="J44" s="470"/>
      <c r="K44" s="470"/>
      <c r="L44" s="470"/>
      <c r="M44" s="470"/>
      <c r="N44" s="471"/>
      <c r="O44" s="469"/>
      <c r="P44" s="471"/>
      <c r="Q44" s="469"/>
      <c r="R44" s="471"/>
      <c r="S44" s="469"/>
      <c r="T44" s="471"/>
      <c r="U44" s="469"/>
      <c r="V44" s="471"/>
      <c r="W44" s="469"/>
      <c r="X44" s="471"/>
      <c r="Y44" s="469"/>
      <c r="Z44" s="471"/>
      <c r="AA44" s="469"/>
      <c r="AB44" s="471"/>
      <c r="AC44" s="469"/>
      <c r="AD44" s="471"/>
      <c r="AE44" s="469"/>
      <c r="AF44" s="471"/>
      <c r="AG44" s="469"/>
      <c r="AH44" s="485"/>
    </row>
    <row r="45" spans="1:34" s="147" customFormat="1" ht="16.350000000000001" customHeight="1" x14ac:dyDescent="0.2">
      <c r="A45" s="480"/>
      <c r="B45" s="472" t="s">
        <v>100</v>
      </c>
      <c r="C45" s="470"/>
      <c r="D45" s="470"/>
      <c r="E45" s="470"/>
      <c r="F45" s="470"/>
      <c r="G45" s="470"/>
      <c r="H45" s="470"/>
      <c r="I45" s="470"/>
      <c r="J45" s="470"/>
      <c r="K45" s="470"/>
      <c r="L45" s="470"/>
      <c r="M45" s="470"/>
      <c r="N45" s="471"/>
      <c r="O45" s="469"/>
      <c r="P45" s="471"/>
      <c r="Q45" s="469"/>
      <c r="R45" s="471"/>
      <c r="S45" s="469"/>
      <c r="T45" s="471"/>
      <c r="U45" s="469"/>
      <c r="V45" s="471"/>
      <c r="W45" s="469"/>
      <c r="X45" s="471"/>
      <c r="Y45" s="469"/>
      <c r="Z45" s="471"/>
      <c r="AA45" s="469"/>
      <c r="AB45" s="471"/>
      <c r="AC45" s="469"/>
      <c r="AD45" s="471"/>
      <c r="AE45" s="469"/>
      <c r="AF45" s="471"/>
      <c r="AG45" s="469"/>
      <c r="AH45" s="485"/>
    </row>
    <row r="46" spans="1:34" s="147" customFormat="1" ht="14.25" customHeight="1" x14ac:dyDescent="0.2">
      <c r="A46" s="480"/>
      <c r="B46" s="474" t="s">
        <v>101</v>
      </c>
      <c r="C46" s="474"/>
      <c r="D46" s="474"/>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5"/>
    </row>
    <row r="47" spans="1:34" s="147" customFormat="1" ht="16.350000000000001" customHeight="1" x14ac:dyDescent="0.2">
      <c r="A47" s="481"/>
      <c r="B47" s="501" t="s">
        <v>353</v>
      </c>
      <c r="C47" s="502"/>
      <c r="D47" s="502"/>
      <c r="E47" s="502"/>
      <c r="F47" s="502"/>
      <c r="G47" s="502"/>
      <c r="H47" s="502"/>
      <c r="I47" s="502"/>
      <c r="J47" s="503"/>
      <c r="K47" s="486" t="s">
        <v>354</v>
      </c>
      <c r="L47" s="486"/>
      <c r="M47" s="486"/>
      <c r="N47" s="486" t="s">
        <v>355</v>
      </c>
      <c r="O47" s="486"/>
      <c r="P47" s="486"/>
      <c r="Q47" s="486" t="s">
        <v>356</v>
      </c>
      <c r="R47" s="486"/>
      <c r="S47" s="486"/>
      <c r="T47" s="486" t="s">
        <v>357</v>
      </c>
      <c r="U47" s="486"/>
      <c r="V47" s="486"/>
      <c r="W47" s="486" t="s">
        <v>358</v>
      </c>
      <c r="X47" s="486"/>
      <c r="Y47" s="486"/>
      <c r="Z47" s="486" t="s">
        <v>359</v>
      </c>
      <c r="AA47" s="486"/>
      <c r="AB47" s="486"/>
      <c r="AC47" s="486" t="s">
        <v>360</v>
      </c>
      <c r="AD47" s="486"/>
      <c r="AE47" s="486"/>
      <c r="AF47" s="486" t="s">
        <v>361</v>
      </c>
      <c r="AG47" s="486"/>
      <c r="AH47" s="487"/>
    </row>
    <row r="48" spans="1:34" s="147" customFormat="1" ht="15.6" customHeight="1" x14ac:dyDescent="0.2">
      <c r="A48" s="481"/>
      <c r="B48" s="504"/>
      <c r="C48" s="505"/>
      <c r="D48" s="505"/>
      <c r="E48" s="505"/>
      <c r="F48" s="505"/>
      <c r="G48" s="505"/>
      <c r="H48" s="505"/>
      <c r="I48" s="505"/>
      <c r="J48" s="506"/>
      <c r="K48" s="486"/>
      <c r="L48" s="486"/>
      <c r="M48" s="486"/>
      <c r="N48" s="486"/>
      <c r="O48" s="486"/>
      <c r="P48" s="486"/>
      <c r="Q48" s="486"/>
      <c r="R48" s="486"/>
      <c r="S48" s="486"/>
      <c r="T48" s="486"/>
      <c r="U48" s="486"/>
      <c r="V48" s="486"/>
      <c r="W48" s="486"/>
      <c r="X48" s="486"/>
      <c r="Y48" s="486"/>
      <c r="Z48" s="486"/>
      <c r="AA48" s="486"/>
      <c r="AB48" s="486"/>
      <c r="AC48" s="486"/>
      <c r="AD48" s="486"/>
      <c r="AE48" s="486"/>
      <c r="AF48" s="486"/>
      <c r="AG48" s="486"/>
      <c r="AH48" s="487"/>
    </row>
    <row r="49" spans="1:34" s="147" customFormat="1" ht="15.9" customHeight="1" x14ac:dyDescent="0.2">
      <c r="A49" s="481"/>
      <c r="B49" s="507"/>
      <c r="C49" s="508"/>
      <c r="D49" s="508"/>
      <c r="E49" s="508"/>
      <c r="F49" s="508"/>
      <c r="G49" s="508"/>
      <c r="H49" s="508"/>
      <c r="I49" s="508"/>
      <c r="J49" s="509"/>
      <c r="K49" s="488" t="s">
        <v>362</v>
      </c>
      <c r="L49" s="489"/>
      <c r="M49" s="489"/>
      <c r="N49" s="489"/>
      <c r="O49" s="489"/>
      <c r="P49" s="489"/>
      <c r="Q49" s="489"/>
      <c r="R49" s="489"/>
      <c r="S49" s="490"/>
      <c r="T49" s="491"/>
      <c r="U49" s="492"/>
      <c r="V49" s="492"/>
      <c r="W49" s="492"/>
      <c r="X49" s="492"/>
      <c r="Y49" s="492"/>
      <c r="Z49" s="492"/>
      <c r="AA49" s="492"/>
      <c r="AB49" s="492"/>
      <c r="AC49" s="492"/>
      <c r="AD49" s="492"/>
      <c r="AE49" s="492"/>
      <c r="AF49" s="492"/>
      <c r="AG49" s="492"/>
      <c r="AH49" s="493"/>
    </row>
    <row r="50" spans="1:34" s="147" customFormat="1" ht="15.9" customHeight="1" x14ac:dyDescent="0.2">
      <c r="A50" s="481"/>
      <c r="B50" s="494" t="s">
        <v>363</v>
      </c>
      <c r="C50" s="495"/>
      <c r="D50" s="496"/>
      <c r="E50" s="496"/>
      <c r="F50" s="496"/>
      <c r="G50" s="496"/>
      <c r="H50" s="496"/>
      <c r="I50" s="496"/>
      <c r="J50" s="496"/>
      <c r="K50" s="497"/>
      <c r="L50" s="498"/>
      <c r="M50" s="498"/>
      <c r="N50" s="498"/>
      <c r="O50" s="498"/>
      <c r="P50" s="499" t="s">
        <v>364</v>
      </c>
      <c r="Q50" s="499"/>
      <c r="R50" s="500"/>
      <c r="S50" s="500"/>
      <c r="T50" s="500"/>
      <c r="U50" s="500"/>
      <c r="V50" s="499" t="s">
        <v>74</v>
      </c>
      <c r="W50" s="499"/>
      <c r="X50" s="498"/>
      <c r="Y50" s="498"/>
      <c r="Z50" s="498"/>
      <c r="AA50" s="498"/>
      <c r="AB50" s="499" t="s">
        <v>364</v>
      </c>
      <c r="AC50" s="499"/>
      <c r="AD50" s="500"/>
      <c r="AE50" s="500"/>
      <c r="AF50" s="500"/>
      <c r="AG50" s="500"/>
      <c r="AH50" s="510"/>
    </row>
    <row r="51" spans="1:34" s="147" customFormat="1" ht="15.9" customHeight="1" x14ac:dyDescent="0.2">
      <c r="A51" s="481"/>
      <c r="B51" s="151"/>
      <c r="C51" s="152"/>
      <c r="D51" s="521" t="s">
        <v>365</v>
      </c>
      <c r="E51" s="521"/>
      <c r="F51" s="522"/>
      <c r="G51" s="511" t="s">
        <v>366</v>
      </c>
      <c r="H51" s="512"/>
      <c r="I51" s="512"/>
      <c r="J51" s="513"/>
      <c r="K51" s="497"/>
      <c r="L51" s="498"/>
      <c r="M51" s="498"/>
      <c r="N51" s="498"/>
      <c r="O51" s="498"/>
      <c r="P51" s="499" t="s">
        <v>364</v>
      </c>
      <c r="Q51" s="499"/>
      <c r="R51" s="500"/>
      <c r="S51" s="500"/>
      <c r="T51" s="500"/>
      <c r="U51" s="500"/>
      <c r="V51" s="499" t="s">
        <v>74</v>
      </c>
      <c r="W51" s="499"/>
      <c r="X51" s="498"/>
      <c r="Y51" s="498"/>
      <c r="Z51" s="498"/>
      <c r="AA51" s="498"/>
      <c r="AB51" s="499" t="s">
        <v>364</v>
      </c>
      <c r="AC51" s="499"/>
      <c r="AD51" s="500"/>
      <c r="AE51" s="500"/>
      <c r="AF51" s="500"/>
      <c r="AG51" s="500"/>
      <c r="AH51" s="510"/>
    </row>
    <row r="52" spans="1:34" s="147" customFormat="1" ht="15.9" customHeight="1" x14ac:dyDescent="0.2">
      <c r="A52" s="481"/>
      <c r="B52" s="151"/>
      <c r="C52" s="152"/>
      <c r="D52" s="523"/>
      <c r="E52" s="523"/>
      <c r="F52" s="524"/>
      <c r="G52" s="511" t="s">
        <v>360</v>
      </c>
      <c r="H52" s="512"/>
      <c r="I52" s="512"/>
      <c r="J52" s="513"/>
      <c r="K52" s="497"/>
      <c r="L52" s="498"/>
      <c r="M52" s="498"/>
      <c r="N52" s="498"/>
      <c r="O52" s="498"/>
      <c r="P52" s="499" t="s">
        <v>364</v>
      </c>
      <c r="Q52" s="499"/>
      <c r="R52" s="500"/>
      <c r="S52" s="500"/>
      <c r="T52" s="500"/>
      <c r="U52" s="500"/>
      <c r="V52" s="499" t="s">
        <v>74</v>
      </c>
      <c r="W52" s="499"/>
      <c r="X52" s="498"/>
      <c r="Y52" s="498"/>
      <c r="Z52" s="498"/>
      <c r="AA52" s="498"/>
      <c r="AB52" s="499" t="s">
        <v>364</v>
      </c>
      <c r="AC52" s="499"/>
      <c r="AD52" s="500"/>
      <c r="AE52" s="500"/>
      <c r="AF52" s="500"/>
      <c r="AG52" s="500"/>
      <c r="AH52" s="510"/>
    </row>
    <row r="53" spans="1:34" s="147" customFormat="1" ht="15.9" customHeight="1" x14ac:dyDescent="0.2">
      <c r="A53" s="481"/>
      <c r="B53" s="153"/>
      <c r="C53" s="154"/>
      <c r="D53" s="525"/>
      <c r="E53" s="525"/>
      <c r="F53" s="526"/>
      <c r="G53" s="511" t="s">
        <v>367</v>
      </c>
      <c r="H53" s="512"/>
      <c r="I53" s="512"/>
      <c r="J53" s="513"/>
      <c r="K53" s="497"/>
      <c r="L53" s="498"/>
      <c r="M53" s="498"/>
      <c r="N53" s="498"/>
      <c r="O53" s="498"/>
      <c r="P53" s="499" t="s">
        <v>364</v>
      </c>
      <c r="Q53" s="499"/>
      <c r="R53" s="500"/>
      <c r="S53" s="500"/>
      <c r="T53" s="500"/>
      <c r="U53" s="500"/>
      <c r="V53" s="499" t="s">
        <v>74</v>
      </c>
      <c r="W53" s="499"/>
      <c r="X53" s="498"/>
      <c r="Y53" s="498"/>
      <c r="Z53" s="498"/>
      <c r="AA53" s="498"/>
      <c r="AB53" s="499" t="s">
        <v>364</v>
      </c>
      <c r="AC53" s="499"/>
      <c r="AD53" s="500"/>
      <c r="AE53" s="500"/>
      <c r="AF53" s="500"/>
      <c r="AG53" s="500"/>
      <c r="AH53" s="510"/>
    </row>
    <row r="54" spans="1:34" s="147" customFormat="1" ht="16.350000000000001" customHeight="1" x14ac:dyDescent="0.2">
      <c r="A54" s="481"/>
      <c r="B54" s="520" t="s">
        <v>368</v>
      </c>
      <c r="C54" s="496"/>
      <c r="D54" s="496"/>
      <c r="E54" s="496"/>
      <c r="F54" s="496"/>
      <c r="G54" s="496"/>
      <c r="H54" s="496"/>
      <c r="I54" s="496"/>
      <c r="J54" s="496"/>
      <c r="K54" s="497"/>
      <c r="L54" s="498"/>
      <c r="M54" s="498"/>
      <c r="N54" s="498"/>
      <c r="O54" s="498"/>
      <c r="P54" s="499" t="s">
        <v>364</v>
      </c>
      <c r="Q54" s="499"/>
      <c r="R54" s="500"/>
      <c r="S54" s="500"/>
      <c r="T54" s="500"/>
      <c r="U54" s="500"/>
      <c r="V54" s="499" t="s">
        <v>74</v>
      </c>
      <c r="W54" s="499"/>
      <c r="X54" s="498"/>
      <c r="Y54" s="498"/>
      <c r="Z54" s="498"/>
      <c r="AA54" s="498"/>
      <c r="AB54" s="499" t="s">
        <v>364</v>
      </c>
      <c r="AC54" s="499"/>
      <c r="AD54" s="500"/>
      <c r="AE54" s="500"/>
      <c r="AF54" s="500"/>
      <c r="AG54" s="500"/>
      <c r="AH54" s="510"/>
    </row>
    <row r="55" spans="1:34" s="147" customFormat="1" ht="16.350000000000001" customHeight="1" thickBot="1" x14ac:dyDescent="0.25">
      <c r="A55" s="481"/>
      <c r="B55" s="514" t="s">
        <v>23</v>
      </c>
      <c r="C55" s="515"/>
      <c r="D55" s="515"/>
      <c r="E55" s="515"/>
      <c r="F55" s="515"/>
      <c r="G55" s="515"/>
      <c r="H55" s="515"/>
      <c r="I55" s="515"/>
      <c r="J55" s="515"/>
      <c r="K55" s="516"/>
      <c r="L55" s="517"/>
      <c r="M55" s="517"/>
      <c r="N55" s="517"/>
      <c r="O55" s="517"/>
      <c r="P55" s="517"/>
      <c r="Q55" s="517"/>
      <c r="R55" s="517"/>
      <c r="S55" s="517"/>
      <c r="T55" s="518" t="s">
        <v>103</v>
      </c>
      <c r="U55" s="518"/>
      <c r="V55" s="518"/>
      <c r="W55" s="477"/>
      <c r="X55" s="477"/>
      <c r="Y55" s="477"/>
      <c r="Z55" s="477"/>
      <c r="AA55" s="477"/>
      <c r="AB55" s="477"/>
      <c r="AC55" s="477"/>
      <c r="AD55" s="477"/>
      <c r="AE55" s="477"/>
      <c r="AF55" s="477"/>
      <c r="AG55" s="477"/>
      <c r="AH55" s="519"/>
    </row>
    <row r="56" spans="1:34" s="147" customFormat="1" ht="16.350000000000001" customHeight="1" thickBot="1" x14ac:dyDescent="0.25">
      <c r="A56" s="530" t="s">
        <v>104</v>
      </c>
      <c r="B56" s="531"/>
      <c r="C56" s="531"/>
      <c r="D56" s="531"/>
      <c r="E56" s="531"/>
      <c r="F56" s="531"/>
      <c r="G56" s="531"/>
      <c r="H56" s="532" t="s">
        <v>105</v>
      </c>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4"/>
    </row>
    <row r="57" spans="1:34" ht="15.9" customHeight="1" x14ac:dyDescent="0.2">
      <c r="AH57" s="132" t="s">
        <v>72</v>
      </c>
    </row>
    <row r="58" spans="1:34" ht="15.9" customHeight="1" x14ac:dyDescent="0.2">
      <c r="A58" s="527" t="s">
        <v>75</v>
      </c>
      <c r="B58" s="527"/>
      <c r="C58" s="528" t="s">
        <v>370</v>
      </c>
      <c r="D58" s="529" t="s">
        <v>371</v>
      </c>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29"/>
      <c r="AE58" s="529"/>
      <c r="AF58" s="529"/>
      <c r="AG58" s="529"/>
      <c r="AH58" s="529"/>
    </row>
    <row r="59" spans="1:34" ht="15.9" customHeight="1" x14ac:dyDescent="0.2">
      <c r="A59" s="527"/>
      <c r="B59" s="527"/>
      <c r="C59" s="528"/>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29"/>
      <c r="AE59" s="529"/>
      <c r="AF59" s="529"/>
      <c r="AG59" s="529"/>
      <c r="AH59" s="529"/>
    </row>
    <row r="60" spans="1:34" ht="15.9" customHeight="1" x14ac:dyDescent="0.2">
      <c r="A60" s="527"/>
      <c r="B60" s="527"/>
      <c r="C60" s="528"/>
      <c r="D60" s="529"/>
      <c r="E60" s="529"/>
      <c r="F60" s="529"/>
      <c r="G60" s="529"/>
      <c r="H60" s="529"/>
      <c r="I60" s="529"/>
      <c r="J60" s="529"/>
      <c r="K60" s="529"/>
      <c r="L60" s="529"/>
      <c r="M60" s="529"/>
      <c r="N60" s="529"/>
      <c r="O60" s="529"/>
      <c r="P60" s="529"/>
      <c r="Q60" s="529"/>
      <c r="R60" s="529"/>
      <c r="S60" s="529"/>
      <c r="T60" s="529"/>
      <c r="U60" s="529"/>
      <c r="V60" s="529"/>
      <c r="W60" s="529"/>
      <c r="X60" s="529"/>
      <c r="Y60" s="529"/>
      <c r="Z60" s="529"/>
      <c r="AA60" s="529"/>
      <c r="AB60" s="529"/>
      <c r="AC60" s="529"/>
      <c r="AD60" s="529"/>
      <c r="AE60" s="529"/>
      <c r="AF60" s="529"/>
      <c r="AG60" s="529"/>
      <c r="AH60" s="529"/>
    </row>
    <row r="61" spans="1:34" ht="15.9" customHeight="1" x14ac:dyDescent="0.2">
      <c r="A61" s="527"/>
      <c r="B61" s="527"/>
      <c r="C61" s="528"/>
      <c r="D61" s="529"/>
      <c r="E61" s="529"/>
      <c r="F61" s="529"/>
      <c r="G61" s="529"/>
      <c r="H61" s="529"/>
      <c r="I61" s="529"/>
      <c r="J61" s="529"/>
      <c r="K61" s="529"/>
      <c r="L61" s="529"/>
      <c r="M61" s="529"/>
      <c r="N61" s="529"/>
      <c r="O61" s="529"/>
      <c r="P61" s="529"/>
      <c r="Q61" s="529"/>
      <c r="R61" s="529"/>
      <c r="S61" s="529"/>
      <c r="T61" s="529"/>
      <c r="U61" s="529"/>
      <c r="V61" s="529"/>
      <c r="W61" s="529"/>
      <c r="X61" s="529"/>
      <c r="Y61" s="529"/>
      <c r="Z61" s="529"/>
      <c r="AA61" s="529"/>
      <c r="AB61" s="529"/>
      <c r="AC61" s="529"/>
      <c r="AD61" s="529"/>
      <c r="AE61" s="529"/>
      <c r="AF61" s="529"/>
      <c r="AG61" s="529"/>
      <c r="AH61" s="529"/>
    </row>
    <row r="62" spans="1:34" ht="30.75" customHeight="1" x14ac:dyDescent="0.2">
      <c r="A62" s="527"/>
      <c r="B62" s="527"/>
      <c r="C62" s="528"/>
      <c r="D62" s="529"/>
      <c r="E62" s="529"/>
      <c r="F62" s="529"/>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row>
  </sheetData>
  <mergeCells count="292">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D36:F38"/>
    <mergeCell ref="G36:J36"/>
    <mergeCell ref="K36:O36"/>
    <mergeCell ref="P36:Q36"/>
    <mergeCell ref="R36:U36"/>
    <mergeCell ref="V36:W36"/>
    <mergeCell ref="X36:AA36"/>
    <mergeCell ref="AB36:AC36"/>
    <mergeCell ref="AD36:AH36"/>
    <mergeCell ref="AB37:AC37"/>
    <mergeCell ref="AD37:AH37"/>
    <mergeCell ref="AB39:AC39"/>
    <mergeCell ref="AD39:AH39"/>
    <mergeCell ref="B40:J40"/>
    <mergeCell ref="K40:S40"/>
    <mergeCell ref="T40:V40"/>
    <mergeCell ref="W40:AH40"/>
    <mergeCell ref="B39:J39"/>
    <mergeCell ref="K39:O39"/>
    <mergeCell ref="P39:Q39"/>
    <mergeCell ref="R39:U39"/>
    <mergeCell ref="V39:W39"/>
    <mergeCell ref="X39:AA39"/>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Z11:AA11"/>
    <mergeCell ref="AC11:AH11"/>
    <mergeCell ref="C12:G12"/>
    <mergeCell ref="H12:O12"/>
    <mergeCell ref="S12:AH13"/>
    <mergeCell ref="C13:G13"/>
    <mergeCell ref="H13:O13"/>
    <mergeCell ref="A11:B13"/>
    <mergeCell ref="C11:G11"/>
    <mergeCell ref="H11:O11"/>
    <mergeCell ref="P11:R13"/>
    <mergeCell ref="S11:V11"/>
    <mergeCell ref="W11:X11"/>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14"/>
  <dataValidations count="2">
    <dataValidation type="list" allowBlank="1" showInputMessage="1" showErrorMessage="1" sqref="K33:AH33 K48:AH48" xr:uid="{00000000-0002-0000-0100-000000000000}">
      <formula1>"〇"</formula1>
    </dataValidation>
    <dataValidation type="list" allowBlank="1" showInputMessage="1" showErrorMessage="1" sqref="H14:J18" xr:uid="{00000000-0002-0000-0100-000001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1F6D2-0C4E-472E-A514-E3249DD07E29}">
  <sheetPr>
    <pageSetUpPr fitToPage="1"/>
  </sheetPr>
  <dimension ref="B1:BU78"/>
  <sheetViews>
    <sheetView showGridLines="0" view="pageBreakPreview" zoomScale="50" zoomScaleNormal="70" zoomScaleSheetLayoutView="100" workbookViewId="0"/>
  </sheetViews>
  <sheetFormatPr defaultColWidth="4.88671875" defaultRowHeight="20.25" customHeight="1" x14ac:dyDescent="0.2"/>
  <cols>
    <col min="1" max="1" width="1.77734375" style="188" customWidth="1"/>
    <col min="2" max="5" width="6.33203125" style="188" customWidth="1"/>
    <col min="6" max="6" width="18.33203125" style="188" hidden="1" customWidth="1"/>
    <col min="7" max="58" width="6.21875" style="188" customWidth="1"/>
    <col min="59" max="16384" width="4.88671875" style="188"/>
  </cols>
  <sheetData>
    <row r="1" spans="2:64" s="160" customFormat="1" ht="20.25" customHeight="1" x14ac:dyDescent="0.2">
      <c r="C1" s="161" t="s">
        <v>389</v>
      </c>
      <c r="D1" s="161"/>
      <c r="E1" s="161"/>
      <c r="F1" s="161"/>
      <c r="G1" s="161"/>
      <c r="H1" s="162" t="s">
        <v>107</v>
      </c>
      <c r="J1" s="162"/>
      <c r="L1" s="161"/>
      <c r="M1" s="161"/>
      <c r="N1" s="161"/>
      <c r="O1" s="161"/>
      <c r="P1" s="161"/>
      <c r="Q1" s="161"/>
      <c r="R1" s="161"/>
      <c r="AM1" s="163"/>
      <c r="AN1" s="164"/>
      <c r="AO1" s="164" t="s">
        <v>108</v>
      </c>
      <c r="AP1" s="730" t="s">
        <v>109</v>
      </c>
      <c r="AQ1" s="731"/>
      <c r="AR1" s="731"/>
      <c r="AS1" s="731"/>
      <c r="AT1" s="731"/>
      <c r="AU1" s="731"/>
      <c r="AV1" s="731"/>
      <c r="AW1" s="731"/>
      <c r="AX1" s="731"/>
      <c r="AY1" s="731"/>
      <c r="AZ1" s="731"/>
      <c r="BA1" s="731"/>
      <c r="BB1" s="731"/>
      <c r="BC1" s="731"/>
      <c r="BD1" s="731"/>
      <c r="BE1" s="731"/>
      <c r="BF1" s="164" t="s">
        <v>110</v>
      </c>
    </row>
    <row r="2" spans="2:64" s="160" customFormat="1" ht="20.25" customHeight="1" x14ac:dyDescent="0.2">
      <c r="C2" s="161"/>
      <c r="D2" s="161"/>
      <c r="E2" s="161"/>
      <c r="F2" s="161"/>
      <c r="G2" s="161"/>
      <c r="J2" s="162"/>
      <c r="L2" s="161"/>
      <c r="M2" s="161"/>
      <c r="N2" s="161"/>
      <c r="O2" s="161"/>
      <c r="P2" s="161"/>
      <c r="Q2" s="161"/>
      <c r="R2" s="161"/>
      <c r="Y2" s="164" t="s">
        <v>111</v>
      </c>
      <c r="Z2" s="732">
        <v>6</v>
      </c>
      <c r="AA2" s="732"/>
      <c r="AB2" s="164" t="s">
        <v>112</v>
      </c>
      <c r="AC2" s="733">
        <f>IF(Z2=0,"",YEAR(DATE(2018+Z2,1,1)))</f>
        <v>2024</v>
      </c>
      <c r="AD2" s="733"/>
      <c r="AE2" s="166" t="s">
        <v>113</v>
      </c>
      <c r="AF2" s="166" t="s">
        <v>114</v>
      </c>
      <c r="AG2" s="732">
        <v>4</v>
      </c>
      <c r="AH2" s="732"/>
      <c r="AI2" s="166" t="s">
        <v>115</v>
      </c>
      <c r="AM2" s="163"/>
      <c r="AN2" s="164"/>
      <c r="AO2" s="164" t="s">
        <v>116</v>
      </c>
      <c r="AP2" s="732"/>
      <c r="AQ2" s="732"/>
      <c r="AR2" s="732"/>
      <c r="AS2" s="732"/>
      <c r="AT2" s="732"/>
      <c r="AU2" s="732"/>
      <c r="AV2" s="732"/>
      <c r="AW2" s="732"/>
      <c r="AX2" s="732"/>
      <c r="AY2" s="732"/>
      <c r="AZ2" s="732"/>
      <c r="BA2" s="732"/>
      <c r="BB2" s="732"/>
      <c r="BC2" s="732"/>
      <c r="BD2" s="732"/>
      <c r="BE2" s="732"/>
      <c r="BF2" s="164" t="s">
        <v>110</v>
      </c>
    </row>
    <row r="3" spans="2:64" s="166" customFormat="1" ht="20.25" customHeight="1" x14ac:dyDescent="0.2">
      <c r="G3" s="162"/>
      <c r="J3" s="162"/>
      <c r="L3" s="164"/>
      <c r="M3" s="164"/>
      <c r="N3" s="164"/>
      <c r="O3" s="164"/>
      <c r="P3" s="164"/>
      <c r="Q3" s="164"/>
      <c r="R3" s="164"/>
      <c r="Z3" s="167"/>
      <c r="AA3" s="167"/>
      <c r="AB3" s="167"/>
      <c r="AC3" s="168"/>
      <c r="AD3" s="167"/>
      <c r="BA3" s="169" t="s">
        <v>117</v>
      </c>
      <c r="BB3" s="721" t="s">
        <v>118</v>
      </c>
      <c r="BC3" s="722"/>
      <c r="BD3" s="722"/>
      <c r="BE3" s="723"/>
      <c r="BF3" s="164"/>
    </row>
    <row r="4" spans="2:64" s="166" customFormat="1" ht="19.2" x14ac:dyDescent="0.2">
      <c r="G4" s="162"/>
      <c r="J4" s="162"/>
      <c r="L4" s="164"/>
      <c r="M4" s="164"/>
      <c r="N4" s="164"/>
      <c r="O4" s="164"/>
      <c r="P4" s="164"/>
      <c r="Q4" s="164"/>
      <c r="R4" s="164"/>
      <c r="Z4" s="165"/>
      <c r="AA4" s="165"/>
      <c r="AG4" s="160"/>
      <c r="AH4" s="160"/>
      <c r="AI4" s="160"/>
      <c r="AJ4" s="160"/>
      <c r="AK4" s="160"/>
      <c r="AL4" s="160"/>
      <c r="AM4" s="160"/>
      <c r="AN4" s="160"/>
      <c r="AO4" s="160"/>
      <c r="AP4" s="160"/>
      <c r="AQ4" s="160"/>
      <c r="AR4" s="160"/>
      <c r="AS4" s="160"/>
      <c r="AT4" s="160"/>
      <c r="AU4" s="160"/>
      <c r="AV4" s="160"/>
      <c r="AW4" s="160"/>
      <c r="AX4" s="160"/>
      <c r="AY4" s="160"/>
      <c r="AZ4" s="160"/>
      <c r="BA4" s="169" t="s">
        <v>119</v>
      </c>
      <c r="BB4" s="721" t="s">
        <v>120</v>
      </c>
      <c r="BC4" s="722"/>
      <c r="BD4" s="722"/>
      <c r="BE4" s="723"/>
      <c r="BF4" s="170"/>
    </row>
    <row r="5" spans="2:64" s="166" customFormat="1" ht="6.75" customHeight="1" x14ac:dyDescent="0.2">
      <c r="C5" s="160"/>
      <c r="D5" s="160"/>
      <c r="E5" s="160"/>
      <c r="F5" s="160"/>
      <c r="G5" s="161"/>
      <c r="H5" s="160"/>
      <c r="I5" s="160"/>
      <c r="J5" s="161"/>
      <c r="K5" s="160"/>
      <c r="L5" s="170"/>
      <c r="M5" s="170"/>
      <c r="N5" s="170"/>
      <c r="O5" s="170"/>
      <c r="P5" s="170"/>
      <c r="Q5" s="170"/>
      <c r="R5" s="170"/>
      <c r="S5" s="160"/>
      <c r="T5" s="160"/>
      <c r="U5" s="160"/>
      <c r="V5" s="160"/>
      <c r="W5" s="160"/>
      <c r="X5" s="160"/>
      <c r="Y5" s="160"/>
      <c r="Z5" s="171"/>
      <c r="AA5" s="171"/>
      <c r="AB5" s="160"/>
      <c r="AC5" s="160"/>
      <c r="AD5" s="160"/>
      <c r="AE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70"/>
      <c r="BF5" s="170"/>
    </row>
    <row r="6" spans="2:64" s="166" customFormat="1" ht="20.25" customHeight="1" x14ac:dyDescent="0.2">
      <c r="C6" s="160"/>
      <c r="D6" s="160"/>
      <c r="E6" s="160"/>
      <c r="F6" s="160"/>
      <c r="G6" s="161"/>
      <c r="H6" s="160"/>
      <c r="I6" s="160"/>
      <c r="J6" s="161"/>
      <c r="K6" s="160"/>
      <c r="L6" s="170"/>
      <c r="M6" s="170"/>
      <c r="N6" s="170"/>
      <c r="O6" s="170"/>
      <c r="P6" s="170"/>
      <c r="Q6" s="170"/>
      <c r="R6" s="170"/>
      <c r="S6" s="160"/>
      <c r="T6" s="160"/>
      <c r="U6" s="160"/>
      <c r="V6" s="160"/>
      <c r="W6" s="160"/>
      <c r="X6" s="160"/>
      <c r="Y6" s="160"/>
      <c r="Z6" s="171"/>
      <c r="AA6" s="171"/>
      <c r="AB6" s="160"/>
      <c r="AC6" s="160"/>
      <c r="AD6" s="160"/>
      <c r="AE6" s="160"/>
      <c r="AG6" s="160"/>
      <c r="AH6" s="160"/>
      <c r="AI6" s="160"/>
      <c r="AJ6" s="160"/>
      <c r="AK6" s="160"/>
      <c r="AL6" s="160" t="s">
        <v>121</v>
      </c>
      <c r="AM6" s="160"/>
      <c r="AN6" s="160"/>
      <c r="AO6" s="160"/>
      <c r="AP6" s="160"/>
      <c r="AQ6" s="160"/>
      <c r="AR6" s="160"/>
      <c r="AS6" s="160"/>
      <c r="AT6" s="172"/>
      <c r="AU6" s="172"/>
      <c r="AV6" s="173"/>
      <c r="AW6" s="160"/>
      <c r="AX6" s="724">
        <v>40</v>
      </c>
      <c r="AY6" s="725"/>
      <c r="AZ6" s="173" t="s">
        <v>122</v>
      </c>
      <c r="BA6" s="160"/>
      <c r="BB6" s="724">
        <v>160</v>
      </c>
      <c r="BC6" s="725"/>
      <c r="BD6" s="173" t="s">
        <v>123</v>
      </c>
      <c r="BE6" s="160"/>
      <c r="BF6" s="170"/>
    </row>
    <row r="7" spans="2:64" s="166" customFormat="1" ht="6.75" customHeight="1" x14ac:dyDescent="0.2">
      <c r="C7" s="160"/>
      <c r="D7" s="160"/>
      <c r="E7" s="160"/>
      <c r="F7" s="160"/>
      <c r="G7" s="161"/>
      <c r="H7" s="160"/>
      <c r="I7" s="160"/>
      <c r="J7" s="161"/>
      <c r="K7" s="160"/>
      <c r="L7" s="170"/>
      <c r="M7" s="170"/>
      <c r="N7" s="170"/>
      <c r="O7" s="170"/>
      <c r="P7" s="170"/>
      <c r="Q7" s="170"/>
      <c r="R7" s="170"/>
      <c r="S7" s="160"/>
      <c r="T7" s="160"/>
      <c r="U7" s="160"/>
      <c r="V7" s="160"/>
      <c r="W7" s="160"/>
      <c r="X7" s="160"/>
      <c r="Y7" s="160"/>
      <c r="Z7" s="171"/>
      <c r="AA7" s="171"/>
      <c r="AB7" s="160"/>
      <c r="AC7" s="160"/>
      <c r="AD7" s="160"/>
      <c r="AE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70"/>
      <c r="BF7" s="170"/>
    </row>
    <row r="8" spans="2:64" s="166" customFormat="1" ht="20.25" customHeight="1" x14ac:dyDescent="0.2">
      <c r="B8" s="174"/>
      <c r="C8" s="174"/>
      <c r="D8" s="174"/>
      <c r="E8" s="174"/>
      <c r="F8" s="174"/>
      <c r="G8" s="175"/>
      <c r="H8" s="175"/>
      <c r="I8" s="175"/>
      <c r="J8" s="174"/>
      <c r="K8" s="174"/>
      <c r="L8" s="175"/>
      <c r="M8" s="175"/>
      <c r="N8" s="175"/>
      <c r="O8" s="174"/>
      <c r="P8" s="175"/>
      <c r="Q8" s="175"/>
      <c r="R8" s="175"/>
      <c r="S8" s="176"/>
      <c r="T8" s="177"/>
      <c r="U8" s="177"/>
      <c r="V8" s="178"/>
      <c r="Z8" s="171"/>
      <c r="AA8" s="179"/>
      <c r="AB8" s="161"/>
      <c r="AC8" s="171"/>
      <c r="AD8" s="171"/>
      <c r="AE8" s="171"/>
      <c r="AF8" s="165"/>
      <c r="AG8" s="180"/>
      <c r="AH8" s="180"/>
      <c r="AI8" s="180"/>
      <c r="AJ8" s="160"/>
      <c r="AK8" s="170"/>
      <c r="AL8" s="179"/>
      <c r="AM8" s="179"/>
      <c r="AN8" s="161"/>
      <c r="AO8" s="172"/>
      <c r="AP8" s="172"/>
      <c r="AQ8" s="172"/>
      <c r="AR8" s="181"/>
      <c r="AS8" s="181"/>
      <c r="AT8" s="160"/>
      <c r="AU8" s="182"/>
      <c r="AV8" s="182"/>
      <c r="AW8" s="174"/>
      <c r="AX8" s="160"/>
      <c r="AY8" s="160" t="s">
        <v>124</v>
      </c>
      <c r="AZ8" s="160"/>
      <c r="BA8" s="160"/>
      <c r="BB8" s="726">
        <f>DAY(EOMONTH(DATE(AC2,AG2,1),0))</f>
        <v>30</v>
      </c>
      <c r="BC8" s="727"/>
      <c r="BD8" s="160" t="s">
        <v>125</v>
      </c>
      <c r="BE8" s="160"/>
      <c r="BF8" s="160"/>
      <c r="BJ8" s="164"/>
      <c r="BK8" s="164"/>
      <c r="BL8" s="164"/>
    </row>
    <row r="9" spans="2:64" s="166" customFormat="1" ht="6" customHeight="1" x14ac:dyDescent="0.2">
      <c r="B9" s="172"/>
      <c r="C9" s="172"/>
      <c r="D9" s="172"/>
      <c r="E9" s="172"/>
      <c r="F9" s="172"/>
      <c r="G9" s="174"/>
      <c r="H9" s="175"/>
      <c r="I9" s="172"/>
      <c r="J9" s="172"/>
      <c r="K9" s="172"/>
      <c r="L9" s="174"/>
      <c r="M9" s="175"/>
      <c r="N9" s="172"/>
      <c r="O9" s="172"/>
      <c r="P9" s="174"/>
      <c r="Q9" s="172"/>
      <c r="R9" s="172"/>
      <c r="S9" s="172"/>
      <c r="T9" s="172"/>
      <c r="U9" s="172"/>
      <c r="V9" s="172"/>
      <c r="Z9" s="160"/>
      <c r="AA9" s="160"/>
      <c r="AB9" s="160"/>
      <c r="AC9" s="160"/>
      <c r="AD9" s="160"/>
      <c r="AE9" s="160"/>
      <c r="AG9" s="171"/>
      <c r="AH9" s="160"/>
      <c r="AI9" s="160"/>
      <c r="AJ9" s="180"/>
      <c r="AK9" s="160"/>
      <c r="AL9" s="160"/>
      <c r="AM9" s="160"/>
      <c r="AN9" s="160"/>
      <c r="AO9" s="160"/>
      <c r="AP9" s="160"/>
      <c r="AQ9" s="171"/>
      <c r="AR9" s="171"/>
      <c r="AS9" s="171"/>
      <c r="AT9" s="160"/>
      <c r="AU9" s="160"/>
      <c r="AV9" s="160"/>
      <c r="AW9" s="160"/>
      <c r="AX9" s="160"/>
      <c r="AY9" s="160"/>
      <c r="AZ9" s="160"/>
      <c r="BA9" s="160"/>
      <c r="BB9" s="160"/>
      <c r="BC9" s="160"/>
      <c r="BD9" s="160"/>
      <c r="BE9" s="160"/>
      <c r="BF9" s="160"/>
      <c r="BJ9" s="164"/>
      <c r="BK9" s="164"/>
      <c r="BL9" s="164"/>
    </row>
    <row r="10" spans="2:64" s="166" customFormat="1" ht="19.2" x14ac:dyDescent="0.2">
      <c r="B10" s="174"/>
      <c r="C10" s="174"/>
      <c r="D10" s="174"/>
      <c r="E10" s="174"/>
      <c r="F10" s="174"/>
      <c r="G10" s="175"/>
      <c r="H10" s="175"/>
      <c r="I10" s="175"/>
      <c r="J10" s="174"/>
      <c r="K10" s="174"/>
      <c r="L10" s="175"/>
      <c r="M10" s="175"/>
      <c r="N10" s="175"/>
      <c r="O10" s="174"/>
      <c r="P10" s="175"/>
      <c r="Q10" s="175"/>
      <c r="R10" s="175"/>
      <c r="S10" s="176"/>
      <c r="T10" s="177"/>
      <c r="U10" s="177"/>
      <c r="V10" s="178"/>
      <c r="Z10" s="171"/>
      <c r="AA10" s="179"/>
      <c r="AB10" s="161"/>
      <c r="AC10" s="171"/>
      <c r="AD10" s="171"/>
      <c r="AE10" s="171"/>
      <c r="AG10" s="180"/>
      <c r="AH10" s="180"/>
      <c r="AI10" s="180"/>
      <c r="AJ10" s="160"/>
      <c r="AK10" s="170"/>
      <c r="AL10" s="179"/>
      <c r="AM10" s="160"/>
      <c r="AN10" s="160"/>
      <c r="AO10" s="183"/>
      <c r="AP10" s="183"/>
      <c r="AQ10" s="183"/>
      <c r="AR10" s="173"/>
      <c r="AS10" s="171"/>
      <c r="AT10" s="171"/>
      <c r="AU10" s="171"/>
      <c r="AV10" s="160"/>
      <c r="AW10" s="160"/>
      <c r="AX10" s="184"/>
      <c r="AY10" s="184"/>
      <c r="AZ10" s="170" t="s">
        <v>126</v>
      </c>
      <c r="BA10" s="160"/>
      <c r="BB10" s="724">
        <v>1</v>
      </c>
      <c r="BC10" s="728"/>
      <c r="BD10" s="725"/>
      <c r="BE10" s="185" t="s">
        <v>127</v>
      </c>
      <c r="BF10" s="160"/>
      <c r="BJ10" s="164"/>
      <c r="BK10" s="164"/>
      <c r="BL10" s="164"/>
    </row>
    <row r="11" spans="2:64" s="166" customFormat="1" ht="6" customHeight="1" x14ac:dyDescent="0.2">
      <c r="B11" s="172"/>
      <c r="C11" s="172"/>
      <c r="D11" s="172"/>
      <c r="E11" s="172"/>
      <c r="F11" s="167"/>
      <c r="G11" s="172"/>
      <c r="H11" s="172"/>
      <c r="I11" s="172"/>
      <c r="J11" s="172"/>
      <c r="K11" s="174"/>
      <c r="L11" s="175"/>
      <c r="M11" s="172"/>
      <c r="N11" s="172"/>
      <c r="O11" s="174"/>
      <c r="P11" s="172"/>
      <c r="Q11" s="172"/>
      <c r="R11" s="172"/>
      <c r="S11" s="172"/>
      <c r="T11" s="172"/>
      <c r="U11" s="172"/>
      <c r="V11" s="167"/>
      <c r="Z11" s="160"/>
      <c r="AA11" s="160"/>
      <c r="AB11" s="160"/>
      <c r="AC11" s="160"/>
      <c r="AD11" s="160"/>
      <c r="AE11" s="160"/>
      <c r="AG11" s="171"/>
      <c r="AH11" s="180"/>
      <c r="AI11" s="160"/>
      <c r="AJ11" s="180"/>
      <c r="AK11" s="160"/>
      <c r="AL11" s="160"/>
      <c r="AM11" s="160"/>
      <c r="AN11" s="160"/>
      <c r="AO11" s="172"/>
      <c r="AP11" s="172"/>
      <c r="AQ11" s="174"/>
      <c r="AR11" s="186"/>
      <c r="AS11" s="171"/>
      <c r="AT11" s="171"/>
      <c r="AU11" s="171"/>
      <c r="AV11" s="160"/>
      <c r="AW11" s="160"/>
      <c r="AX11" s="184"/>
      <c r="AY11" s="184"/>
      <c r="AZ11" s="160"/>
      <c r="BA11" s="160"/>
      <c r="BB11" s="171"/>
      <c r="BC11" s="171"/>
      <c r="BD11" s="171"/>
      <c r="BE11" s="185"/>
      <c r="BF11" s="160"/>
      <c r="BJ11" s="164"/>
      <c r="BK11" s="164"/>
      <c r="BL11" s="164"/>
    </row>
    <row r="12" spans="2:64" s="166" customFormat="1" ht="20.25" customHeight="1" x14ac:dyDescent="0.2">
      <c r="B12" s="187"/>
      <c r="C12" s="187"/>
      <c r="D12" s="187"/>
      <c r="E12" s="187"/>
      <c r="F12" s="187"/>
      <c r="G12" s="187"/>
      <c r="H12" s="187"/>
      <c r="I12" s="187"/>
      <c r="J12" s="187"/>
      <c r="K12" s="187"/>
      <c r="L12" s="187"/>
      <c r="M12" s="187"/>
      <c r="N12" s="187"/>
      <c r="O12" s="187"/>
      <c r="P12" s="187"/>
      <c r="Q12" s="187"/>
      <c r="R12" s="187"/>
      <c r="S12" s="187"/>
      <c r="T12" s="187"/>
      <c r="U12" s="187"/>
      <c r="V12" s="187"/>
      <c r="Z12" s="174"/>
      <c r="AA12" s="188"/>
      <c r="AB12" s="188"/>
      <c r="AC12" s="174"/>
      <c r="AD12" s="171"/>
      <c r="AE12" s="171"/>
      <c r="AF12" s="165"/>
      <c r="AG12" s="161"/>
      <c r="AH12" s="180"/>
      <c r="AI12" s="160"/>
      <c r="AJ12" s="180"/>
      <c r="AK12" s="160"/>
      <c r="AL12" s="160"/>
      <c r="AM12" s="160"/>
      <c r="AN12" s="160"/>
      <c r="AO12" s="729"/>
      <c r="AP12" s="729"/>
      <c r="AQ12" s="729"/>
      <c r="AR12" s="173"/>
      <c r="AS12" s="171"/>
      <c r="AT12" s="171"/>
      <c r="AU12" s="171"/>
      <c r="AV12" s="160"/>
      <c r="AW12" s="160"/>
      <c r="AX12" s="184"/>
      <c r="AY12" s="184"/>
      <c r="AZ12" s="160"/>
      <c r="BA12" s="160"/>
      <c r="BB12" s="724">
        <v>1</v>
      </c>
      <c r="BC12" s="728"/>
      <c r="BD12" s="725"/>
      <c r="BE12" s="189" t="s">
        <v>128</v>
      </c>
      <c r="BF12" s="160"/>
      <c r="BJ12" s="164"/>
      <c r="BK12" s="164"/>
      <c r="BL12" s="164"/>
    </row>
    <row r="13" spans="2:64" s="166" customFormat="1" ht="6.75" customHeight="1" x14ac:dyDescent="0.2">
      <c r="B13" s="187"/>
      <c r="C13" s="187"/>
      <c r="D13" s="187"/>
      <c r="E13" s="187"/>
      <c r="F13" s="187"/>
      <c r="G13" s="187"/>
      <c r="H13" s="187"/>
      <c r="I13" s="187"/>
      <c r="J13" s="187"/>
      <c r="K13" s="187"/>
      <c r="L13" s="187"/>
      <c r="M13" s="187"/>
      <c r="N13" s="187"/>
      <c r="O13" s="187"/>
      <c r="P13" s="187"/>
      <c r="Q13" s="187"/>
      <c r="R13" s="187"/>
      <c r="S13" s="187"/>
      <c r="T13" s="187"/>
      <c r="U13" s="187"/>
      <c r="V13" s="187"/>
      <c r="Z13" s="175"/>
      <c r="AA13" s="190"/>
      <c r="AB13" s="190"/>
      <c r="AC13" s="175"/>
      <c r="AD13" s="180"/>
      <c r="AE13" s="180"/>
      <c r="AG13" s="160"/>
      <c r="AH13" s="160"/>
      <c r="AI13" s="160"/>
      <c r="AJ13" s="160"/>
      <c r="AK13" s="160"/>
      <c r="AL13" s="160"/>
      <c r="AM13" s="160"/>
      <c r="AN13" s="160"/>
      <c r="AO13" s="172"/>
      <c r="AP13" s="172"/>
      <c r="AQ13" s="172"/>
      <c r="AR13" s="160"/>
      <c r="AS13" s="171"/>
      <c r="AT13" s="171"/>
      <c r="AU13" s="171"/>
      <c r="AV13" s="160"/>
      <c r="AW13" s="160"/>
      <c r="AX13" s="184"/>
      <c r="AY13" s="184"/>
      <c r="AZ13" s="160"/>
      <c r="BA13" s="160"/>
      <c r="BB13" s="171"/>
      <c r="BC13" s="171"/>
      <c r="BD13" s="171"/>
      <c r="BE13" s="185"/>
      <c r="BF13" s="160"/>
      <c r="BJ13" s="164"/>
      <c r="BK13" s="164"/>
      <c r="BL13" s="164"/>
    </row>
    <row r="14" spans="2:64" s="166" customFormat="1" ht="19.2" x14ac:dyDescent="0.2">
      <c r="B14" s="187"/>
      <c r="C14" s="187"/>
      <c r="D14" s="187"/>
      <c r="E14" s="187"/>
      <c r="F14" s="187"/>
      <c r="G14" s="187"/>
      <c r="H14" s="187"/>
      <c r="I14" s="187"/>
      <c r="J14" s="187"/>
      <c r="K14" s="187"/>
      <c r="L14" s="187"/>
      <c r="M14" s="187"/>
      <c r="N14" s="187"/>
      <c r="O14" s="187"/>
      <c r="P14" s="187"/>
      <c r="Q14" s="187"/>
      <c r="R14" s="187"/>
      <c r="S14" s="187"/>
      <c r="T14" s="187"/>
      <c r="U14" s="187"/>
      <c r="V14" s="187"/>
      <c r="Z14" s="174"/>
      <c r="AA14" s="188"/>
      <c r="AB14" s="188"/>
      <c r="AC14" s="174"/>
      <c r="AD14" s="171"/>
      <c r="AE14" s="171"/>
      <c r="AG14" s="160"/>
      <c r="AH14" s="160"/>
      <c r="AI14" s="160"/>
      <c r="AJ14" s="160"/>
      <c r="AK14" s="160"/>
      <c r="AL14" s="160"/>
      <c r="AM14" s="160"/>
      <c r="AN14" s="160"/>
      <c r="AO14" s="172"/>
      <c r="AP14" s="172"/>
      <c r="AQ14" s="172"/>
      <c r="AR14" s="160"/>
      <c r="AS14" s="171"/>
      <c r="AT14" s="170" t="s">
        <v>129</v>
      </c>
      <c r="AU14" s="683"/>
      <c r="AV14" s="684"/>
      <c r="AW14" s="685"/>
      <c r="AX14" s="171" t="s">
        <v>130</v>
      </c>
      <c r="AY14" s="683"/>
      <c r="AZ14" s="684"/>
      <c r="BA14" s="685"/>
      <c r="BB14" s="170" t="s">
        <v>131</v>
      </c>
      <c r="BC14" s="686">
        <f>(AY14-AU14)*24</f>
        <v>0</v>
      </c>
      <c r="BD14" s="687"/>
      <c r="BE14" s="161" t="s">
        <v>132</v>
      </c>
      <c r="BF14" s="171"/>
      <c r="BJ14" s="164"/>
      <c r="BK14" s="164"/>
      <c r="BL14" s="164"/>
    </row>
    <row r="15" spans="2:64" s="166" customFormat="1" ht="6.75" customHeight="1" x14ac:dyDescent="0.2">
      <c r="C15" s="181"/>
      <c r="D15" s="181"/>
      <c r="E15" s="181"/>
      <c r="F15" s="181"/>
      <c r="G15" s="160"/>
      <c r="H15" s="160"/>
      <c r="I15" s="170"/>
      <c r="J15" s="171"/>
      <c r="K15" s="180"/>
      <c r="L15" s="160"/>
      <c r="M15" s="160"/>
      <c r="N15" s="171"/>
      <c r="O15" s="160"/>
      <c r="P15" s="160"/>
      <c r="Q15" s="180"/>
      <c r="R15" s="160"/>
      <c r="S15" s="160"/>
      <c r="T15" s="160"/>
      <c r="U15" s="160"/>
      <c r="V15" s="160"/>
      <c r="W15" s="170"/>
      <c r="X15" s="171"/>
      <c r="Y15" s="171"/>
      <c r="Z15" s="161"/>
      <c r="AA15" s="171"/>
      <c r="AB15" s="170"/>
      <c r="AC15" s="171"/>
      <c r="AD15" s="180"/>
      <c r="AE15" s="160"/>
      <c r="AG15" s="165"/>
      <c r="AH15" s="191"/>
      <c r="AJ15" s="191"/>
      <c r="AQ15" s="165"/>
      <c r="AR15" s="165"/>
      <c r="AS15" s="165"/>
      <c r="AT15" s="165"/>
      <c r="AU15" s="165"/>
      <c r="AX15" s="192"/>
      <c r="AY15" s="192"/>
      <c r="BB15" s="165"/>
      <c r="BC15" s="165"/>
      <c r="BD15" s="165"/>
      <c r="BE15" s="193"/>
      <c r="BJ15" s="164"/>
      <c r="BK15" s="164"/>
      <c r="BL15" s="164"/>
    </row>
    <row r="16" spans="2:64" ht="8.4" customHeight="1" thickBot="1" x14ac:dyDescent="0.25">
      <c r="C16" s="190"/>
      <c r="D16" s="190"/>
      <c r="E16" s="190"/>
      <c r="F16" s="190"/>
      <c r="G16" s="190"/>
      <c r="X16" s="190"/>
      <c r="AN16" s="190"/>
      <c r="BE16" s="194"/>
      <c r="BF16" s="194"/>
      <c r="BG16" s="194"/>
    </row>
    <row r="17" spans="2:58" ht="20.25" customHeight="1" x14ac:dyDescent="0.2">
      <c r="B17" s="688" t="s">
        <v>133</v>
      </c>
      <c r="C17" s="691" t="s">
        <v>134</v>
      </c>
      <c r="D17" s="692"/>
      <c r="E17" s="693"/>
      <c r="F17" s="195"/>
      <c r="G17" s="700" t="s">
        <v>135</v>
      </c>
      <c r="H17" s="703" t="s">
        <v>136</v>
      </c>
      <c r="I17" s="692"/>
      <c r="J17" s="692"/>
      <c r="K17" s="693"/>
      <c r="L17" s="703" t="s">
        <v>137</v>
      </c>
      <c r="M17" s="692"/>
      <c r="N17" s="692"/>
      <c r="O17" s="706"/>
      <c r="P17" s="709"/>
      <c r="Q17" s="710"/>
      <c r="R17" s="711"/>
      <c r="S17" s="718" t="s">
        <v>138</v>
      </c>
      <c r="T17" s="719"/>
      <c r="U17" s="719"/>
      <c r="V17" s="719"/>
      <c r="W17" s="719"/>
      <c r="X17" s="719"/>
      <c r="Y17" s="719"/>
      <c r="Z17" s="719"/>
      <c r="AA17" s="719"/>
      <c r="AB17" s="719"/>
      <c r="AC17" s="719"/>
      <c r="AD17" s="719"/>
      <c r="AE17" s="719"/>
      <c r="AF17" s="719"/>
      <c r="AG17" s="719"/>
      <c r="AH17" s="719"/>
      <c r="AI17" s="719"/>
      <c r="AJ17" s="719"/>
      <c r="AK17" s="719"/>
      <c r="AL17" s="719"/>
      <c r="AM17" s="719"/>
      <c r="AN17" s="719"/>
      <c r="AO17" s="719"/>
      <c r="AP17" s="719"/>
      <c r="AQ17" s="719"/>
      <c r="AR17" s="719"/>
      <c r="AS17" s="719"/>
      <c r="AT17" s="719"/>
      <c r="AU17" s="719"/>
      <c r="AV17" s="719"/>
      <c r="AW17" s="720"/>
      <c r="AX17" s="658" t="str">
        <f>IF(BB3="４週","(11) 1～4週目の勤務時間数合計","(11) 1か月の勤務時間数   合計")</f>
        <v>(11) 1～4週目の勤務時間数合計</v>
      </c>
      <c r="AY17" s="659"/>
      <c r="AZ17" s="664" t="s">
        <v>139</v>
      </c>
      <c r="BA17" s="665"/>
      <c r="BB17" s="670" t="s">
        <v>140</v>
      </c>
      <c r="BC17" s="548"/>
      <c r="BD17" s="548"/>
      <c r="BE17" s="548"/>
      <c r="BF17" s="671"/>
    </row>
    <row r="18" spans="2:58" ht="20.25" customHeight="1" x14ac:dyDescent="0.2">
      <c r="B18" s="689"/>
      <c r="C18" s="694"/>
      <c r="D18" s="695"/>
      <c r="E18" s="696"/>
      <c r="F18" s="196"/>
      <c r="G18" s="701"/>
      <c r="H18" s="704"/>
      <c r="I18" s="695"/>
      <c r="J18" s="695"/>
      <c r="K18" s="696"/>
      <c r="L18" s="704"/>
      <c r="M18" s="695"/>
      <c r="N18" s="695"/>
      <c r="O18" s="707"/>
      <c r="P18" s="712"/>
      <c r="Q18" s="713"/>
      <c r="R18" s="714"/>
      <c r="S18" s="677" t="s">
        <v>141</v>
      </c>
      <c r="T18" s="678"/>
      <c r="U18" s="678"/>
      <c r="V18" s="678"/>
      <c r="W18" s="678"/>
      <c r="X18" s="678"/>
      <c r="Y18" s="679"/>
      <c r="Z18" s="677" t="s">
        <v>142</v>
      </c>
      <c r="AA18" s="678"/>
      <c r="AB18" s="678"/>
      <c r="AC18" s="678"/>
      <c r="AD18" s="678"/>
      <c r="AE18" s="678"/>
      <c r="AF18" s="679"/>
      <c r="AG18" s="677" t="s">
        <v>143</v>
      </c>
      <c r="AH18" s="678"/>
      <c r="AI18" s="678"/>
      <c r="AJ18" s="678"/>
      <c r="AK18" s="678"/>
      <c r="AL18" s="678"/>
      <c r="AM18" s="679"/>
      <c r="AN18" s="677" t="s">
        <v>144</v>
      </c>
      <c r="AO18" s="678"/>
      <c r="AP18" s="678"/>
      <c r="AQ18" s="678"/>
      <c r="AR18" s="678"/>
      <c r="AS18" s="678"/>
      <c r="AT18" s="679"/>
      <c r="AU18" s="680" t="s">
        <v>145</v>
      </c>
      <c r="AV18" s="681"/>
      <c r="AW18" s="682"/>
      <c r="AX18" s="660"/>
      <c r="AY18" s="661"/>
      <c r="AZ18" s="666"/>
      <c r="BA18" s="667"/>
      <c r="BB18" s="672"/>
      <c r="BC18" s="550"/>
      <c r="BD18" s="550"/>
      <c r="BE18" s="550"/>
      <c r="BF18" s="673"/>
    </row>
    <row r="19" spans="2:58" ht="20.25" customHeight="1" x14ac:dyDescent="0.2">
      <c r="B19" s="689"/>
      <c r="C19" s="694"/>
      <c r="D19" s="695"/>
      <c r="E19" s="696"/>
      <c r="F19" s="196"/>
      <c r="G19" s="701"/>
      <c r="H19" s="704"/>
      <c r="I19" s="695"/>
      <c r="J19" s="695"/>
      <c r="K19" s="696"/>
      <c r="L19" s="704"/>
      <c r="M19" s="695"/>
      <c r="N19" s="695"/>
      <c r="O19" s="707"/>
      <c r="P19" s="712"/>
      <c r="Q19" s="713"/>
      <c r="R19" s="714"/>
      <c r="S19" s="197">
        <v>1</v>
      </c>
      <c r="T19" s="198">
        <v>2</v>
      </c>
      <c r="U19" s="198">
        <v>3</v>
      </c>
      <c r="V19" s="198">
        <v>4</v>
      </c>
      <c r="W19" s="198">
        <v>5</v>
      </c>
      <c r="X19" s="198">
        <v>6</v>
      </c>
      <c r="Y19" s="199">
        <v>7</v>
      </c>
      <c r="Z19" s="197">
        <v>8</v>
      </c>
      <c r="AA19" s="198">
        <v>9</v>
      </c>
      <c r="AB19" s="198">
        <v>10</v>
      </c>
      <c r="AC19" s="198">
        <v>11</v>
      </c>
      <c r="AD19" s="198">
        <v>12</v>
      </c>
      <c r="AE19" s="198">
        <v>13</v>
      </c>
      <c r="AF19" s="199">
        <v>14</v>
      </c>
      <c r="AG19" s="200">
        <v>15</v>
      </c>
      <c r="AH19" s="198">
        <v>16</v>
      </c>
      <c r="AI19" s="198">
        <v>17</v>
      </c>
      <c r="AJ19" s="198">
        <v>18</v>
      </c>
      <c r="AK19" s="198">
        <v>19</v>
      </c>
      <c r="AL19" s="198">
        <v>20</v>
      </c>
      <c r="AM19" s="199">
        <v>21</v>
      </c>
      <c r="AN19" s="197">
        <v>22</v>
      </c>
      <c r="AO19" s="198">
        <v>23</v>
      </c>
      <c r="AP19" s="198">
        <v>24</v>
      </c>
      <c r="AQ19" s="198">
        <v>25</v>
      </c>
      <c r="AR19" s="198">
        <v>26</v>
      </c>
      <c r="AS19" s="198">
        <v>27</v>
      </c>
      <c r="AT19" s="199">
        <v>28</v>
      </c>
      <c r="AU19" s="197" t="str">
        <f>IF($BB$3="暦月",IF(DAY(DATE($AC$2,$AG$2,29))=29,29,""),"")</f>
        <v/>
      </c>
      <c r="AV19" s="198" t="str">
        <f>IF($BB$3="暦月",IF(DAY(DATE($AC$2,$AG$2,30))=30,30,""),"")</f>
        <v/>
      </c>
      <c r="AW19" s="199" t="str">
        <f>IF($BB$3="暦月",IF(DAY(DATE($AC$2,$AG$2,31))=31,31,""),"")</f>
        <v/>
      </c>
      <c r="AX19" s="660"/>
      <c r="AY19" s="661"/>
      <c r="AZ19" s="666"/>
      <c r="BA19" s="667"/>
      <c r="BB19" s="672"/>
      <c r="BC19" s="550"/>
      <c r="BD19" s="550"/>
      <c r="BE19" s="550"/>
      <c r="BF19" s="673"/>
    </row>
    <row r="20" spans="2:58" ht="20.25" hidden="1" customHeight="1" x14ac:dyDescent="0.2">
      <c r="B20" s="689"/>
      <c r="C20" s="694"/>
      <c r="D20" s="695"/>
      <c r="E20" s="696"/>
      <c r="F20" s="196"/>
      <c r="G20" s="701"/>
      <c r="H20" s="704"/>
      <c r="I20" s="695"/>
      <c r="J20" s="695"/>
      <c r="K20" s="696"/>
      <c r="L20" s="704"/>
      <c r="M20" s="695"/>
      <c r="N20" s="695"/>
      <c r="O20" s="707"/>
      <c r="P20" s="712"/>
      <c r="Q20" s="713"/>
      <c r="R20" s="714"/>
      <c r="S20" s="197">
        <f>WEEKDAY(DATE($AC$2,$AG$2,1))</f>
        <v>2</v>
      </c>
      <c r="T20" s="198">
        <f>WEEKDAY(DATE($AC$2,$AG$2,2))</f>
        <v>3</v>
      </c>
      <c r="U20" s="198">
        <f>WEEKDAY(DATE($AC$2,$AG$2,3))</f>
        <v>4</v>
      </c>
      <c r="V20" s="198">
        <f>WEEKDAY(DATE($AC$2,$AG$2,4))</f>
        <v>5</v>
      </c>
      <c r="W20" s="198">
        <f>WEEKDAY(DATE($AC$2,$AG$2,5))</f>
        <v>6</v>
      </c>
      <c r="X20" s="198">
        <f>WEEKDAY(DATE($AC$2,$AG$2,6))</f>
        <v>7</v>
      </c>
      <c r="Y20" s="199">
        <f>WEEKDAY(DATE($AC$2,$AG$2,7))</f>
        <v>1</v>
      </c>
      <c r="Z20" s="197">
        <f>WEEKDAY(DATE($AC$2,$AG$2,8))</f>
        <v>2</v>
      </c>
      <c r="AA20" s="198">
        <f>WEEKDAY(DATE($AC$2,$AG$2,9))</f>
        <v>3</v>
      </c>
      <c r="AB20" s="198">
        <f>WEEKDAY(DATE($AC$2,$AG$2,10))</f>
        <v>4</v>
      </c>
      <c r="AC20" s="198">
        <f>WEEKDAY(DATE($AC$2,$AG$2,11))</f>
        <v>5</v>
      </c>
      <c r="AD20" s="198">
        <f>WEEKDAY(DATE($AC$2,$AG$2,12))</f>
        <v>6</v>
      </c>
      <c r="AE20" s="198">
        <f>WEEKDAY(DATE($AC$2,$AG$2,13))</f>
        <v>7</v>
      </c>
      <c r="AF20" s="199">
        <f>WEEKDAY(DATE($AC$2,$AG$2,14))</f>
        <v>1</v>
      </c>
      <c r="AG20" s="197">
        <f>WEEKDAY(DATE($AC$2,$AG$2,15))</f>
        <v>2</v>
      </c>
      <c r="AH20" s="198">
        <f>WEEKDAY(DATE($AC$2,$AG$2,16))</f>
        <v>3</v>
      </c>
      <c r="AI20" s="198">
        <f>WEEKDAY(DATE($AC$2,$AG$2,17))</f>
        <v>4</v>
      </c>
      <c r="AJ20" s="198">
        <f>WEEKDAY(DATE($AC$2,$AG$2,18))</f>
        <v>5</v>
      </c>
      <c r="AK20" s="198">
        <f>WEEKDAY(DATE($AC$2,$AG$2,19))</f>
        <v>6</v>
      </c>
      <c r="AL20" s="198">
        <f>WEEKDAY(DATE($AC$2,$AG$2,20))</f>
        <v>7</v>
      </c>
      <c r="AM20" s="199">
        <f>WEEKDAY(DATE($AC$2,$AG$2,21))</f>
        <v>1</v>
      </c>
      <c r="AN20" s="197">
        <f>WEEKDAY(DATE($AC$2,$AG$2,22))</f>
        <v>2</v>
      </c>
      <c r="AO20" s="198">
        <f>WEEKDAY(DATE($AC$2,$AG$2,23))</f>
        <v>3</v>
      </c>
      <c r="AP20" s="198">
        <f>WEEKDAY(DATE($AC$2,$AG$2,24))</f>
        <v>4</v>
      </c>
      <c r="AQ20" s="198">
        <f>WEEKDAY(DATE($AC$2,$AG$2,25))</f>
        <v>5</v>
      </c>
      <c r="AR20" s="198">
        <f>WEEKDAY(DATE($AC$2,$AG$2,26))</f>
        <v>6</v>
      </c>
      <c r="AS20" s="198">
        <f>WEEKDAY(DATE($AC$2,$AG$2,27))</f>
        <v>7</v>
      </c>
      <c r="AT20" s="199">
        <f>WEEKDAY(DATE($AC$2,$AG$2,28))</f>
        <v>1</v>
      </c>
      <c r="AU20" s="197">
        <f>IF(AU19=29,WEEKDAY(DATE($AC$2,$AG$2,29)),0)</f>
        <v>0</v>
      </c>
      <c r="AV20" s="198">
        <f>IF(AV19=30,WEEKDAY(DATE($AC$2,$AG$2,30)),0)</f>
        <v>0</v>
      </c>
      <c r="AW20" s="199">
        <f>IF(AW19=31,WEEKDAY(DATE($AC$2,$AG$2,31)),0)</f>
        <v>0</v>
      </c>
      <c r="AX20" s="660"/>
      <c r="AY20" s="661"/>
      <c r="AZ20" s="666"/>
      <c r="BA20" s="667"/>
      <c r="BB20" s="672"/>
      <c r="BC20" s="550"/>
      <c r="BD20" s="550"/>
      <c r="BE20" s="550"/>
      <c r="BF20" s="673"/>
    </row>
    <row r="21" spans="2:58" ht="22.5" customHeight="1" thickBot="1" x14ac:dyDescent="0.25">
      <c r="B21" s="690"/>
      <c r="C21" s="697"/>
      <c r="D21" s="698"/>
      <c r="E21" s="699"/>
      <c r="F21" s="201"/>
      <c r="G21" s="702"/>
      <c r="H21" s="705"/>
      <c r="I21" s="698"/>
      <c r="J21" s="698"/>
      <c r="K21" s="699"/>
      <c r="L21" s="705"/>
      <c r="M21" s="698"/>
      <c r="N21" s="698"/>
      <c r="O21" s="708"/>
      <c r="P21" s="715"/>
      <c r="Q21" s="716"/>
      <c r="R21" s="717"/>
      <c r="S21" s="202" t="str">
        <f>IF(S20=1,"日",IF(S20=2,"月",IF(S20=3,"火",IF(S20=4,"水",IF(S20=5,"木",IF(S20=6,"金","土"))))))</f>
        <v>月</v>
      </c>
      <c r="T21" s="203" t="str">
        <f t="shared" ref="T21:AT21" si="0">IF(T20=1,"日",IF(T20=2,"月",IF(T20=3,"火",IF(T20=4,"水",IF(T20=5,"木",IF(T20=6,"金","土"))))))</f>
        <v>火</v>
      </c>
      <c r="U21" s="203" t="str">
        <f t="shared" si="0"/>
        <v>水</v>
      </c>
      <c r="V21" s="203" t="str">
        <f t="shared" si="0"/>
        <v>木</v>
      </c>
      <c r="W21" s="203" t="str">
        <f t="shared" si="0"/>
        <v>金</v>
      </c>
      <c r="X21" s="203" t="str">
        <f t="shared" si="0"/>
        <v>土</v>
      </c>
      <c r="Y21" s="204" t="str">
        <f t="shared" si="0"/>
        <v>日</v>
      </c>
      <c r="Z21" s="202" t="str">
        <f>IF(Z20=1,"日",IF(Z20=2,"月",IF(Z20=3,"火",IF(Z20=4,"水",IF(Z20=5,"木",IF(Z20=6,"金","土"))))))</f>
        <v>月</v>
      </c>
      <c r="AA21" s="203" t="str">
        <f t="shared" si="0"/>
        <v>火</v>
      </c>
      <c r="AB21" s="203" t="str">
        <f t="shared" si="0"/>
        <v>水</v>
      </c>
      <c r="AC21" s="203" t="str">
        <f t="shared" si="0"/>
        <v>木</v>
      </c>
      <c r="AD21" s="203" t="str">
        <f t="shared" si="0"/>
        <v>金</v>
      </c>
      <c r="AE21" s="203" t="str">
        <f t="shared" si="0"/>
        <v>土</v>
      </c>
      <c r="AF21" s="204" t="str">
        <f t="shared" si="0"/>
        <v>日</v>
      </c>
      <c r="AG21" s="202" t="str">
        <f>IF(AG20=1,"日",IF(AG20=2,"月",IF(AG20=3,"火",IF(AG20=4,"水",IF(AG20=5,"木",IF(AG20=6,"金","土"))))))</f>
        <v>月</v>
      </c>
      <c r="AH21" s="203" t="str">
        <f t="shared" si="0"/>
        <v>火</v>
      </c>
      <c r="AI21" s="203" t="str">
        <f t="shared" si="0"/>
        <v>水</v>
      </c>
      <c r="AJ21" s="203" t="str">
        <f t="shared" si="0"/>
        <v>木</v>
      </c>
      <c r="AK21" s="203" t="str">
        <f t="shared" si="0"/>
        <v>金</v>
      </c>
      <c r="AL21" s="203" t="str">
        <f t="shared" si="0"/>
        <v>土</v>
      </c>
      <c r="AM21" s="204" t="str">
        <f t="shared" si="0"/>
        <v>日</v>
      </c>
      <c r="AN21" s="202" t="str">
        <f>IF(AN20=1,"日",IF(AN20=2,"月",IF(AN20=3,"火",IF(AN20=4,"水",IF(AN20=5,"木",IF(AN20=6,"金","土"))))))</f>
        <v>月</v>
      </c>
      <c r="AO21" s="203" t="str">
        <f t="shared" si="0"/>
        <v>火</v>
      </c>
      <c r="AP21" s="203" t="str">
        <f t="shared" si="0"/>
        <v>水</v>
      </c>
      <c r="AQ21" s="203" t="str">
        <f t="shared" si="0"/>
        <v>木</v>
      </c>
      <c r="AR21" s="203" t="str">
        <f t="shared" si="0"/>
        <v>金</v>
      </c>
      <c r="AS21" s="203" t="str">
        <f t="shared" si="0"/>
        <v>土</v>
      </c>
      <c r="AT21" s="204" t="str">
        <f t="shared" si="0"/>
        <v>日</v>
      </c>
      <c r="AU21" s="203" t="str">
        <f>IF(AU20=1,"日",IF(AU20=2,"月",IF(AU20=3,"火",IF(AU20=4,"水",IF(AU20=5,"木",IF(AU20=6,"金",IF(AU20=0,"","土")))))))</f>
        <v/>
      </c>
      <c r="AV21" s="203" t="str">
        <f>IF(AV20=1,"日",IF(AV20=2,"月",IF(AV20=3,"火",IF(AV20=4,"水",IF(AV20=5,"木",IF(AV20=6,"金",IF(AV20=0,"","土")))))))</f>
        <v/>
      </c>
      <c r="AW21" s="203" t="str">
        <f>IF(AW20=1,"日",IF(AW20=2,"月",IF(AW20=3,"火",IF(AW20=4,"水",IF(AW20=5,"木",IF(AW20=6,"金",IF(AW20=0,"","土")))))))</f>
        <v/>
      </c>
      <c r="AX21" s="662"/>
      <c r="AY21" s="663"/>
      <c r="AZ21" s="668"/>
      <c r="BA21" s="669"/>
      <c r="BB21" s="674"/>
      <c r="BC21" s="675"/>
      <c r="BD21" s="675"/>
      <c r="BE21" s="675"/>
      <c r="BF21" s="676"/>
    </row>
    <row r="22" spans="2:58" ht="20.25" customHeight="1" x14ac:dyDescent="0.2">
      <c r="B22" s="644">
        <v>1</v>
      </c>
      <c r="C22" s="645"/>
      <c r="D22" s="646"/>
      <c r="E22" s="647"/>
      <c r="F22" s="205"/>
      <c r="G22" s="648"/>
      <c r="H22" s="649"/>
      <c r="I22" s="650"/>
      <c r="J22" s="650"/>
      <c r="K22" s="651"/>
      <c r="L22" s="652"/>
      <c r="M22" s="653"/>
      <c r="N22" s="653"/>
      <c r="O22" s="654"/>
      <c r="P22" s="655" t="s">
        <v>146</v>
      </c>
      <c r="Q22" s="656"/>
      <c r="R22" s="657"/>
      <c r="S22" s="206"/>
      <c r="T22" s="207"/>
      <c r="U22" s="207"/>
      <c r="V22" s="207"/>
      <c r="W22" s="207"/>
      <c r="X22" s="207"/>
      <c r="Y22" s="208"/>
      <c r="Z22" s="206"/>
      <c r="AA22" s="207"/>
      <c r="AB22" s="207"/>
      <c r="AC22" s="207"/>
      <c r="AD22" s="207"/>
      <c r="AE22" s="207"/>
      <c r="AF22" s="208"/>
      <c r="AG22" s="206"/>
      <c r="AH22" s="207"/>
      <c r="AI22" s="207"/>
      <c r="AJ22" s="207"/>
      <c r="AK22" s="207"/>
      <c r="AL22" s="207"/>
      <c r="AM22" s="208"/>
      <c r="AN22" s="206"/>
      <c r="AO22" s="207"/>
      <c r="AP22" s="207"/>
      <c r="AQ22" s="207"/>
      <c r="AR22" s="207"/>
      <c r="AS22" s="207"/>
      <c r="AT22" s="208"/>
      <c r="AU22" s="206"/>
      <c r="AV22" s="207"/>
      <c r="AW22" s="207"/>
      <c r="AX22" s="637"/>
      <c r="AY22" s="638"/>
      <c r="AZ22" s="639"/>
      <c r="BA22" s="640"/>
      <c r="BB22" s="641"/>
      <c r="BC22" s="642"/>
      <c r="BD22" s="642"/>
      <c r="BE22" s="642"/>
      <c r="BF22" s="643"/>
    </row>
    <row r="23" spans="2:58" ht="20.25" customHeight="1" x14ac:dyDescent="0.2">
      <c r="B23" s="593"/>
      <c r="C23" s="598"/>
      <c r="D23" s="599"/>
      <c r="E23" s="600"/>
      <c r="F23" s="209"/>
      <c r="G23" s="605"/>
      <c r="H23" s="610"/>
      <c r="I23" s="608"/>
      <c r="J23" s="608"/>
      <c r="K23" s="609"/>
      <c r="L23" s="615"/>
      <c r="M23" s="574"/>
      <c r="N23" s="574"/>
      <c r="O23" s="575"/>
      <c r="P23" s="579" t="s">
        <v>147</v>
      </c>
      <c r="Q23" s="580"/>
      <c r="R23" s="581"/>
      <c r="S23" s="210" t="str">
        <f>IF(S22="","",VLOOKUP(S22,'シフト記号表（勤務時間帯）'!$C$6:$K$35,9,FALSE))</f>
        <v/>
      </c>
      <c r="T23" s="211" t="str">
        <f>IF(T22="","",VLOOKUP(T22,'シフト記号表（勤務時間帯）'!$C$6:$K$35,9,FALSE))</f>
        <v/>
      </c>
      <c r="U23" s="211" t="str">
        <f>IF(U22="","",VLOOKUP(U22,'シフト記号表（勤務時間帯）'!$C$6:$K$35,9,FALSE))</f>
        <v/>
      </c>
      <c r="V23" s="211" t="str">
        <f>IF(V22="","",VLOOKUP(V22,'シフト記号表（勤務時間帯）'!$C$6:$K$35,9,FALSE))</f>
        <v/>
      </c>
      <c r="W23" s="211" t="str">
        <f>IF(W22="","",VLOOKUP(W22,'シフト記号表（勤務時間帯）'!$C$6:$K$35,9,FALSE))</f>
        <v/>
      </c>
      <c r="X23" s="211" t="str">
        <f>IF(X22="","",VLOOKUP(X22,'シフト記号表（勤務時間帯）'!$C$6:$K$35,9,FALSE))</f>
        <v/>
      </c>
      <c r="Y23" s="212" t="str">
        <f>IF(Y22="","",VLOOKUP(Y22,'シフト記号表（勤務時間帯）'!$C$6:$K$35,9,FALSE))</f>
        <v/>
      </c>
      <c r="Z23" s="210" t="str">
        <f>IF(Z22="","",VLOOKUP(Z22,'シフト記号表（勤務時間帯）'!$C$6:$K$35,9,FALSE))</f>
        <v/>
      </c>
      <c r="AA23" s="211" t="str">
        <f>IF(AA22="","",VLOOKUP(AA22,'シフト記号表（勤務時間帯）'!$C$6:$K$35,9,FALSE))</f>
        <v/>
      </c>
      <c r="AB23" s="211" t="str">
        <f>IF(AB22="","",VLOOKUP(AB22,'シフト記号表（勤務時間帯）'!$C$6:$K$35,9,FALSE))</f>
        <v/>
      </c>
      <c r="AC23" s="211" t="str">
        <f>IF(AC22="","",VLOOKUP(AC22,'シフト記号表（勤務時間帯）'!$C$6:$K$35,9,FALSE))</f>
        <v/>
      </c>
      <c r="AD23" s="211" t="str">
        <f>IF(AD22="","",VLOOKUP(AD22,'シフト記号表（勤務時間帯）'!$C$6:$K$35,9,FALSE))</f>
        <v/>
      </c>
      <c r="AE23" s="211" t="str">
        <f>IF(AE22="","",VLOOKUP(AE22,'シフト記号表（勤務時間帯）'!$C$6:$K$35,9,FALSE))</f>
        <v/>
      </c>
      <c r="AF23" s="212" t="str">
        <f>IF(AF22="","",VLOOKUP(AF22,'シフト記号表（勤務時間帯）'!$C$6:$K$35,9,FALSE))</f>
        <v/>
      </c>
      <c r="AG23" s="210" t="str">
        <f>IF(AG22="","",VLOOKUP(AG22,'シフト記号表（勤務時間帯）'!$C$6:$K$35,9,FALSE))</f>
        <v/>
      </c>
      <c r="AH23" s="211" t="str">
        <f>IF(AH22="","",VLOOKUP(AH22,'シフト記号表（勤務時間帯）'!$C$6:$K$35,9,FALSE))</f>
        <v/>
      </c>
      <c r="AI23" s="211" t="str">
        <f>IF(AI22="","",VLOOKUP(AI22,'シフト記号表（勤務時間帯）'!$C$6:$K$35,9,FALSE))</f>
        <v/>
      </c>
      <c r="AJ23" s="211" t="str">
        <f>IF(AJ22="","",VLOOKUP(AJ22,'シフト記号表（勤務時間帯）'!$C$6:$K$35,9,FALSE))</f>
        <v/>
      </c>
      <c r="AK23" s="211" t="str">
        <f>IF(AK22="","",VLOOKUP(AK22,'シフト記号表（勤務時間帯）'!$C$6:$K$35,9,FALSE))</f>
        <v/>
      </c>
      <c r="AL23" s="211" t="str">
        <f>IF(AL22="","",VLOOKUP(AL22,'シフト記号表（勤務時間帯）'!$C$6:$K$35,9,FALSE))</f>
        <v/>
      </c>
      <c r="AM23" s="212" t="str">
        <f>IF(AM22="","",VLOOKUP(AM22,'シフト記号表（勤務時間帯）'!$C$6:$K$35,9,FALSE))</f>
        <v/>
      </c>
      <c r="AN23" s="210" t="str">
        <f>IF(AN22="","",VLOOKUP(AN22,'シフト記号表（勤務時間帯）'!$C$6:$K$35,9,FALSE))</f>
        <v/>
      </c>
      <c r="AO23" s="211" t="str">
        <f>IF(AO22="","",VLOOKUP(AO22,'シフト記号表（勤務時間帯）'!$C$6:$K$35,9,FALSE))</f>
        <v/>
      </c>
      <c r="AP23" s="211" t="str">
        <f>IF(AP22="","",VLOOKUP(AP22,'シフト記号表（勤務時間帯）'!$C$6:$K$35,9,FALSE))</f>
        <v/>
      </c>
      <c r="AQ23" s="211" t="str">
        <f>IF(AQ22="","",VLOOKUP(AQ22,'シフト記号表（勤務時間帯）'!$C$6:$K$35,9,FALSE))</f>
        <v/>
      </c>
      <c r="AR23" s="211" t="str">
        <f>IF(AR22="","",VLOOKUP(AR22,'シフト記号表（勤務時間帯）'!$C$6:$K$35,9,FALSE))</f>
        <v/>
      </c>
      <c r="AS23" s="211" t="str">
        <f>IF(AS22="","",VLOOKUP(AS22,'シフト記号表（勤務時間帯）'!$C$6:$K$35,9,FALSE))</f>
        <v/>
      </c>
      <c r="AT23" s="212" t="str">
        <f>IF(AT22="","",VLOOKUP(AT22,'シフト記号表（勤務時間帯）'!$C$6:$K$35,9,FALSE))</f>
        <v/>
      </c>
      <c r="AU23" s="210" t="str">
        <f>IF(AU22="","",VLOOKUP(AU22,'シフト記号表（勤務時間帯）'!$C$6:$K$35,9,FALSE))</f>
        <v/>
      </c>
      <c r="AV23" s="211" t="str">
        <f>IF(AV22="","",VLOOKUP(AV22,'シフト記号表（勤務時間帯）'!$C$6:$K$35,9,FALSE))</f>
        <v/>
      </c>
      <c r="AW23" s="211" t="str">
        <f>IF(AW22="","",VLOOKUP(AW22,'シフト記号表（勤務時間帯）'!$C$6:$K$35,9,FALSE))</f>
        <v/>
      </c>
      <c r="AX23" s="582">
        <f>IF($BB$3="４週",SUM(S23:AT23),IF($BB$3="暦月",SUM(S23:AW23),""))</f>
        <v>0</v>
      </c>
      <c r="AY23" s="583"/>
      <c r="AZ23" s="584">
        <f>IF($BB$3="４週",AX23/4,IF($BB$3="暦月",'参考様式１（通所リハ）'!AX23/('参考様式１（通所リハ）'!$BB$8/7),""))</f>
        <v>0</v>
      </c>
      <c r="BA23" s="585"/>
      <c r="BB23" s="631"/>
      <c r="BC23" s="632"/>
      <c r="BD23" s="632"/>
      <c r="BE23" s="632"/>
      <c r="BF23" s="633"/>
    </row>
    <row r="24" spans="2:58" ht="20.25" customHeight="1" x14ac:dyDescent="0.2">
      <c r="B24" s="593"/>
      <c r="C24" s="601"/>
      <c r="D24" s="602"/>
      <c r="E24" s="603"/>
      <c r="F24" s="213">
        <f>C22</f>
        <v>0</v>
      </c>
      <c r="G24" s="605"/>
      <c r="H24" s="610"/>
      <c r="I24" s="608"/>
      <c r="J24" s="608"/>
      <c r="K24" s="609"/>
      <c r="L24" s="615"/>
      <c r="M24" s="574"/>
      <c r="N24" s="574"/>
      <c r="O24" s="575"/>
      <c r="P24" s="623" t="s">
        <v>148</v>
      </c>
      <c r="Q24" s="624"/>
      <c r="R24" s="625"/>
      <c r="S24" s="214" t="str">
        <f>IF(S22="","",VLOOKUP(S22,'シフト記号表（勤務時間帯）'!$C$6:$U$35,19,FALSE))</f>
        <v/>
      </c>
      <c r="T24" s="215" t="str">
        <f>IF(T22="","",VLOOKUP(T22,'シフト記号表（勤務時間帯）'!$C$6:$U$35,19,FALSE))</f>
        <v/>
      </c>
      <c r="U24" s="215" t="str">
        <f>IF(U22="","",VLOOKUP(U22,'シフト記号表（勤務時間帯）'!$C$6:$U$35,19,FALSE))</f>
        <v/>
      </c>
      <c r="V24" s="215" t="str">
        <f>IF(V22="","",VLOOKUP(V22,'シフト記号表（勤務時間帯）'!$C$6:$U$35,19,FALSE))</f>
        <v/>
      </c>
      <c r="W24" s="215" t="str">
        <f>IF(W22="","",VLOOKUP(W22,'シフト記号表（勤務時間帯）'!$C$6:$U$35,19,FALSE))</f>
        <v/>
      </c>
      <c r="X24" s="215" t="str">
        <f>IF(X22="","",VLOOKUP(X22,'シフト記号表（勤務時間帯）'!$C$6:$U$35,19,FALSE))</f>
        <v/>
      </c>
      <c r="Y24" s="216" t="str">
        <f>IF(Y22="","",VLOOKUP(Y22,'シフト記号表（勤務時間帯）'!$C$6:$U$35,19,FALSE))</f>
        <v/>
      </c>
      <c r="Z24" s="214" t="str">
        <f>IF(Z22="","",VLOOKUP(Z22,'シフト記号表（勤務時間帯）'!$C$6:$U$35,19,FALSE))</f>
        <v/>
      </c>
      <c r="AA24" s="215" t="str">
        <f>IF(AA22="","",VLOOKUP(AA22,'シフト記号表（勤務時間帯）'!$C$6:$U$35,19,FALSE))</f>
        <v/>
      </c>
      <c r="AB24" s="215" t="str">
        <f>IF(AB22="","",VLOOKUP(AB22,'シフト記号表（勤務時間帯）'!$C$6:$U$35,19,FALSE))</f>
        <v/>
      </c>
      <c r="AC24" s="215" t="str">
        <f>IF(AC22="","",VLOOKUP(AC22,'シフト記号表（勤務時間帯）'!$C$6:$U$35,19,FALSE))</f>
        <v/>
      </c>
      <c r="AD24" s="215" t="str">
        <f>IF(AD22="","",VLOOKUP(AD22,'シフト記号表（勤務時間帯）'!$C$6:$U$35,19,FALSE))</f>
        <v/>
      </c>
      <c r="AE24" s="215" t="str">
        <f>IF(AE22="","",VLOOKUP(AE22,'シフト記号表（勤務時間帯）'!$C$6:$U$35,19,FALSE))</f>
        <v/>
      </c>
      <c r="AF24" s="216" t="str">
        <f>IF(AF22="","",VLOOKUP(AF22,'シフト記号表（勤務時間帯）'!$C$6:$U$35,19,FALSE))</f>
        <v/>
      </c>
      <c r="AG24" s="214" t="str">
        <f>IF(AG22="","",VLOOKUP(AG22,'シフト記号表（勤務時間帯）'!$C$6:$U$35,19,FALSE))</f>
        <v/>
      </c>
      <c r="AH24" s="215" t="str">
        <f>IF(AH22="","",VLOOKUP(AH22,'シフト記号表（勤務時間帯）'!$C$6:$U$35,19,FALSE))</f>
        <v/>
      </c>
      <c r="AI24" s="215" t="str">
        <f>IF(AI22="","",VLOOKUP(AI22,'シフト記号表（勤務時間帯）'!$C$6:$U$35,19,FALSE))</f>
        <v/>
      </c>
      <c r="AJ24" s="215" t="str">
        <f>IF(AJ22="","",VLOOKUP(AJ22,'シフト記号表（勤務時間帯）'!$C$6:$U$35,19,FALSE))</f>
        <v/>
      </c>
      <c r="AK24" s="215" t="str">
        <f>IF(AK22="","",VLOOKUP(AK22,'シフト記号表（勤務時間帯）'!$C$6:$U$35,19,FALSE))</f>
        <v/>
      </c>
      <c r="AL24" s="215" t="str">
        <f>IF(AL22="","",VLOOKUP(AL22,'シフト記号表（勤務時間帯）'!$C$6:$U$35,19,FALSE))</f>
        <v/>
      </c>
      <c r="AM24" s="216" t="str">
        <f>IF(AM22="","",VLOOKUP(AM22,'シフト記号表（勤務時間帯）'!$C$6:$U$35,19,FALSE))</f>
        <v/>
      </c>
      <c r="AN24" s="214" t="str">
        <f>IF(AN22="","",VLOOKUP(AN22,'シフト記号表（勤務時間帯）'!$C$6:$U$35,19,FALSE))</f>
        <v/>
      </c>
      <c r="AO24" s="215" t="str">
        <f>IF(AO22="","",VLOOKUP(AO22,'シフト記号表（勤務時間帯）'!$C$6:$U$35,19,FALSE))</f>
        <v/>
      </c>
      <c r="AP24" s="215" t="str">
        <f>IF(AP22="","",VLOOKUP(AP22,'シフト記号表（勤務時間帯）'!$C$6:$U$35,19,FALSE))</f>
        <v/>
      </c>
      <c r="AQ24" s="215" t="str">
        <f>IF(AQ22="","",VLOOKUP(AQ22,'シフト記号表（勤務時間帯）'!$C$6:$U$35,19,FALSE))</f>
        <v/>
      </c>
      <c r="AR24" s="215" t="str">
        <f>IF(AR22="","",VLOOKUP(AR22,'シフト記号表（勤務時間帯）'!$C$6:$U$35,19,FALSE))</f>
        <v/>
      </c>
      <c r="AS24" s="215" t="str">
        <f>IF(AS22="","",VLOOKUP(AS22,'シフト記号表（勤務時間帯）'!$C$6:$U$35,19,FALSE))</f>
        <v/>
      </c>
      <c r="AT24" s="216" t="str">
        <f>IF(AT22="","",VLOOKUP(AT22,'シフト記号表（勤務時間帯）'!$C$6:$U$35,19,FALSE))</f>
        <v/>
      </c>
      <c r="AU24" s="214" t="str">
        <f>IF(AU22="","",VLOOKUP(AU22,'シフト記号表（勤務時間帯）'!$C$6:$U$35,19,FALSE))</f>
        <v/>
      </c>
      <c r="AV24" s="215" t="str">
        <f>IF(AV22="","",VLOOKUP(AV22,'シフト記号表（勤務時間帯）'!$C$6:$U$35,19,FALSE))</f>
        <v/>
      </c>
      <c r="AW24" s="215" t="str">
        <f>IF(AW22="","",VLOOKUP(AW22,'シフト記号表（勤務時間帯）'!$C$6:$U$35,19,FALSE))</f>
        <v/>
      </c>
      <c r="AX24" s="589">
        <f>IF($BB$3="４週",SUM(S24:AT24),IF($BB$3="暦月",SUM(S24:AW24),""))</f>
        <v>0</v>
      </c>
      <c r="AY24" s="590"/>
      <c r="AZ24" s="591">
        <f>IF($BB$3="４週",AX24/4,IF($BB$3="暦月",'参考様式１（通所リハ）'!AX24/('参考様式１（通所リハ）'!$BB$8/7),""))</f>
        <v>0</v>
      </c>
      <c r="BA24" s="592"/>
      <c r="BB24" s="634"/>
      <c r="BC24" s="635"/>
      <c r="BD24" s="635"/>
      <c r="BE24" s="635"/>
      <c r="BF24" s="636"/>
    </row>
    <row r="25" spans="2:58" ht="20.25" customHeight="1" x14ac:dyDescent="0.2">
      <c r="B25" s="593">
        <f>B22+1</f>
        <v>2</v>
      </c>
      <c r="C25" s="595"/>
      <c r="D25" s="596"/>
      <c r="E25" s="597"/>
      <c r="F25" s="217"/>
      <c r="G25" s="604"/>
      <c r="H25" s="607"/>
      <c r="I25" s="608"/>
      <c r="J25" s="608"/>
      <c r="K25" s="609"/>
      <c r="L25" s="614"/>
      <c r="M25" s="571"/>
      <c r="N25" s="571"/>
      <c r="O25" s="572"/>
      <c r="P25" s="617" t="s">
        <v>146</v>
      </c>
      <c r="Q25" s="618"/>
      <c r="R25" s="619"/>
      <c r="S25" s="206"/>
      <c r="T25" s="207"/>
      <c r="U25" s="207"/>
      <c r="V25" s="207"/>
      <c r="W25" s="207"/>
      <c r="X25" s="207"/>
      <c r="Y25" s="208"/>
      <c r="Z25" s="206"/>
      <c r="AA25" s="207"/>
      <c r="AB25" s="207"/>
      <c r="AC25" s="207"/>
      <c r="AD25" s="207"/>
      <c r="AE25" s="207"/>
      <c r="AF25" s="208"/>
      <c r="AG25" s="206"/>
      <c r="AH25" s="207"/>
      <c r="AI25" s="207"/>
      <c r="AJ25" s="207"/>
      <c r="AK25" s="207"/>
      <c r="AL25" s="207"/>
      <c r="AM25" s="208"/>
      <c r="AN25" s="206"/>
      <c r="AO25" s="207"/>
      <c r="AP25" s="207"/>
      <c r="AQ25" s="207"/>
      <c r="AR25" s="207"/>
      <c r="AS25" s="207"/>
      <c r="AT25" s="208"/>
      <c r="AU25" s="206"/>
      <c r="AV25" s="207"/>
      <c r="AW25" s="207"/>
      <c r="AX25" s="566"/>
      <c r="AY25" s="567"/>
      <c r="AZ25" s="568"/>
      <c r="BA25" s="569"/>
      <c r="BB25" s="628"/>
      <c r="BC25" s="629"/>
      <c r="BD25" s="629"/>
      <c r="BE25" s="629"/>
      <c r="BF25" s="630"/>
    </row>
    <row r="26" spans="2:58" ht="20.25" customHeight="1" x14ac:dyDescent="0.2">
      <c r="B26" s="593"/>
      <c r="C26" s="598"/>
      <c r="D26" s="599"/>
      <c r="E26" s="600"/>
      <c r="F26" s="209"/>
      <c r="G26" s="605"/>
      <c r="H26" s="610"/>
      <c r="I26" s="608"/>
      <c r="J26" s="608"/>
      <c r="K26" s="609"/>
      <c r="L26" s="615"/>
      <c r="M26" s="574"/>
      <c r="N26" s="574"/>
      <c r="O26" s="575"/>
      <c r="P26" s="579" t="s">
        <v>147</v>
      </c>
      <c r="Q26" s="580"/>
      <c r="R26" s="581"/>
      <c r="S26" s="210" t="str">
        <f>IF(S25="","",VLOOKUP(S25,'シフト記号表（勤務時間帯）'!$C$6:$K$35,9,FALSE))</f>
        <v/>
      </c>
      <c r="T26" s="211" t="str">
        <f>IF(T25="","",VLOOKUP(T25,'シフト記号表（勤務時間帯）'!$C$6:$K$35,9,FALSE))</f>
        <v/>
      </c>
      <c r="U26" s="211" t="str">
        <f>IF(U25="","",VLOOKUP(U25,'シフト記号表（勤務時間帯）'!$C$6:$K$35,9,FALSE))</f>
        <v/>
      </c>
      <c r="V26" s="211" t="str">
        <f>IF(V25="","",VLOOKUP(V25,'シフト記号表（勤務時間帯）'!$C$6:$K$35,9,FALSE))</f>
        <v/>
      </c>
      <c r="W26" s="211" t="str">
        <f>IF(W25="","",VLOOKUP(W25,'シフト記号表（勤務時間帯）'!$C$6:$K$35,9,FALSE))</f>
        <v/>
      </c>
      <c r="X26" s="211" t="str">
        <f>IF(X25="","",VLOOKUP(X25,'シフト記号表（勤務時間帯）'!$C$6:$K$35,9,FALSE))</f>
        <v/>
      </c>
      <c r="Y26" s="212" t="str">
        <f>IF(Y25="","",VLOOKUP(Y25,'シフト記号表（勤務時間帯）'!$C$6:$K$35,9,FALSE))</f>
        <v/>
      </c>
      <c r="Z26" s="210" t="str">
        <f>IF(Z25="","",VLOOKUP(Z25,'シフト記号表（勤務時間帯）'!$C$6:$K$35,9,FALSE))</f>
        <v/>
      </c>
      <c r="AA26" s="211" t="str">
        <f>IF(AA25="","",VLOOKUP(AA25,'シフト記号表（勤務時間帯）'!$C$6:$K$35,9,FALSE))</f>
        <v/>
      </c>
      <c r="AB26" s="211" t="str">
        <f>IF(AB25="","",VLOOKUP(AB25,'シフト記号表（勤務時間帯）'!$C$6:$K$35,9,FALSE))</f>
        <v/>
      </c>
      <c r="AC26" s="211" t="str">
        <f>IF(AC25="","",VLOOKUP(AC25,'シフト記号表（勤務時間帯）'!$C$6:$K$35,9,FALSE))</f>
        <v/>
      </c>
      <c r="AD26" s="211" t="str">
        <f>IF(AD25="","",VLOOKUP(AD25,'シフト記号表（勤務時間帯）'!$C$6:$K$35,9,FALSE))</f>
        <v/>
      </c>
      <c r="AE26" s="211" t="str">
        <f>IF(AE25="","",VLOOKUP(AE25,'シフト記号表（勤務時間帯）'!$C$6:$K$35,9,FALSE))</f>
        <v/>
      </c>
      <c r="AF26" s="212" t="str">
        <f>IF(AF25="","",VLOOKUP(AF25,'シフト記号表（勤務時間帯）'!$C$6:$K$35,9,FALSE))</f>
        <v/>
      </c>
      <c r="AG26" s="210" t="str">
        <f>IF(AG25="","",VLOOKUP(AG25,'シフト記号表（勤務時間帯）'!$C$6:$K$35,9,FALSE))</f>
        <v/>
      </c>
      <c r="AH26" s="211" t="str">
        <f>IF(AH25="","",VLOOKUP(AH25,'シフト記号表（勤務時間帯）'!$C$6:$K$35,9,FALSE))</f>
        <v/>
      </c>
      <c r="AI26" s="211" t="str">
        <f>IF(AI25="","",VLOOKUP(AI25,'シフト記号表（勤務時間帯）'!$C$6:$K$35,9,FALSE))</f>
        <v/>
      </c>
      <c r="AJ26" s="211" t="str">
        <f>IF(AJ25="","",VLOOKUP(AJ25,'シフト記号表（勤務時間帯）'!$C$6:$K$35,9,FALSE))</f>
        <v/>
      </c>
      <c r="AK26" s="211" t="str">
        <f>IF(AK25="","",VLOOKUP(AK25,'シフト記号表（勤務時間帯）'!$C$6:$K$35,9,FALSE))</f>
        <v/>
      </c>
      <c r="AL26" s="211" t="str">
        <f>IF(AL25="","",VLOOKUP(AL25,'シフト記号表（勤務時間帯）'!$C$6:$K$35,9,FALSE))</f>
        <v/>
      </c>
      <c r="AM26" s="212" t="str">
        <f>IF(AM25="","",VLOOKUP(AM25,'シフト記号表（勤務時間帯）'!$C$6:$K$35,9,FALSE))</f>
        <v/>
      </c>
      <c r="AN26" s="210" t="str">
        <f>IF(AN25="","",VLOOKUP(AN25,'シフト記号表（勤務時間帯）'!$C$6:$K$35,9,FALSE))</f>
        <v/>
      </c>
      <c r="AO26" s="211" t="str">
        <f>IF(AO25="","",VLOOKUP(AO25,'シフト記号表（勤務時間帯）'!$C$6:$K$35,9,FALSE))</f>
        <v/>
      </c>
      <c r="AP26" s="211" t="str">
        <f>IF(AP25="","",VLOOKUP(AP25,'シフト記号表（勤務時間帯）'!$C$6:$K$35,9,FALSE))</f>
        <v/>
      </c>
      <c r="AQ26" s="211" t="str">
        <f>IF(AQ25="","",VLOOKUP(AQ25,'シフト記号表（勤務時間帯）'!$C$6:$K$35,9,FALSE))</f>
        <v/>
      </c>
      <c r="AR26" s="211" t="str">
        <f>IF(AR25="","",VLOOKUP(AR25,'シフト記号表（勤務時間帯）'!$C$6:$K$35,9,FALSE))</f>
        <v/>
      </c>
      <c r="AS26" s="211" t="str">
        <f>IF(AS25="","",VLOOKUP(AS25,'シフト記号表（勤務時間帯）'!$C$6:$K$35,9,FALSE))</f>
        <v/>
      </c>
      <c r="AT26" s="212" t="str">
        <f>IF(AT25="","",VLOOKUP(AT25,'シフト記号表（勤務時間帯）'!$C$6:$K$35,9,FALSE))</f>
        <v/>
      </c>
      <c r="AU26" s="210" t="str">
        <f>IF(AU25="","",VLOOKUP(AU25,'シフト記号表（勤務時間帯）'!$C$6:$K$35,9,FALSE))</f>
        <v/>
      </c>
      <c r="AV26" s="211" t="str">
        <f>IF(AV25="","",VLOOKUP(AV25,'シフト記号表（勤務時間帯）'!$C$6:$K$35,9,FALSE))</f>
        <v/>
      </c>
      <c r="AW26" s="211" t="str">
        <f>IF(AW25="","",VLOOKUP(AW25,'シフト記号表（勤務時間帯）'!$C$6:$K$35,9,FALSE))</f>
        <v/>
      </c>
      <c r="AX26" s="582">
        <f>IF($BB$3="４週",SUM(S26:AT26),IF($BB$3="暦月",SUM(S26:AW26),""))</f>
        <v>0</v>
      </c>
      <c r="AY26" s="583"/>
      <c r="AZ26" s="584">
        <f>IF($BB$3="４週",AX26/4,IF($BB$3="暦月",'参考様式１（通所リハ）'!AX26/('参考様式１（通所リハ）'!$BB$8/7),""))</f>
        <v>0</v>
      </c>
      <c r="BA26" s="585"/>
      <c r="BB26" s="631"/>
      <c r="BC26" s="632"/>
      <c r="BD26" s="632"/>
      <c r="BE26" s="632"/>
      <c r="BF26" s="633"/>
    </row>
    <row r="27" spans="2:58" ht="20.25" customHeight="1" x14ac:dyDescent="0.2">
      <c r="B27" s="593"/>
      <c r="C27" s="601"/>
      <c r="D27" s="602"/>
      <c r="E27" s="603"/>
      <c r="F27" s="209">
        <f>C25</f>
        <v>0</v>
      </c>
      <c r="G27" s="626"/>
      <c r="H27" s="610"/>
      <c r="I27" s="608"/>
      <c r="J27" s="608"/>
      <c r="K27" s="609"/>
      <c r="L27" s="627"/>
      <c r="M27" s="621"/>
      <c r="N27" s="621"/>
      <c r="O27" s="622"/>
      <c r="P27" s="623" t="s">
        <v>148</v>
      </c>
      <c r="Q27" s="624"/>
      <c r="R27" s="625"/>
      <c r="S27" s="214" t="str">
        <f>IF(S25="","",VLOOKUP(S25,'シフト記号表（勤務時間帯）'!$C$6:$U$35,19,FALSE))</f>
        <v/>
      </c>
      <c r="T27" s="215" t="str">
        <f>IF(T25="","",VLOOKUP(T25,'シフト記号表（勤務時間帯）'!$C$6:$U$35,19,FALSE))</f>
        <v/>
      </c>
      <c r="U27" s="215" t="str">
        <f>IF(U25="","",VLOOKUP(U25,'シフト記号表（勤務時間帯）'!$C$6:$U$35,19,FALSE))</f>
        <v/>
      </c>
      <c r="V27" s="215" t="str">
        <f>IF(V25="","",VLOOKUP(V25,'シフト記号表（勤務時間帯）'!$C$6:$U$35,19,FALSE))</f>
        <v/>
      </c>
      <c r="W27" s="215" t="str">
        <f>IF(W25="","",VLOOKUP(W25,'シフト記号表（勤務時間帯）'!$C$6:$U$35,19,FALSE))</f>
        <v/>
      </c>
      <c r="X27" s="215" t="str">
        <f>IF(X25="","",VLOOKUP(X25,'シフト記号表（勤務時間帯）'!$C$6:$U$35,19,FALSE))</f>
        <v/>
      </c>
      <c r="Y27" s="216" t="str">
        <f>IF(Y25="","",VLOOKUP(Y25,'シフト記号表（勤務時間帯）'!$C$6:$U$35,19,FALSE))</f>
        <v/>
      </c>
      <c r="Z27" s="214" t="str">
        <f>IF(Z25="","",VLOOKUP(Z25,'シフト記号表（勤務時間帯）'!$C$6:$U$35,19,FALSE))</f>
        <v/>
      </c>
      <c r="AA27" s="215" t="str">
        <f>IF(AA25="","",VLOOKUP(AA25,'シフト記号表（勤務時間帯）'!$C$6:$U$35,19,FALSE))</f>
        <v/>
      </c>
      <c r="AB27" s="215" t="str">
        <f>IF(AB25="","",VLOOKUP(AB25,'シフト記号表（勤務時間帯）'!$C$6:$U$35,19,FALSE))</f>
        <v/>
      </c>
      <c r="AC27" s="215" t="str">
        <f>IF(AC25="","",VLOOKUP(AC25,'シフト記号表（勤務時間帯）'!$C$6:$U$35,19,FALSE))</f>
        <v/>
      </c>
      <c r="AD27" s="215" t="str">
        <f>IF(AD25="","",VLOOKUP(AD25,'シフト記号表（勤務時間帯）'!$C$6:$U$35,19,FALSE))</f>
        <v/>
      </c>
      <c r="AE27" s="215" t="str">
        <f>IF(AE25="","",VLOOKUP(AE25,'シフト記号表（勤務時間帯）'!$C$6:$U$35,19,FALSE))</f>
        <v/>
      </c>
      <c r="AF27" s="216" t="str">
        <f>IF(AF25="","",VLOOKUP(AF25,'シフト記号表（勤務時間帯）'!$C$6:$U$35,19,FALSE))</f>
        <v/>
      </c>
      <c r="AG27" s="214" t="str">
        <f>IF(AG25="","",VLOOKUP(AG25,'シフト記号表（勤務時間帯）'!$C$6:$U$35,19,FALSE))</f>
        <v/>
      </c>
      <c r="AH27" s="215" t="str">
        <f>IF(AH25="","",VLOOKUP(AH25,'シフト記号表（勤務時間帯）'!$C$6:$U$35,19,FALSE))</f>
        <v/>
      </c>
      <c r="AI27" s="215" t="str">
        <f>IF(AI25="","",VLOOKUP(AI25,'シフト記号表（勤務時間帯）'!$C$6:$U$35,19,FALSE))</f>
        <v/>
      </c>
      <c r="AJ27" s="215" t="str">
        <f>IF(AJ25="","",VLOOKUP(AJ25,'シフト記号表（勤務時間帯）'!$C$6:$U$35,19,FALSE))</f>
        <v/>
      </c>
      <c r="AK27" s="215" t="str">
        <f>IF(AK25="","",VLOOKUP(AK25,'シフト記号表（勤務時間帯）'!$C$6:$U$35,19,FALSE))</f>
        <v/>
      </c>
      <c r="AL27" s="215" t="str">
        <f>IF(AL25="","",VLOOKUP(AL25,'シフト記号表（勤務時間帯）'!$C$6:$U$35,19,FALSE))</f>
        <v/>
      </c>
      <c r="AM27" s="216" t="str">
        <f>IF(AM25="","",VLOOKUP(AM25,'シフト記号表（勤務時間帯）'!$C$6:$U$35,19,FALSE))</f>
        <v/>
      </c>
      <c r="AN27" s="214" t="str">
        <f>IF(AN25="","",VLOOKUP(AN25,'シフト記号表（勤務時間帯）'!$C$6:$U$35,19,FALSE))</f>
        <v/>
      </c>
      <c r="AO27" s="215" t="str">
        <f>IF(AO25="","",VLOOKUP(AO25,'シフト記号表（勤務時間帯）'!$C$6:$U$35,19,FALSE))</f>
        <v/>
      </c>
      <c r="AP27" s="215" t="str">
        <f>IF(AP25="","",VLOOKUP(AP25,'シフト記号表（勤務時間帯）'!$C$6:$U$35,19,FALSE))</f>
        <v/>
      </c>
      <c r="AQ27" s="215" t="str">
        <f>IF(AQ25="","",VLOOKUP(AQ25,'シフト記号表（勤務時間帯）'!$C$6:$U$35,19,FALSE))</f>
        <v/>
      </c>
      <c r="AR27" s="215" t="str">
        <f>IF(AR25="","",VLOOKUP(AR25,'シフト記号表（勤務時間帯）'!$C$6:$U$35,19,FALSE))</f>
        <v/>
      </c>
      <c r="AS27" s="215" t="str">
        <f>IF(AS25="","",VLOOKUP(AS25,'シフト記号表（勤務時間帯）'!$C$6:$U$35,19,FALSE))</f>
        <v/>
      </c>
      <c r="AT27" s="216" t="str">
        <f>IF(AT25="","",VLOOKUP(AT25,'シフト記号表（勤務時間帯）'!$C$6:$U$35,19,FALSE))</f>
        <v/>
      </c>
      <c r="AU27" s="214" t="str">
        <f>IF(AU25="","",VLOOKUP(AU25,'シフト記号表（勤務時間帯）'!$C$6:$U$35,19,FALSE))</f>
        <v/>
      </c>
      <c r="AV27" s="215" t="str">
        <f>IF(AV25="","",VLOOKUP(AV25,'シフト記号表（勤務時間帯）'!$C$6:$U$35,19,FALSE))</f>
        <v/>
      </c>
      <c r="AW27" s="215" t="str">
        <f>IF(AW25="","",VLOOKUP(AW25,'シフト記号表（勤務時間帯）'!$C$6:$U$35,19,FALSE))</f>
        <v/>
      </c>
      <c r="AX27" s="589">
        <f>IF($BB$3="４週",SUM(S27:AT27),IF($BB$3="暦月",SUM(S27:AW27),""))</f>
        <v>0</v>
      </c>
      <c r="AY27" s="590"/>
      <c r="AZ27" s="591">
        <f>IF($BB$3="４週",AX27/4,IF($BB$3="暦月",'参考様式１（通所リハ）'!AX27/('参考様式１（通所リハ）'!$BB$8/7),""))</f>
        <v>0</v>
      </c>
      <c r="BA27" s="592"/>
      <c r="BB27" s="634"/>
      <c r="BC27" s="635"/>
      <c r="BD27" s="635"/>
      <c r="BE27" s="635"/>
      <c r="BF27" s="636"/>
    </row>
    <row r="28" spans="2:58" ht="20.25" customHeight="1" x14ac:dyDescent="0.2">
      <c r="B28" s="593">
        <f>B25+1</f>
        <v>3</v>
      </c>
      <c r="C28" s="595"/>
      <c r="D28" s="596"/>
      <c r="E28" s="597"/>
      <c r="F28" s="217"/>
      <c r="G28" s="604"/>
      <c r="H28" s="607"/>
      <c r="I28" s="608"/>
      <c r="J28" s="608"/>
      <c r="K28" s="609"/>
      <c r="L28" s="614"/>
      <c r="M28" s="571"/>
      <c r="N28" s="571"/>
      <c r="O28" s="572"/>
      <c r="P28" s="617" t="s">
        <v>146</v>
      </c>
      <c r="Q28" s="618"/>
      <c r="R28" s="619"/>
      <c r="S28" s="206"/>
      <c r="T28" s="207"/>
      <c r="U28" s="207"/>
      <c r="V28" s="207"/>
      <c r="W28" s="207"/>
      <c r="X28" s="207"/>
      <c r="Y28" s="208"/>
      <c r="Z28" s="206"/>
      <c r="AA28" s="207"/>
      <c r="AB28" s="207"/>
      <c r="AC28" s="207"/>
      <c r="AD28" s="207"/>
      <c r="AE28" s="207"/>
      <c r="AF28" s="208"/>
      <c r="AG28" s="206"/>
      <c r="AH28" s="207"/>
      <c r="AI28" s="207"/>
      <c r="AJ28" s="207"/>
      <c r="AK28" s="207"/>
      <c r="AL28" s="207"/>
      <c r="AM28" s="208"/>
      <c r="AN28" s="206"/>
      <c r="AO28" s="207"/>
      <c r="AP28" s="207"/>
      <c r="AQ28" s="207"/>
      <c r="AR28" s="207"/>
      <c r="AS28" s="207"/>
      <c r="AT28" s="208"/>
      <c r="AU28" s="206"/>
      <c r="AV28" s="207"/>
      <c r="AW28" s="207"/>
      <c r="AX28" s="566"/>
      <c r="AY28" s="567"/>
      <c r="AZ28" s="568"/>
      <c r="BA28" s="569"/>
      <c r="BB28" s="628"/>
      <c r="BC28" s="629"/>
      <c r="BD28" s="629"/>
      <c r="BE28" s="629"/>
      <c r="BF28" s="630"/>
    </row>
    <row r="29" spans="2:58" ht="20.25" customHeight="1" x14ac:dyDescent="0.2">
      <c r="B29" s="593"/>
      <c r="C29" s="598"/>
      <c r="D29" s="599"/>
      <c r="E29" s="600"/>
      <c r="F29" s="209"/>
      <c r="G29" s="605"/>
      <c r="H29" s="610"/>
      <c r="I29" s="608"/>
      <c r="J29" s="608"/>
      <c r="K29" s="609"/>
      <c r="L29" s="615"/>
      <c r="M29" s="574"/>
      <c r="N29" s="574"/>
      <c r="O29" s="575"/>
      <c r="P29" s="579" t="s">
        <v>147</v>
      </c>
      <c r="Q29" s="580"/>
      <c r="R29" s="581"/>
      <c r="S29" s="210" t="str">
        <f>IF(S28="","",VLOOKUP(S28,'シフト記号表（勤務時間帯）'!$C$6:$K$35,9,FALSE))</f>
        <v/>
      </c>
      <c r="T29" s="211" t="str">
        <f>IF(T28="","",VLOOKUP(T28,'シフト記号表（勤務時間帯）'!$C$6:$K$35,9,FALSE))</f>
        <v/>
      </c>
      <c r="U29" s="211" t="str">
        <f>IF(U28="","",VLOOKUP(U28,'シフト記号表（勤務時間帯）'!$C$6:$K$35,9,FALSE))</f>
        <v/>
      </c>
      <c r="V29" s="211" t="str">
        <f>IF(V28="","",VLOOKUP(V28,'シフト記号表（勤務時間帯）'!$C$6:$K$35,9,FALSE))</f>
        <v/>
      </c>
      <c r="W29" s="211" t="str">
        <f>IF(W28="","",VLOOKUP(W28,'シフト記号表（勤務時間帯）'!$C$6:$K$35,9,FALSE))</f>
        <v/>
      </c>
      <c r="X29" s="211" t="str">
        <f>IF(X28="","",VLOOKUP(X28,'シフト記号表（勤務時間帯）'!$C$6:$K$35,9,FALSE))</f>
        <v/>
      </c>
      <c r="Y29" s="212" t="str">
        <f>IF(Y28="","",VLOOKUP(Y28,'シフト記号表（勤務時間帯）'!$C$6:$K$35,9,FALSE))</f>
        <v/>
      </c>
      <c r="Z29" s="210" t="str">
        <f>IF(Z28="","",VLOOKUP(Z28,'シフト記号表（勤務時間帯）'!$C$6:$K$35,9,FALSE))</f>
        <v/>
      </c>
      <c r="AA29" s="211" t="str">
        <f>IF(AA28="","",VLOOKUP(AA28,'シフト記号表（勤務時間帯）'!$C$6:$K$35,9,FALSE))</f>
        <v/>
      </c>
      <c r="AB29" s="211" t="str">
        <f>IF(AB28="","",VLOOKUP(AB28,'シフト記号表（勤務時間帯）'!$C$6:$K$35,9,FALSE))</f>
        <v/>
      </c>
      <c r="AC29" s="211" t="str">
        <f>IF(AC28="","",VLOOKUP(AC28,'シフト記号表（勤務時間帯）'!$C$6:$K$35,9,FALSE))</f>
        <v/>
      </c>
      <c r="AD29" s="211" t="str">
        <f>IF(AD28="","",VLOOKUP(AD28,'シフト記号表（勤務時間帯）'!$C$6:$K$35,9,FALSE))</f>
        <v/>
      </c>
      <c r="AE29" s="211" t="str">
        <f>IF(AE28="","",VLOOKUP(AE28,'シフト記号表（勤務時間帯）'!$C$6:$K$35,9,FALSE))</f>
        <v/>
      </c>
      <c r="AF29" s="212" t="str">
        <f>IF(AF28="","",VLOOKUP(AF28,'シフト記号表（勤務時間帯）'!$C$6:$K$35,9,FALSE))</f>
        <v/>
      </c>
      <c r="AG29" s="210" t="str">
        <f>IF(AG28="","",VLOOKUP(AG28,'シフト記号表（勤務時間帯）'!$C$6:$K$35,9,FALSE))</f>
        <v/>
      </c>
      <c r="AH29" s="211" t="str">
        <f>IF(AH28="","",VLOOKUP(AH28,'シフト記号表（勤務時間帯）'!$C$6:$K$35,9,FALSE))</f>
        <v/>
      </c>
      <c r="AI29" s="211" t="str">
        <f>IF(AI28="","",VLOOKUP(AI28,'シフト記号表（勤務時間帯）'!$C$6:$K$35,9,FALSE))</f>
        <v/>
      </c>
      <c r="AJ29" s="211" t="str">
        <f>IF(AJ28="","",VLOOKUP(AJ28,'シフト記号表（勤務時間帯）'!$C$6:$K$35,9,FALSE))</f>
        <v/>
      </c>
      <c r="AK29" s="211" t="str">
        <f>IF(AK28="","",VLOOKUP(AK28,'シフト記号表（勤務時間帯）'!$C$6:$K$35,9,FALSE))</f>
        <v/>
      </c>
      <c r="AL29" s="211" t="str">
        <f>IF(AL28="","",VLOOKUP(AL28,'シフト記号表（勤務時間帯）'!$C$6:$K$35,9,FALSE))</f>
        <v/>
      </c>
      <c r="AM29" s="212" t="str">
        <f>IF(AM28="","",VLOOKUP(AM28,'シフト記号表（勤務時間帯）'!$C$6:$K$35,9,FALSE))</f>
        <v/>
      </c>
      <c r="AN29" s="210" t="str">
        <f>IF(AN28="","",VLOOKUP(AN28,'シフト記号表（勤務時間帯）'!$C$6:$K$35,9,FALSE))</f>
        <v/>
      </c>
      <c r="AO29" s="211" t="str">
        <f>IF(AO28="","",VLOOKUP(AO28,'シフト記号表（勤務時間帯）'!$C$6:$K$35,9,FALSE))</f>
        <v/>
      </c>
      <c r="AP29" s="211" t="str">
        <f>IF(AP28="","",VLOOKUP(AP28,'シフト記号表（勤務時間帯）'!$C$6:$K$35,9,FALSE))</f>
        <v/>
      </c>
      <c r="AQ29" s="211" t="str">
        <f>IF(AQ28="","",VLOOKUP(AQ28,'シフト記号表（勤務時間帯）'!$C$6:$K$35,9,FALSE))</f>
        <v/>
      </c>
      <c r="AR29" s="211" t="str">
        <f>IF(AR28="","",VLOOKUP(AR28,'シフト記号表（勤務時間帯）'!$C$6:$K$35,9,FALSE))</f>
        <v/>
      </c>
      <c r="AS29" s="211" t="str">
        <f>IF(AS28="","",VLOOKUP(AS28,'シフト記号表（勤務時間帯）'!$C$6:$K$35,9,FALSE))</f>
        <v/>
      </c>
      <c r="AT29" s="212" t="str">
        <f>IF(AT28="","",VLOOKUP(AT28,'シフト記号表（勤務時間帯）'!$C$6:$K$35,9,FALSE))</f>
        <v/>
      </c>
      <c r="AU29" s="210" t="str">
        <f>IF(AU28="","",VLOOKUP(AU28,'シフト記号表（勤務時間帯）'!$C$6:$K$35,9,FALSE))</f>
        <v/>
      </c>
      <c r="AV29" s="211" t="str">
        <f>IF(AV28="","",VLOOKUP(AV28,'シフト記号表（勤務時間帯）'!$C$6:$K$35,9,FALSE))</f>
        <v/>
      </c>
      <c r="AW29" s="211" t="str">
        <f>IF(AW28="","",VLOOKUP(AW28,'シフト記号表（勤務時間帯）'!$C$6:$K$35,9,FALSE))</f>
        <v/>
      </c>
      <c r="AX29" s="582">
        <f>IF($BB$3="４週",SUM(S29:AT29),IF($BB$3="暦月",SUM(S29:AW29),""))</f>
        <v>0</v>
      </c>
      <c r="AY29" s="583"/>
      <c r="AZ29" s="584">
        <f>IF($BB$3="４週",AX29/4,IF($BB$3="暦月",'参考様式１（通所リハ）'!AX29/('参考様式１（通所リハ）'!$BB$8/7),""))</f>
        <v>0</v>
      </c>
      <c r="BA29" s="585"/>
      <c r="BB29" s="631"/>
      <c r="BC29" s="632"/>
      <c r="BD29" s="632"/>
      <c r="BE29" s="632"/>
      <c r="BF29" s="633"/>
    </row>
    <row r="30" spans="2:58" ht="20.25" customHeight="1" x14ac:dyDescent="0.2">
      <c r="B30" s="593"/>
      <c r="C30" s="601"/>
      <c r="D30" s="602"/>
      <c r="E30" s="603"/>
      <c r="F30" s="209">
        <f>C28</f>
        <v>0</v>
      </c>
      <c r="G30" s="626"/>
      <c r="H30" s="610"/>
      <c r="I30" s="608"/>
      <c r="J30" s="608"/>
      <c r="K30" s="609"/>
      <c r="L30" s="627"/>
      <c r="M30" s="621"/>
      <c r="N30" s="621"/>
      <c r="O30" s="622"/>
      <c r="P30" s="623" t="s">
        <v>148</v>
      </c>
      <c r="Q30" s="624"/>
      <c r="R30" s="625"/>
      <c r="S30" s="214" t="str">
        <f>IF(S28="","",VLOOKUP(S28,'シフト記号表（勤務時間帯）'!$C$6:$U$35,19,FALSE))</f>
        <v/>
      </c>
      <c r="T30" s="215" t="str">
        <f>IF(T28="","",VLOOKUP(T28,'シフト記号表（勤務時間帯）'!$C$6:$U$35,19,FALSE))</f>
        <v/>
      </c>
      <c r="U30" s="215" t="str">
        <f>IF(U28="","",VLOOKUP(U28,'シフト記号表（勤務時間帯）'!$C$6:$U$35,19,FALSE))</f>
        <v/>
      </c>
      <c r="V30" s="215" t="str">
        <f>IF(V28="","",VLOOKUP(V28,'シフト記号表（勤務時間帯）'!$C$6:$U$35,19,FALSE))</f>
        <v/>
      </c>
      <c r="W30" s="215" t="str">
        <f>IF(W28="","",VLOOKUP(W28,'シフト記号表（勤務時間帯）'!$C$6:$U$35,19,FALSE))</f>
        <v/>
      </c>
      <c r="X30" s="215" t="str">
        <f>IF(X28="","",VLOOKUP(X28,'シフト記号表（勤務時間帯）'!$C$6:$U$35,19,FALSE))</f>
        <v/>
      </c>
      <c r="Y30" s="216" t="str">
        <f>IF(Y28="","",VLOOKUP(Y28,'シフト記号表（勤務時間帯）'!$C$6:$U$35,19,FALSE))</f>
        <v/>
      </c>
      <c r="Z30" s="214" t="str">
        <f>IF(Z28="","",VLOOKUP(Z28,'シフト記号表（勤務時間帯）'!$C$6:$U$35,19,FALSE))</f>
        <v/>
      </c>
      <c r="AA30" s="215" t="str">
        <f>IF(AA28="","",VLOOKUP(AA28,'シフト記号表（勤務時間帯）'!$C$6:$U$35,19,FALSE))</f>
        <v/>
      </c>
      <c r="AB30" s="215" t="str">
        <f>IF(AB28="","",VLOOKUP(AB28,'シフト記号表（勤務時間帯）'!$C$6:$U$35,19,FALSE))</f>
        <v/>
      </c>
      <c r="AC30" s="215" t="str">
        <f>IF(AC28="","",VLOOKUP(AC28,'シフト記号表（勤務時間帯）'!$C$6:$U$35,19,FALSE))</f>
        <v/>
      </c>
      <c r="AD30" s="215" t="str">
        <f>IF(AD28="","",VLOOKUP(AD28,'シフト記号表（勤務時間帯）'!$C$6:$U$35,19,FALSE))</f>
        <v/>
      </c>
      <c r="AE30" s="215" t="str">
        <f>IF(AE28="","",VLOOKUP(AE28,'シフト記号表（勤務時間帯）'!$C$6:$U$35,19,FALSE))</f>
        <v/>
      </c>
      <c r="AF30" s="216" t="str">
        <f>IF(AF28="","",VLOOKUP(AF28,'シフト記号表（勤務時間帯）'!$C$6:$U$35,19,FALSE))</f>
        <v/>
      </c>
      <c r="AG30" s="214" t="str">
        <f>IF(AG28="","",VLOOKUP(AG28,'シフト記号表（勤務時間帯）'!$C$6:$U$35,19,FALSE))</f>
        <v/>
      </c>
      <c r="AH30" s="215" t="str">
        <f>IF(AH28="","",VLOOKUP(AH28,'シフト記号表（勤務時間帯）'!$C$6:$U$35,19,FALSE))</f>
        <v/>
      </c>
      <c r="AI30" s="215" t="str">
        <f>IF(AI28="","",VLOOKUP(AI28,'シフト記号表（勤務時間帯）'!$C$6:$U$35,19,FALSE))</f>
        <v/>
      </c>
      <c r="AJ30" s="215" t="str">
        <f>IF(AJ28="","",VLOOKUP(AJ28,'シフト記号表（勤務時間帯）'!$C$6:$U$35,19,FALSE))</f>
        <v/>
      </c>
      <c r="AK30" s="215" t="str">
        <f>IF(AK28="","",VLOOKUP(AK28,'シフト記号表（勤務時間帯）'!$C$6:$U$35,19,FALSE))</f>
        <v/>
      </c>
      <c r="AL30" s="215" t="str">
        <f>IF(AL28="","",VLOOKUP(AL28,'シフト記号表（勤務時間帯）'!$C$6:$U$35,19,FALSE))</f>
        <v/>
      </c>
      <c r="AM30" s="216" t="str">
        <f>IF(AM28="","",VLOOKUP(AM28,'シフト記号表（勤務時間帯）'!$C$6:$U$35,19,FALSE))</f>
        <v/>
      </c>
      <c r="AN30" s="214" t="str">
        <f>IF(AN28="","",VLOOKUP(AN28,'シフト記号表（勤務時間帯）'!$C$6:$U$35,19,FALSE))</f>
        <v/>
      </c>
      <c r="AO30" s="215" t="str">
        <f>IF(AO28="","",VLOOKUP(AO28,'シフト記号表（勤務時間帯）'!$C$6:$U$35,19,FALSE))</f>
        <v/>
      </c>
      <c r="AP30" s="215" t="str">
        <f>IF(AP28="","",VLOOKUP(AP28,'シフト記号表（勤務時間帯）'!$C$6:$U$35,19,FALSE))</f>
        <v/>
      </c>
      <c r="AQ30" s="215" t="str">
        <f>IF(AQ28="","",VLOOKUP(AQ28,'シフト記号表（勤務時間帯）'!$C$6:$U$35,19,FALSE))</f>
        <v/>
      </c>
      <c r="AR30" s="215" t="str">
        <f>IF(AR28="","",VLOOKUP(AR28,'シフト記号表（勤務時間帯）'!$C$6:$U$35,19,FALSE))</f>
        <v/>
      </c>
      <c r="AS30" s="215" t="str">
        <f>IF(AS28="","",VLOOKUP(AS28,'シフト記号表（勤務時間帯）'!$C$6:$U$35,19,FALSE))</f>
        <v/>
      </c>
      <c r="AT30" s="216" t="str">
        <f>IF(AT28="","",VLOOKUP(AT28,'シフト記号表（勤務時間帯）'!$C$6:$U$35,19,FALSE))</f>
        <v/>
      </c>
      <c r="AU30" s="214" t="str">
        <f>IF(AU28="","",VLOOKUP(AU28,'シフト記号表（勤務時間帯）'!$C$6:$U$35,19,FALSE))</f>
        <v/>
      </c>
      <c r="AV30" s="215" t="str">
        <f>IF(AV28="","",VLOOKUP(AV28,'シフト記号表（勤務時間帯）'!$C$6:$U$35,19,FALSE))</f>
        <v/>
      </c>
      <c r="AW30" s="215" t="str">
        <f>IF(AW28="","",VLOOKUP(AW28,'シフト記号表（勤務時間帯）'!$C$6:$U$35,19,FALSE))</f>
        <v/>
      </c>
      <c r="AX30" s="589">
        <f>IF($BB$3="４週",SUM(S30:AT30),IF($BB$3="暦月",SUM(S30:AW30),""))</f>
        <v>0</v>
      </c>
      <c r="AY30" s="590"/>
      <c r="AZ30" s="591">
        <f>IF($BB$3="４週",AX30/4,IF($BB$3="暦月",'参考様式１（通所リハ）'!AX30/('参考様式１（通所リハ）'!$BB$8/7),""))</f>
        <v>0</v>
      </c>
      <c r="BA30" s="592"/>
      <c r="BB30" s="634"/>
      <c r="BC30" s="635"/>
      <c r="BD30" s="635"/>
      <c r="BE30" s="635"/>
      <c r="BF30" s="636"/>
    </row>
    <row r="31" spans="2:58" ht="20.25" customHeight="1" x14ac:dyDescent="0.2">
      <c r="B31" s="593">
        <f>B28+1</f>
        <v>4</v>
      </c>
      <c r="C31" s="595"/>
      <c r="D31" s="596"/>
      <c r="E31" s="597"/>
      <c r="F31" s="217"/>
      <c r="G31" s="604"/>
      <c r="H31" s="607"/>
      <c r="I31" s="608"/>
      <c r="J31" s="608"/>
      <c r="K31" s="609"/>
      <c r="L31" s="614"/>
      <c r="M31" s="571"/>
      <c r="N31" s="571"/>
      <c r="O31" s="572"/>
      <c r="P31" s="617" t="s">
        <v>146</v>
      </c>
      <c r="Q31" s="618"/>
      <c r="R31" s="619"/>
      <c r="S31" s="206"/>
      <c r="T31" s="207"/>
      <c r="U31" s="207"/>
      <c r="V31" s="207"/>
      <c r="W31" s="207"/>
      <c r="X31" s="207"/>
      <c r="Y31" s="208"/>
      <c r="Z31" s="206"/>
      <c r="AA31" s="207"/>
      <c r="AB31" s="207"/>
      <c r="AC31" s="207"/>
      <c r="AD31" s="207"/>
      <c r="AE31" s="207"/>
      <c r="AF31" s="208"/>
      <c r="AG31" s="206"/>
      <c r="AH31" s="207"/>
      <c r="AI31" s="207"/>
      <c r="AJ31" s="207"/>
      <c r="AK31" s="207"/>
      <c r="AL31" s="207"/>
      <c r="AM31" s="208"/>
      <c r="AN31" s="206"/>
      <c r="AO31" s="207"/>
      <c r="AP31" s="207"/>
      <c r="AQ31" s="207"/>
      <c r="AR31" s="207"/>
      <c r="AS31" s="207"/>
      <c r="AT31" s="208"/>
      <c r="AU31" s="206"/>
      <c r="AV31" s="207"/>
      <c r="AW31" s="207"/>
      <c r="AX31" s="566"/>
      <c r="AY31" s="567"/>
      <c r="AZ31" s="568"/>
      <c r="BA31" s="569"/>
      <c r="BB31" s="628"/>
      <c r="BC31" s="629"/>
      <c r="BD31" s="629"/>
      <c r="BE31" s="629"/>
      <c r="BF31" s="630"/>
    </row>
    <row r="32" spans="2:58" ht="20.25" customHeight="1" x14ac:dyDescent="0.2">
      <c r="B32" s="593"/>
      <c r="C32" s="598"/>
      <c r="D32" s="599"/>
      <c r="E32" s="600"/>
      <c r="F32" s="209"/>
      <c r="G32" s="605"/>
      <c r="H32" s="610"/>
      <c r="I32" s="608"/>
      <c r="J32" s="608"/>
      <c r="K32" s="609"/>
      <c r="L32" s="615"/>
      <c r="M32" s="574"/>
      <c r="N32" s="574"/>
      <c r="O32" s="575"/>
      <c r="P32" s="579" t="s">
        <v>147</v>
      </c>
      <c r="Q32" s="580"/>
      <c r="R32" s="581"/>
      <c r="S32" s="210" t="str">
        <f>IF(S31="","",VLOOKUP(S31,'シフト記号表（勤務時間帯）'!$C$6:$K$35,9,FALSE))</f>
        <v/>
      </c>
      <c r="T32" s="211" t="str">
        <f>IF(T31="","",VLOOKUP(T31,'シフト記号表（勤務時間帯）'!$C$6:$K$35,9,FALSE))</f>
        <v/>
      </c>
      <c r="U32" s="211" t="str">
        <f>IF(U31="","",VLOOKUP(U31,'シフト記号表（勤務時間帯）'!$C$6:$K$35,9,FALSE))</f>
        <v/>
      </c>
      <c r="V32" s="211" t="str">
        <f>IF(V31="","",VLOOKUP(V31,'シフト記号表（勤務時間帯）'!$C$6:$K$35,9,FALSE))</f>
        <v/>
      </c>
      <c r="W32" s="211" t="str">
        <f>IF(W31="","",VLOOKUP(W31,'シフト記号表（勤務時間帯）'!$C$6:$K$35,9,FALSE))</f>
        <v/>
      </c>
      <c r="X32" s="211" t="str">
        <f>IF(X31="","",VLOOKUP(X31,'シフト記号表（勤務時間帯）'!$C$6:$K$35,9,FALSE))</f>
        <v/>
      </c>
      <c r="Y32" s="212" t="str">
        <f>IF(Y31="","",VLOOKUP(Y31,'シフト記号表（勤務時間帯）'!$C$6:$K$35,9,FALSE))</f>
        <v/>
      </c>
      <c r="Z32" s="210" t="str">
        <f>IF(Z31="","",VLOOKUP(Z31,'シフト記号表（勤務時間帯）'!$C$6:$K$35,9,FALSE))</f>
        <v/>
      </c>
      <c r="AA32" s="211" t="str">
        <f>IF(AA31="","",VLOOKUP(AA31,'シフト記号表（勤務時間帯）'!$C$6:$K$35,9,FALSE))</f>
        <v/>
      </c>
      <c r="AB32" s="211" t="str">
        <f>IF(AB31="","",VLOOKUP(AB31,'シフト記号表（勤務時間帯）'!$C$6:$K$35,9,FALSE))</f>
        <v/>
      </c>
      <c r="AC32" s="211" t="str">
        <f>IF(AC31="","",VLOOKUP(AC31,'シフト記号表（勤務時間帯）'!$C$6:$K$35,9,FALSE))</f>
        <v/>
      </c>
      <c r="AD32" s="211" t="str">
        <f>IF(AD31="","",VLOOKUP(AD31,'シフト記号表（勤務時間帯）'!$C$6:$K$35,9,FALSE))</f>
        <v/>
      </c>
      <c r="AE32" s="211" t="str">
        <f>IF(AE31="","",VLOOKUP(AE31,'シフト記号表（勤務時間帯）'!$C$6:$K$35,9,FALSE))</f>
        <v/>
      </c>
      <c r="AF32" s="212" t="str">
        <f>IF(AF31="","",VLOOKUP(AF31,'シフト記号表（勤務時間帯）'!$C$6:$K$35,9,FALSE))</f>
        <v/>
      </c>
      <c r="AG32" s="210" t="str">
        <f>IF(AG31="","",VLOOKUP(AG31,'シフト記号表（勤務時間帯）'!$C$6:$K$35,9,FALSE))</f>
        <v/>
      </c>
      <c r="AH32" s="211" t="str">
        <f>IF(AH31="","",VLOOKUP(AH31,'シフト記号表（勤務時間帯）'!$C$6:$K$35,9,FALSE))</f>
        <v/>
      </c>
      <c r="AI32" s="211" t="str">
        <f>IF(AI31="","",VLOOKUP(AI31,'シフト記号表（勤務時間帯）'!$C$6:$K$35,9,FALSE))</f>
        <v/>
      </c>
      <c r="AJ32" s="211" t="str">
        <f>IF(AJ31="","",VLOOKUP(AJ31,'シフト記号表（勤務時間帯）'!$C$6:$K$35,9,FALSE))</f>
        <v/>
      </c>
      <c r="AK32" s="211" t="str">
        <f>IF(AK31="","",VLOOKUP(AK31,'シフト記号表（勤務時間帯）'!$C$6:$K$35,9,FALSE))</f>
        <v/>
      </c>
      <c r="AL32" s="211" t="str">
        <f>IF(AL31="","",VLOOKUP(AL31,'シフト記号表（勤務時間帯）'!$C$6:$K$35,9,FALSE))</f>
        <v/>
      </c>
      <c r="AM32" s="212" t="str">
        <f>IF(AM31="","",VLOOKUP(AM31,'シフト記号表（勤務時間帯）'!$C$6:$K$35,9,FALSE))</f>
        <v/>
      </c>
      <c r="AN32" s="210" t="str">
        <f>IF(AN31="","",VLOOKUP(AN31,'シフト記号表（勤務時間帯）'!$C$6:$K$35,9,FALSE))</f>
        <v/>
      </c>
      <c r="AO32" s="211" t="str">
        <f>IF(AO31="","",VLOOKUP(AO31,'シフト記号表（勤務時間帯）'!$C$6:$K$35,9,FALSE))</f>
        <v/>
      </c>
      <c r="AP32" s="211" t="str">
        <f>IF(AP31="","",VLOOKUP(AP31,'シフト記号表（勤務時間帯）'!$C$6:$K$35,9,FALSE))</f>
        <v/>
      </c>
      <c r="AQ32" s="211" t="str">
        <f>IF(AQ31="","",VLOOKUP(AQ31,'シフト記号表（勤務時間帯）'!$C$6:$K$35,9,FALSE))</f>
        <v/>
      </c>
      <c r="AR32" s="211" t="str">
        <f>IF(AR31="","",VLOOKUP(AR31,'シフト記号表（勤務時間帯）'!$C$6:$K$35,9,FALSE))</f>
        <v/>
      </c>
      <c r="AS32" s="211" t="str">
        <f>IF(AS31="","",VLOOKUP(AS31,'シフト記号表（勤務時間帯）'!$C$6:$K$35,9,FALSE))</f>
        <v/>
      </c>
      <c r="AT32" s="212" t="str">
        <f>IF(AT31="","",VLOOKUP(AT31,'シフト記号表（勤務時間帯）'!$C$6:$K$35,9,FALSE))</f>
        <v/>
      </c>
      <c r="AU32" s="210" t="str">
        <f>IF(AU31="","",VLOOKUP(AU31,'シフト記号表（勤務時間帯）'!$C$6:$K$35,9,FALSE))</f>
        <v/>
      </c>
      <c r="AV32" s="211" t="str">
        <f>IF(AV31="","",VLOOKUP(AV31,'シフト記号表（勤務時間帯）'!$C$6:$K$35,9,FALSE))</f>
        <v/>
      </c>
      <c r="AW32" s="211" t="str">
        <f>IF(AW31="","",VLOOKUP(AW31,'シフト記号表（勤務時間帯）'!$C$6:$K$35,9,FALSE))</f>
        <v/>
      </c>
      <c r="AX32" s="582">
        <f>IF($BB$3="４週",SUM(S32:AT32),IF($BB$3="暦月",SUM(S32:AW32),""))</f>
        <v>0</v>
      </c>
      <c r="AY32" s="583"/>
      <c r="AZ32" s="584">
        <f>IF($BB$3="４週",AX32/4,IF($BB$3="暦月",'参考様式１（通所リハ）'!AX32/('参考様式１（通所リハ）'!$BB$8/7),""))</f>
        <v>0</v>
      </c>
      <c r="BA32" s="585"/>
      <c r="BB32" s="631"/>
      <c r="BC32" s="632"/>
      <c r="BD32" s="632"/>
      <c r="BE32" s="632"/>
      <c r="BF32" s="633"/>
    </row>
    <row r="33" spans="2:58" ht="20.25" customHeight="1" x14ac:dyDescent="0.2">
      <c r="B33" s="593"/>
      <c r="C33" s="601"/>
      <c r="D33" s="602"/>
      <c r="E33" s="603"/>
      <c r="F33" s="209">
        <f>C31</f>
        <v>0</v>
      </c>
      <c r="G33" s="626"/>
      <c r="H33" s="610"/>
      <c r="I33" s="608"/>
      <c r="J33" s="608"/>
      <c r="K33" s="609"/>
      <c r="L33" s="627"/>
      <c r="M33" s="621"/>
      <c r="N33" s="621"/>
      <c r="O33" s="622"/>
      <c r="P33" s="623" t="s">
        <v>148</v>
      </c>
      <c r="Q33" s="624"/>
      <c r="R33" s="625"/>
      <c r="S33" s="214" t="str">
        <f>IF(S31="","",VLOOKUP(S31,'シフト記号表（勤務時間帯）'!$C$6:$U$35,19,FALSE))</f>
        <v/>
      </c>
      <c r="T33" s="215" t="str">
        <f>IF(T31="","",VLOOKUP(T31,'シフト記号表（勤務時間帯）'!$C$6:$U$35,19,FALSE))</f>
        <v/>
      </c>
      <c r="U33" s="215" t="str">
        <f>IF(U31="","",VLOOKUP(U31,'シフト記号表（勤務時間帯）'!$C$6:$U$35,19,FALSE))</f>
        <v/>
      </c>
      <c r="V33" s="215" t="str">
        <f>IF(V31="","",VLOOKUP(V31,'シフト記号表（勤務時間帯）'!$C$6:$U$35,19,FALSE))</f>
        <v/>
      </c>
      <c r="W33" s="215" t="str">
        <f>IF(W31="","",VLOOKUP(W31,'シフト記号表（勤務時間帯）'!$C$6:$U$35,19,FALSE))</f>
        <v/>
      </c>
      <c r="X33" s="215" t="str">
        <f>IF(X31="","",VLOOKUP(X31,'シフト記号表（勤務時間帯）'!$C$6:$U$35,19,FALSE))</f>
        <v/>
      </c>
      <c r="Y33" s="216" t="str">
        <f>IF(Y31="","",VLOOKUP(Y31,'シフト記号表（勤務時間帯）'!$C$6:$U$35,19,FALSE))</f>
        <v/>
      </c>
      <c r="Z33" s="214" t="str">
        <f>IF(Z31="","",VLOOKUP(Z31,'シフト記号表（勤務時間帯）'!$C$6:$U$35,19,FALSE))</f>
        <v/>
      </c>
      <c r="AA33" s="215" t="str">
        <f>IF(AA31="","",VLOOKUP(AA31,'シフト記号表（勤務時間帯）'!$C$6:$U$35,19,FALSE))</f>
        <v/>
      </c>
      <c r="AB33" s="215" t="str">
        <f>IF(AB31="","",VLOOKUP(AB31,'シフト記号表（勤務時間帯）'!$C$6:$U$35,19,FALSE))</f>
        <v/>
      </c>
      <c r="AC33" s="215" t="str">
        <f>IF(AC31="","",VLOOKUP(AC31,'シフト記号表（勤務時間帯）'!$C$6:$U$35,19,FALSE))</f>
        <v/>
      </c>
      <c r="AD33" s="215" t="str">
        <f>IF(AD31="","",VLOOKUP(AD31,'シフト記号表（勤務時間帯）'!$C$6:$U$35,19,FALSE))</f>
        <v/>
      </c>
      <c r="AE33" s="215" t="str">
        <f>IF(AE31="","",VLOOKUP(AE31,'シフト記号表（勤務時間帯）'!$C$6:$U$35,19,FALSE))</f>
        <v/>
      </c>
      <c r="AF33" s="216" t="str">
        <f>IF(AF31="","",VLOOKUP(AF31,'シフト記号表（勤務時間帯）'!$C$6:$U$35,19,FALSE))</f>
        <v/>
      </c>
      <c r="AG33" s="214" t="str">
        <f>IF(AG31="","",VLOOKUP(AG31,'シフト記号表（勤務時間帯）'!$C$6:$U$35,19,FALSE))</f>
        <v/>
      </c>
      <c r="AH33" s="215" t="str">
        <f>IF(AH31="","",VLOOKUP(AH31,'シフト記号表（勤務時間帯）'!$C$6:$U$35,19,FALSE))</f>
        <v/>
      </c>
      <c r="AI33" s="215" t="str">
        <f>IF(AI31="","",VLOOKUP(AI31,'シフト記号表（勤務時間帯）'!$C$6:$U$35,19,FALSE))</f>
        <v/>
      </c>
      <c r="AJ33" s="215" t="str">
        <f>IF(AJ31="","",VLOOKUP(AJ31,'シフト記号表（勤務時間帯）'!$C$6:$U$35,19,FALSE))</f>
        <v/>
      </c>
      <c r="AK33" s="215" t="str">
        <f>IF(AK31="","",VLOOKUP(AK31,'シフト記号表（勤務時間帯）'!$C$6:$U$35,19,FALSE))</f>
        <v/>
      </c>
      <c r="AL33" s="215" t="str">
        <f>IF(AL31="","",VLOOKUP(AL31,'シフト記号表（勤務時間帯）'!$C$6:$U$35,19,FALSE))</f>
        <v/>
      </c>
      <c r="AM33" s="216" t="str">
        <f>IF(AM31="","",VLOOKUP(AM31,'シフト記号表（勤務時間帯）'!$C$6:$U$35,19,FALSE))</f>
        <v/>
      </c>
      <c r="AN33" s="214" t="str">
        <f>IF(AN31="","",VLOOKUP(AN31,'シフト記号表（勤務時間帯）'!$C$6:$U$35,19,FALSE))</f>
        <v/>
      </c>
      <c r="AO33" s="215" t="str">
        <f>IF(AO31="","",VLOOKUP(AO31,'シフト記号表（勤務時間帯）'!$C$6:$U$35,19,FALSE))</f>
        <v/>
      </c>
      <c r="AP33" s="215" t="str">
        <f>IF(AP31="","",VLOOKUP(AP31,'シフト記号表（勤務時間帯）'!$C$6:$U$35,19,FALSE))</f>
        <v/>
      </c>
      <c r="AQ33" s="215" t="str">
        <f>IF(AQ31="","",VLOOKUP(AQ31,'シフト記号表（勤務時間帯）'!$C$6:$U$35,19,FALSE))</f>
        <v/>
      </c>
      <c r="AR33" s="215" t="str">
        <f>IF(AR31="","",VLOOKUP(AR31,'シフト記号表（勤務時間帯）'!$C$6:$U$35,19,FALSE))</f>
        <v/>
      </c>
      <c r="AS33" s="215" t="str">
        <f>IF(AS31="","",VLOOKUP(AS31,'シフト記号表（勤務時間帯）'!$C$6:$U$35,19,FALSE))</f>
        <v/>
      </c>
      <c r="AT33" s="216" t="str">
        <f>IF(AT31="","",VLOOKUP(AT31,'シフト記号表（勤務時間帯）'!$C$6:$U$35,19,FALSE))</f>
        <v/>
      </c>
      <c r="AU33" s="214" t="str">
        <f>IF(AU31="","",VLOOKUP(AU31,'シフト記号表（勤務時間帯）'!$C$6:$U$35,19,FALSE))</f>
        <v/>
      </c>
      <c r="AV33" s="215" t="str">
        <f>IF(AV31="","",VLOOKUP(AV31,'シフト記号表（勤務時間帯）'!$C$6:$U$35,19,FALSE))</f>
        <v/>
      </c>
      <c r="AW33" s="215" t="str">
        <f>IF(AW31="","",VLOOKUP(AW31,'シフト記号表（勤務時間帯）'!$C$6:$U$35,19,FALSE))</f>
        <v/>
      </c>
      <c r="AX33" s="589">
        <f>IF($BB$3="４週",SUM(S33:AT33),IF($BB$3="暦月",SUM(S33:AW33),""))</f>
        <v>0</v>
      </c>
      <c r="AY33" s="590"/>
      <c r="AZ33" s="591">
        <f>IF($BB$3="４週",AX33/4,IF($BB$3="暦月",'参考様式１（通所リハ）'!AX33/('参考様式１（通所リハ）'!$BB$8/7),""))</f>
        <v>0</v>
      </c>
      <c r="BA33" s="592"/>
      <c r="BB33" s="634"/>
      <c r="BC33" s="635"/>
      <c r="BD33" s="635"/>
      <c r="BE33" s="635"/>
      <c r="BF33" s="636"/>
    </row>
    <row r="34" spans="2:58" ht="20.25" customHeight="1" x14ac:dyDescent="0.2">
      <c r="B34" s="593">
        <f>B31+1</f>
        <v>5</v>
      </c>
      <c r="C34" s="595"/>
      <c r="D34" s="596"/>
      <c r="E34" s="597"/>
      <c r="F34" s="217"/>
      <c r="G34" s="604"/>
      <c r="H34" s="607"/>
      <c r="I34" s="608"/>
      <c r="J34" s="608"/>
      <c r="K34" s="609"/>
      <c r="L34" s="614"/>
      <c r="M34" s="571"/>
      <c r="N34" s="571"/>
      <c r="O34" s="572"/>
      <c r="P34" s="617" t="s">
        <v>146</v>
      </c>
      <c r="Q34" s="618"/>
      <c r="R34" s="619"/>
      <c r="S34" s="206"/>
      <c r="T34" s="207"/>
      <c r="U34" s="207"/>
      <c r="V34" s="207"/>
      <c r="W34" s="207"/>
      <c r="X34" s="207"/>
      <c r="Y34" s="208"/>
      <c r="Z34" s="206"/>
      <c r="AA34" s="207"/>
      <c r="AB34" s="207"/>
      <c r="AC34" s="207"/>
      <c r="AD34" s="207"/>
      <c r="AE34" s="207"/>
      <c r="AF34" s="208"/>
      <c r="AG34" s="206"/>
      <c r="AH34" s="207"/>
      <c r="AI34" s="207"/>
      <c r="AJ34" s="207"/>
      <c r="AK34" s="207"/>
      <c r="AL34" s="207"/>
      <c r="AM34" s="208"/>
      <c r="AN34" s="206"/>
      <c r="AO34" s="207"/>
      <c r="AP34" s="207"/>
      <c r="AQ34" s="207"/>
      <c r="AR34" s="207"/>
      <c r="AS34" s="207"/>
      <c r="AT34" s="208"/>
      <c r="AU34" s="206"/>
      <c r="AV34" s="207"/>
      <c r="AW34" s="207"/>
      <c r="AX34" s="566"/>
      <c r="AY34" s="567"/>
      <c r="AZ34" s="568"/>
      <c r="BA34" s="569"/>
      <c r="BB34" s="628"/>
      <c r="BC34" s="629"/>
      <c r="BD34" s="629"/>
      <c r="BE34" s="629"/>
      <c r="BF34" s="630"/>
    </row>
    <row r="35" spans="2:58" ht="20.25" customHeight="1" x14ac:dyDescent="0.2">
      <c r="B35" s="593"/>
      <c r="C35" s="598"/>
      <c r="D35" s="599"/>
      <c r="E35" s="600"/>
      <c r="F35" s="209"/>
      <c r="G35" s="605"/>
      <c r="H35" s="610"/>
      <c r="I35" s="608"/>
      <c r="J35" s="608"/>
      <c r="K35" s="609"/>
      <c r="L35" s="615"/>
      <c r="M35" s="574"/>
      <c r="N35" s="574"/>
      <c r="O35" s="575"/>
      <c r="P35" s="579" t="s">
        <v>147</v>
      </c>
      <c r="Q35" s="580"/>
      <c r="R35" s="581"/>
      <c r="S35" s="210" t="str">
        <f>IF(S34="","",VLOOKUP(S34,'シフト記号表（勤務時間帯）'!$C$6:$K$35,9,FALSE))</f>
        <v/>
      </c>
      <c r="T35" s="211" t="str">
        <f>IF(T34="","",VLOOKUP(T34,'シフト記号表（勤務時間帯）'!$C$6:$K$35,9,FALSE))</f>
        <v/>
      </c>
      <c r="U35" s="211" t="str">
        <f>IF(U34="","",VLOOKUP(U34,'シフト記号表（勤務時間帯）'!$C$6:$K$35,9,FALSE))</f>
        <v/>
      </c>
      <c r="V35" s="211" t="str">
        <f>IF(V34="","",VLOOKUP(V34,'シフト記号表（勤務時間帯）'!$C$6:$K$35,9,FALSE))</f>
        <v/>
      </c>
      <c r="W35" s="211" t="str">
        <f>IF(W34="","",VLOOKUP(W34,'シフト記号表（勤務時間帯）'!$C$6:$K$35,9,FALSE))</f>
        <v/>
      </c>
      <c r="X35" s="211" t="str">
        <f>IF(X34="","",VLOOKUP(X34,'シフト記号表（勤務時間帯）'!$C$6:$K$35,9,FALSE))</f>
        <v/>
      </c>
      <c r="Y35" s="212" t="str">
        <f>IF(Y34="","",VLOOKUP(Y34,'シフト記号表（勤務時間帯）'!$C$6:$K$35,9,FALSE))</f>
        <v/>
      </c>
      <c r="Z35" s="210" t="str">
        <f>IF(Z34="","",VLOOKUP(Z34,'シフト記号表（勤務時間帯）'!$C$6:$K$35,9,FALSE))</f>
        <v/>
      </c>
      <c r="AA35" s="211" t="str">
        <f>IF(AA34="","",VLOOKUP(AA34,'シフト記号表（勤務時間帯）'!$C$6:$K$35,9,FALSE))</f>
        <v/>
      </c>
      <c r="AB35" s="211" t="str">
        <f>IF(AB34="","",VLOOKUP(AB34,'シフト記号表（勤務時間帯）'!$C$6:$K$35,9,FALSE))</f>
        <v/>
      </c>
      <c r="AC35" s="211" t="str">
        <f>IF(AC34="","",VLOOKUP(AC34,'シフト記号表（勤務時間帯）'!$C$6:$K$35,9,FALSE))</f>
        <v/>
      </c>
      <c r="AD35" s="211" t="str">
        <f>IF(AD34="","",VLOOKUP(AD34,'シフト記号表（勤務時間帯）'!$C$6:$K$35,9,FALSE))</f>
        <v/>
      </c>
      <c r="AE35" s="211" t="str">
        <f>IF(AE34="","",VLOOKUP(AE34,'シフト記号表（勤務時間帯）'!$C$6:$K$35,9,FALSE))</f>
        <v/>
      </c>
      <c r="AF35" s="212" t="str">
        <f>IF(AF34="","",VLOOKUP(AF34,'シフト記号表（勤務時間帯）'!$C$6:$K$35,9,FALSE))</f>
        <v/>
      </c>
      <c r="AG35" s="210" t="str">
        <f>IF(AG34="","",VLOOKUP(AG34,'シフト記号表（勤務時間帯）'!$C$6:$K$35,9,FALSE))</f>
        <v/>
      </c>
      <c r="AH35" s="211" t="str">
        <f>IF(AH34="","",VLOOKUP(AH34,'シフト記号表（勤務時間帯）'!$C$6:$K$35,9,FALSE))</f>
        <v/>
      </c>
      <c r="AI35" s="211" t="str">
        <f>IF(AI34="","",VLOOKUP(AI34,'シフト記号表（勤務時間帯）'!$C$6:$K$35,9,FALSE))</f>
        <v/>
      </c>
      <c r="AJ35" s="211" t="str">
        <f>IF(AJ34="","",VLOOKUP(AJ34,'シフト記号表（勤務時間帯）'!$C$6:$K$35,9,FALSE))</f>
        <v/>
      </c>
      <c r="AK35" s="211" t="str">
        <f>IF(AK34="","",VLOOKUP(AK34,'シフト記号表（勤務時間帯）'!$C$6:$K$35,9,FALSE))</f>
        <v/>
      </c>
      <c r="AL35" s="211" t="str">
        <f>IF(AL34="","",VLOOKUP(AL34,'シフト記号表（勤務時間帯）'!$C$6:$K$35,9,FALSE))</f>
        <v/>
      </c>
      <c r="AM35" s="212" t="str">
        <f>IF(AM34="","",VLOOKUP(AM34,'シフト記号表（勤務時間帯）'!$C$6:$K$35,9,FALSE))</f>
        <v/>
      </c>
      <c r="AN35" s="210" t="str">
        <f>IF(AN34="","",VLOOKUP(AN34,'シフト記号表（勤務時間帯）'!$C$6:$K$35,9,FALSE))</f>
        <v/>
      </c>
      <c r="AO35" s="211" t="str">
        <f>IF(AO34="","",VLOOKUP(AO34,'シフト記号表（勤務時間帯）'!$C$6:$K$35,9,FALSE))</f>
        <v/>
      </c>
      <c r="AP35" s="211" t="str">
        <f>IF(AP34="","",VLOOKUP(AP34,'シフト記号表（勤務時間帯）'!$C$6:$K$35,9,FALSE))</f>
        <v/>
      </c>
      <c r="AQ35" s="211" t="str">
        <f>IF(AQ34="","",VLOOKUP(AQ34,'シフト記号表（勤務時間帯）'!$C$6:$K$35,9,FALSE))</f>
        <v/>
      </c>
      <c r="AR35" s="211" t="str">
        <f>IF(AR34="","",VLOOKUP(AR34,'シフト記号表（勤務時間帯）'!$C$6:$K$35,9,FALSE))</f>
        <v/>
      </c>
      <c r="AS35" s="211" t="str">
        <f>IF(AS34="","",VLOOKUP(AS34,'シフト記号表（勤務時間帯）'!$C$6:$K$35,9,FALSE))</f>
        <v/>
      </c>
      <c r="AT35" s="212" t="str">
        <f>IF(AT34="","",VLOOKUP(AT34,'シフト記号表（勤務時間帯）'!$C$6:$K$35,9,FALSE))</f>
        <v/>
      </c>
      <c r="AU35" s="210" t="str">
        <f>IF(AU34="","",VLOOKUP(AU34,'シフト記号表（勤務時間帯）'!$C$6:$K$35,9,FALSE))</f>
        <v/>
      </c>
      <c r="AV35" s="211" t="str">
        <f>IF(AV34="","",VLOOKUP(AV34,'シフト記号表（勤務時間帯）'!$C$6:$K$35,9,FALSE))</f>
        <v/>
      </c>
      <c r="AW35" s="211" t="str">
        <f>IF(AW34="","",VLOOKUP(AW34,'シフト記号表（勤務時間帯）'!$C$6:$K$35,9,FALSE))</f>
        <v/>
      </c>
      <c r="AX35" s="582">
        <f>IF($BB$3="４週",SUM(S35:AT35),IF($BB$3="暦月",SUM(S35:AW35),""))</f>
        <v>0</v>
      </c>
      <c r="AY35" s="583"/>
      <c r="AZ35" s="584">
        <f>IF($BB$3="４週",AX35/4,IF($BB$3="暦月",'参考様式１（通所リハ）'!AX35/('参考様式１（通所リハ）'!$BB$8/7),""))</f>
        <v>0</v>
      </c>
      <c r="BA35" s="585"/>
      <c r="BB35" s="631"/>
      <c r="BC35" s="632"/>
      <c r="BD35" s="632"/>
      <c r="BE35" s="632"/>
      <c r="BF35" s="633"/>
    </row>
    <row r="36" spans="2:58" ht="20.25" customHeight="1" x14ac:dyDescent="0.2">
      <c r="B36" s="593"/>
      <c r="C36" s="601"/>
      <c r="D36" s="602"/>
      <c r="E36" s="603"/>
      <c r="F36" s="209">
        <f>C34</f>
        <v>0</v>
      </c>
      <c r="G36" s="626"/>
      <c r="H36" s="610"/>
      <c r="I36" s="608"/>
      <c r="J36" s="608"/>
      <c r="K36" s="609"/>
      <c r="L36" s="627"/>
      <c r="M36" s="621"/>
      <c r="N36" s="621"/>
      <c r="O36" s="622"/>
      <c r="P36" s="623" t="s">
        <v>148</v>
      </c>
      <c r="Q36" s="624"/>
      <c r="R36" s="625"/>
      <c r="S36" s="214" t="str">
        <f>IF(S34="","",VLOOKUP(S34,'シフト記号表（勤務時間帯）'!$C$6:$U$35,19,FALSE))</f>
        <v/>
      </c>
      <c r="T36" s="215" t="str">
        <f>IF(T34="","",VLOOKUP(T34,'シフト記号表（勤務時間帯）'!$C$6:$U$35,19,FALSE))</f>
        <v/>
      </c>
      <c r="U36" s="215" t="str">
        <f>IF(U34="","",VLOOKUP(U34,'シフト記号表（勤務時間帯）'!$C$6:$U$35,19,FALSE))</f>
        <v/>
      </c>
      <c r="V36" s="215" t="str">
        <f>IF(V34="","",VLOOKUP(V34,'シフト記号表（勤務時間帯）'!$C$6:$U$35,19,FALSE))</f>
        <v/>
      </c>
      <c r="W36" s="215" t="str">
        <f>IF(W34="","",VLOOKUP(W34,'シフト記号表（勤務時間帯）'!$C$6:$U$35,19,FALSE))</f>
        <v/>
      </c>
      <c r="X36" s="215" t="str">
        <f>IF(X34="","",VLOOKUP(X34,'シフト記号表（勤務時間帯）'!$C$6:$U$35,19,FALSE))</f>
        <v/>
      </c>
      <c r="Y36" s="216" t="str">
        <f>IF(Y34="","",VLOOKUP(Y34,'シフト記号表（勤務時間帯）'!$C$6:$U$35,19,FALSE))</f>
        <v/>
      </c>
      <c r="Z36" s="214" t="str">
        <f>IF(Z34="","",VLOOKUP(Z34,'シフト記号表（勤務時間帯）'!$C$6:$U$35,19,FALSE))</f>
        <v/>
      </c>
      <c r="AA36" s="215" t="str">
        <f>IF(AA34="","",VLOOKUP(AA34,'シフト記号表（勤務時間帯）'!$C$6:$U$35,19,FALSE))</f>
        <v/>
      </c>
      <c r="AB36" s="215" t="str">
        <f>IF(AB34="","",VLOOKUP(AB34,'シフト記号表（勤務時間帯）'!$C$6:$U$35,19,FALSE))</f>
        <v/>
      </c>
      <c r="AC36" s="215" t="str">
        <f>IF(AC34="","",VLOOKUP(AC34,'シフト記号表（勤務時間帯）'!$C$6:$U$35,19,FALSE))</f>
        <v/>
      </c>
      <c r="AD36" s="215" t="str">
        <f>IF(AD34="","",VLOOKUP(AD34,'シフト記号表（勤務時間帯）'!$C$6:$U$35,19,FALSE))</f>
        <v/>
      </c>
      <c r="AE36" s="215" t="str">
        <f>IF(AE34="","",VLOOKUP(AE34,'シフト記号表（勤務時間帯）'!$C$6:$U$35,19,FALSE))</f>
        <v/>
      </c>
      <c r="AF36" s="216" t="str">
        <f>IF(AF34="","",VLOOKUP(AF34,'シフト記号表（勤務時間帯）'!$C$6:$U$35,19,FALSE))</f>
        <v/>
      </c>
      <c r="AG36" s="214" t="str">
        <f>IF(AG34="","",VLOOKUP(AG34,'シフト記号表（勤務時間帯）'!$C$6:$U$35,19,FALSE))</f>
        <v/>
      </c>
      <c r="AH36" s="215" t="str">
        <f>IF(AH34="","",VLOOKUP(AH34,'シフト記号表（勤務時間帯）'!$C$6:$U$35,19,FALSE))</f>
        <v/>
      </c>
      <c r="AI36" s="215" t="str">
        <f>IF(AI34="","",VLOOKUP(AI34,'シフト記号表（勤務時間帯）'!$C$6:$U$35,19,FALSE))</f>
        <v/>
      </c>
      <c r="AJ36" s="215" t="str">
        <f>IF(AJ34="","",VLOOKUP(AJ34,'シフト記号表（勤務時間帯）'!$C$6:$U$35,19,FALSE))</f>
        <v/>
      </c>
      <c r="AK36" s="215" t="str">
        <f>IF(AK34="","",VLOOKUP(AK34,'シフト記号表（勤務時間帯）'!$C$6:$U$35,19,FALSE))</f>
        <v/>
      </c>
      <c r="AL36" s="215" t="str">
        <f>IF(AL34="","",VLOOKUP(AL34,'シフト記号表（勤務時間帯）'!$C$6:$U$35,19,FALSE))</f>
        <v/>
      </c>
      <c r="AM36" s="216" t="str">
        <f>IF(AM34="","",VLOOKUP(AM34,'シフト記号表（勤務時間帯）'!$C$6:$U$35,19,FALSE))</f>
        <v/>
      </c>
      <c r="AN36" s="214" t="str">
        <f>IF(AN34="","",VLOOKUP(AN34,'シフト記号表（勤務時間帯）'!$C$6:$U$35,19,FALSE))</f>
        <v/>
      </c>
      <c r="AO36" s="215" t="str">
        <f>IF(AO34="","",VLOOKUP(AO34,'シフト記号表（勤務時間帯）'!$C$6:$U$35,19,FALSE))</f>
        <v/>
      </c>
      <c r="AP36" s="215" t="str">
        <f>IF(AP34="","",VLOOKUP(AP34,'シフト記号表（勤務時間帯）'!$C$6:$U$35,19,FALSE))</f>
        <v/>
      </c>
      <c r="AQ36" s="215" t="str">
        <f>IF(AQ34="","",VLOOKUP(AQ34,'シフト記号表（勤務時間帯）'!$C$6:$U$35,19,FALSE))</f>
        <v/>
      </c>
      <c r="AR36" s="215" t="str">
        <f>IF(AR34="","",VLOOKUP(AR34,'シフト記号表（勤務時間帯）'!$C$6:$U$35,19,FALSE))</f>
        <v/>
      </c>
      <c r="AS36" s="215" t="str">
        <f>IF(AS34="","",VLOOKUP(AS34,'シフト記号表（勤務時間帯）'!$C$6:$U$35,19,FALSE))</f>
        <v/>
      </c>
      <c r="AT36" s="216" t="str">
        <f>IF(AT34="","",VLOOKUP(AT34,'シフト記号表（勤務時間帯）'!$C$6:$U$35,19,FALSE))</f>
        <v/>
      </c>
      <c r="AU36" s="214" t="str">
        <f>IF(AU34="","",VLOOKUP(AU34,'シフト記号表（勤務時間帯）'!$C$6:$U$35,19,FALSE))</f>
        <v/>
      </c>
      <c r="AV36" s="215" t="str">
        <f>IF(AV34="","",VLOOKUP(AV34,'シフト記号表（勤務時間帯）'!$C$6:$U$35,19,FALSE))</f>
        <v/>
      </c>
      <c r="AW36" s="215" t="str">
        <f>IF(AW34="","",VLOOKUP(AW34,'シフト記号表（勤務時間帯）'!$C$6:$U$35,19,FALSE))</f>
        <v/>
      </c>
      <c r="AX36" s="589">
        <f>IF($BB$3="４週",SUM(S36:AT36),IF($BB$3="暦月",SUM(S36:AW36),""))</f>
        <v>0</v>
      </c>
      <c r="AY36" s="590"/>
      <c r="AZ36" s="591">
        <f>IF($BB$3="４週",AX36/4,IF($BB$3="暦月",'参考様式１（通所リハ）'!AX36/('参考様式１（通所リハ）'!$BB$8/7),""))</f>
        <v>0</v>
      </c>
      <c r="BA36" s="592"/>
      <c r="BB36" s="634"/>
      <c r="BC36" s="635"/>
      <c r="BD36" s="635"/>
      <c r="BE36" s="635"/>
      <c r="BF36" s="636"/>
    </row>
    <row r="37" spans="2:58" ht="20.25" customHeight="1" x14ac:dyDescent="0.2">
      <c r="B37" s="593">
        <f>B34+1</f>
        <v>6</v>
      </c>
      <c r="C37" s="595"/>
      <c r="D37" s="596"/>
      <c r="E37" s="597"/>
      <c r="F37" s="217"/>
      <c r="G37" s="604"/>
      <c r="H37" s="607"/>
      <c r="I37" s="608"/>
      <c r="J37" s="608"/>
      <c r="K37" s="609"/>
      <c r="L37" s="614"/>
      <c r="M37" s="571"/>
      <c r="N37" s="571"/>
      <c r="O37" s="572"/>
      <c r="P37" s="617" t="s">
        <v>146</v>
      </c>
      <c r="Q37" s="618"/>
      <c r="R37" s="619"/>
      <c r="S37" s="206"/>
      <c r="T37" s="207"/>
      <c r="U37" s="207"/>
      <c r="V37" s="207"/>
      <c r="W37" s="207"/>
      <c r="X37" s="207"/>
      <c r="Y37" s="208"/>
      <c r="Z37" s="206"/>
      <c r="AA37" s="207"/>
      <c r="AB37" s="207"/>
      <c r="AC37" s="207"/>
      <c r="AD37" s="207"/>
      <c r="AE37" s="207"/>
      <c r="AF37" s="208"/>
      <c r="AG37" s="206"/>
      <c r="AH37" s="207"/>
      <c r="AI37" s="207"/>
      <c r="AJ37" s="207"/>
      <c r="AK37" s="207"/>
      <c r="AL37" s="207"/>
      <c r="AM37" s="208"/>
      <c r="AN37" s="206"/>
      <c r="AO37" s="207"/>
      <c r="AP37" s="207"/>
      <c r="AQ37" s="207"/>
      <c r="AR37" s="207"/>
      <c r="AS37" s="207"/>
      <c r="AT37" s="208"/>
      <c r="AU37" s="206"/>
      <c r="AV37" s="207"/>
      <c r="AW37" s="207"/>
      <c r="AX37" s="566"/>
      <c r="AY37" s="567"/>
      <c r="AZ37" s="568"/>
      <c r="BA37" s="569"/>
      <c r="BB37" s="628"/>
      <c r="BC37" s="629"/>
      <c r="BD37" s="629"/>
      <c r="BE37" s="629"/>
      <c r="BF37" s="630"/>
    </row>
    <row r="38" spans="2:58" ht="20.25" customHeight="1" x14ac:dyDescent="0.2">
      <c r="B38" s="593"/>
      <c r="C38" s="598"/>
      <c r="D38" s="599"/>
      <c r="E38" s="600"/>
      <c r="F38" s="209"/>
      <c r="G38" s="605"/>
      <c r="H38" s="610"/>
      <c r="I38" s="608"/>
      <c r="J38" s="608"/>
      <c r="K38" s="609"/>
      <c r="L38" s="615"/>
      <c r="M38" s="574"/>
      <c r="N38" s="574"/>
      <c r="O38" s="575"/>
      <c r="P38" s="579" t="s">
        <v>147</v>
      </c>
      <c r="Q38" s="580"/>
      <c r="R38" s="581"/>
      <c r="S38" s="210" t="str">
        <f>IF(S37="","",VLOOKUP(S37,'シフト記号表（勤務時間帯）'!$C$6:$K$35,9,FALSE))</f>
        <v/>
      </c>
      <c r="T38" s="211" t="str">
        <f>IF(T37="","",VLOOKUP(T37,'シフト記号表（勤務時間帯）'!$C$6:$K$35,9,FALSE))</f>
        <v/>
      </c>
      <c r="U38" s="211" t="str">
        <f>IF(U37="","",VLOOKUP(U37,'シフト記号表（勤務時間帯）'!$C$6:$K$35,9,FALSE))</f>
        <v/>
      </c>
      <c r="V38" s="211" t="str">
        <f>IF(V37="","",VLOOKUP(V37,'シフト記号表（勤務時間帯）'!$C$6:$K$35,9,FALSE))</f>
        <v/>
      </c>
      <c r="W38" s="211" t="str">
        <f>IF(W37="","",VLOOKUP(W37,'シフト記号表（勤務時間帯）'!$C$6:$K$35,9,FALSE))</f>
        <v/>
      </c>
      <c r="X38" s="211" t="str">
        <f>IF(X37="","",VLOOKUP(X37,'シフト記号表（勤務時間帯）'!$C$6:$K$35,9,FALSE))</f>
        <v/>
      </c>
      <c r="Y38" s="212" t="str">
        <f>IF(Y37="","",VLOOKUP(Y37,'シフト記号表（勤務時間帯）'!$C$6:$K$35,9,FALSE))</f>
        <v/>
      </c>
      <c r="Z38" s="210" t="str">
        <f>IF(Z37="","",VLOOKUP(Z37,'シフト記号表（勤務時間帯）'!$C$6:$K$35,9,FALSE))</f>
        <v/>
      </c>
      <c r="AA38" s="211" t="str">
        <f>IF(AA37="","",VLOOKUP(AA37,'シフト記号表（勤務時間帯）'!$C$6:$K$35,9,FALSE))</f>
        <v/>
      </c>
      <c r="AB38" s="211" t="str">
        <f>IF(AB37="","",VLOOKUP(AB37,'シフト記号表（勤務時間帯）'!$C$6:$K$35,9,FALSE))</f>
        <v/>
      </c>
      <c r="AC38" s="211" t="str">
        <f>IF(AC37="","",VLOOKUP(AC37,'シフト記号表（勤務時間帯）'!$C$6:$K$35,9,FALSE))</f>
        <v/>
      </c>
      <c r="AD38" s="211" t="str">
        <f>IF(AD37="","",VLOOKUP(AD37,'シフト記号表（勤務時間帯）'!$C$6:$K$35,9,FALSE))</f>
        <v/>
      </c>
      <c r="AE38" s="211" t="str">
        <f>IF(AE37="","",VLOOKUP(AE37,'シフト記号表（勤務時間帯）'!$C$6:$K$35,9,FALSE))</f>
        <v/>
      </c>
      <c r="AF38" s="212" t="str">
        <f>IF(AF37="","",VLOOKUP(AF37,'シフト記号表（勤務時間帯）'!$C$6:$K$35,9,FALSE))</f>
        <v/>
      </c>
      <c r="AG38" s="210" t="str">
        <f>IF(AG37="","",VLOOKUP(AG37,'シフト記号表（勤務時間帯）'!$C$6:$K$35,9,FALSE))</f>
        <v/>
      </c>
      <c r="AH38" s="211" t="str">
        <f>IF(AH37="","",VLOOKUP(AH37,'シフト記号表（勤務時間帯）'!$C$6:$K$35,9,FALSE))</f>
        <v/>
      </c>
      <c r="AI38" s="211" t="str">
        <f>IF(AI37="","",VLOOKUP(AI37,'シフト記号表（勤務時間帯）'!$C$6:$K$35,9,FALSE))</f>
        <v/>
      </c>
      <c r="AJ38" s="211" t="str">
        <f>IF(AJ37="","",VLOOKUP(AJ37,'シフト記号表（勤務時間帯）'!$C$6:$K$35,9,FALSE))</f>
        <v/>
      </c>
      <c r="AK38" s="211" t="str">
        <f>IF(AK37="","",VLOOKUP(AK37,'シフト記号表（勤務時間帯）'!$C$6:$K$35,9,FALSE))</f>
        <v/>
      </c>
      <c r="AL38" s="211" t="str">
        <f>IF(AL37="","",VLOOKUP(AL37,'シフト記号表（勤務時間帯）'!$C$6:$K$35,9,FALSE))</f>
        <v/>
      </c>
      <c r="AM38" s="212" t="str">
        <f>IF(AM37="","",VLOOKUP(AM37,'シフト記号表（勤務時間帯）'!$C$6:$K$35,9,FALSE))</f>
        <v/>
      </c>
      <c r="AN38" s="210" t="str">
        <f>IF(AN37="","",VLOOKUP(AN37,'シフト記号表（勤務時間帯）'!$C$6:$K$35,9,FALSE))</f>
        <v/>
      </c>
      <c r="AO38" s="211" t="str">
        <f>IF(AO37="","",VLOOKUP(AO37,'シフト記号表（勤務時間帯）'!$C$6:$K$35,9,FALSE))</f>
        <v/>
      </c>
      <c r="AP38" s="211" t="str">
        <f>IF(AP37="","",VLOOKUP(AP37,'シフト記号表（勤務時間帯）'!$C$6:$K$35,9,FALSE))</f>
        <v/>
      </c>
      <c r="AQ38" s="211" t="str">
        <f>IF(AQ37="","",VLOOKUP(AQ37,'シフト記号表（勤務時間帯）'!$C$6:$K$35,9,FALSE))</f>
        <v/>
      </c>
      <c r="AR38" s="211" t="str">
        <f>IF(AR37="","",VLOOKUP(AR37,'シフト記号表（勤務時間帯）'!$C$6:$K$35,9,FALSE))</f>
        <v/>
      </c>
      <c r="AS38" s="211" t="str">
        <f>IF(AS37="","",VLOOKUP(AS37,'シフト記号表（勤務時間帯）'!$C$6:$K$35,9,FALSE))</f>
        <v/>
      </c>
      <c r="AT38" s="212" t="str">
        <f>IF(AT37="","",VLOOKUP(AT37,'シフト記号表（勤務時間帯）'!$C$6:$K$35,9,FALSE))</f>
        <v/>
      </c>
      <c r="AU38" s="210" t="str">
        <f>IF(AU37="","",VLOOKUP(AU37,'シフト記号表（勤務時間帯）'!$C$6:$K$35,9,FALSE))</f>
        <v/>
      </c>
      <c r="AV38" s="211" t="str">
        <f>IF(AV37="","",VLOOKUP(AV37,'シフト記号表（勤務時間帯）'!$C$6:$K$35,9,FALSE))</f>
        <v/>
      </c>
      <c r="AW38" s="211" t="str">
        <f>IF(AW37="","",VLOOKUP(AW37,'シフト記号表（勤務時間帯）'!$C$6:$K$35,9,FALSE))</f>
        <v/>
      </c>
      <c r="AX38" s="582">
        <f>IF($BB$3="４週",SUM(S38:AT38),IF($BB$3="暦月",SUM(S38:AW38),""))</f>
        <v>0</v>
      </c>
      <c r="AY38" s="583"/>
      <c r="AZ38" s="584">
        <f>IF($BB$3="４週",AX38/4,IF($BB$3="暦月",'参考様式１（通所リハ）'!AX38/('参考様式１（通所リハ）'!$BB$8/7),""))</f>
        <v>0</v>
      </c>
      <c r="BA38" s="585"/>
      <c r="BB38" s="631"/>
      <c r="BC38" s="632"/>
      <c r="BD38" s="632"/>
      <c r="BE38" s="632"/>
      <c r="BF38" s="633"/>
    </row>
    <row r="39" spans="2:58" ht="20.25" customHeight="1" x14ac:dyDescent="0.2">
      <c r="B39" s="593"/>
      <c r="C39" s="601"/>
      <c r="D39" s="602"/>
      <c r="E39" s="603"/>
      <c r="F39" s="209">
        <f>C37</f>
        <v>0</v>
      </c>
      <c r="G39" s="626"/>
      <c r="H39" s="610"/>
      <c r="I39" s="608"/>
      <c r="J39" s="608"/>
      <c r="K39" s="609"/>
      <c r="L39" s="627"/>
      <c r="M39" s="621"/>
      <c r="N39" s="621"/>
      <c r="O39" s="622"/>
      <c r="P39" s="623" t="s">
        <v>148</v>
      </c>
      <c r="Q39" s="624"/>
      <c r="R39" s="625"/>
      <c r="S39" s="214" t="str">
        <f>IF(S37="","",VLOOKUP(S37,'シフト記号表（勤務時間帯）'!$C$6:$U$35,19,FALSE))</f>
        <v/>
      </c>
      <c r="T39" s="215" t="str">
        <f>IF(T37="","",VLOOKUP(T37,'シフト記号表（勤務時間帯）'!$C$6:$U$35,19,FALSE))</f>
        <v/>
      </c>
      <c r="U39" s="215" t="str">
        <f>IF(U37="","",VLOOKUP(U37,'シフト記号表（勤務時間帯）'!$C$6:$U$35,19,FALSE))</f>
        <v/>
      </c>
      <c r="V39" s="215" t="str">
        <f>IF(V37="","",VLOOKUP(V37,'シフト記号表（勤務時間帯）'!$C$6:$U$35,19,FALSE))</f>
        <v/>
      </c>
      <c r="W39" s="215" t="str">
        <f>IF(W37="","",VLOOKUP(W37,'シフト記号表（勤務時間帯）'!$C$6:$U$35,19,FALSE))</f>
        <v/>
      </c>
      <c r="X39" s="215" t="str">
        <f>IF(X37="","",VLOOKUP(X37,'シフト記号表（勤務時間帯）'!$C$6:$U$35,19,FALSE))</f>
        <v/>
      </c>
      <c r="Y39" s="216" t="str">
        <f>IF(Y37="","",VLOOKUP(Y37,'シフト記号表（勤務時間帯）'!$C$6:$U$35,19,FALSE))</f>
        <v/>
      </c>
      <c r="Z39" s="214" t="str">
        <f>IF(Z37="","",VLOOKUP(Z37,'シフト記号表（勤務時間帯）'!$C$6:$U$35,19,FALSE))</f>
        <v/>
      </c>
      <c r="AA39" s="215" t="str">
        <f>IF(AA37="","",VLOOKUP(AA37,'シフト記号表（勤務時間帯）'!$C$6:$U$35,19,FALSE))</f>
        <v/>
      </c>
      <c r="AB39" s="215" t="str">
        <f>IF(AB37="","",VLOOKUP(AB37,'シフト記号表（勤務時間帯）'!$C$6:$U$35,19,FALSE))</f>
        <v/>
      </c>
      <c r="AC39" s="215" t="str">
        <f>IF(AC37="","",VLOOKUP(AC37,'シフト記号表（勤務時間帯）'!$C$6:$U$35,19,FALSE))</f>
        <v/>
      </c>
      <c r="AD39" s="215" t="str">
        <f>IF(AD37="","",VLOOKUP(AD37,'シフト記号表（勤務時間帯）'!$C$6:$U$35,19,FALSE))</f>
        <v/>
      </c>
      <c r="AE39" s="215" t="str">
        <f>IF(AE37="","",VLOOKUP(AE37,'シフト記号表（勤務時間帯）'!$C$6:$U$35,19,FALSE))</f>
        <v/>
      </c>
      <c r="AF39" s="216" t="str">
        <f>IF(AF37="","",VLOOKUP(AF37,'シフト記号表（勤務時間帯）'!$C$6:$U$35,19,FALSE))</f>
        <v/>
      </c>
      <c r="AG39" s="214" t="str">
        <f>IF(AG37="","",VLOOKUP(AG37,'シフト記号表（勤務時間帯）'!$C$6:$U$35,19,FALSE))</f>
        <v/>
      </c>
      <c r="AH39" s="215" t="str">
        <f>IF(AH37="","",VLOOKUP(AH37,'シフト記号表（勤務時間帯）'!$C$6:$U$35,19,FALSE))</f>
        <v/>
      </c>
      <c r="AI39" s="215" t="str">
        <f>IF(AI37="","",VLOOKUP(AI37,'シフト記号表（勤務時間帯）'!$C$6:$U$35,19,FALSE))</f>
        <v/>
      </c>
      <c r="AJ39" s="215" t="str">
        <f>IF(AJ37="","",VLOOKUP(AJ37,'シフト記号表（勤務時間帯）'!$C$6:$U$35,19,FALSE))</f>
        <v/>
      </c>
      <c r="AK39" s="215" t="str">
        <f>IF(AK37="","",VLOOKUP(AK37,'シフト記号表（勤務時間帯）'!$C$6:$U$35,19,FALSE))</f>
        <v/>
      </c>
      <c r="AL39" s="215" t="str">
        <f>IF(AL37="","",VLOOKUP(AL37,'シフト記号表（勤務時間帯）'!$C$6:$U$35,19,FALSE))</f>
        <v/>
      </c>
      <c r="AM39" s="216" t="str">
        <f>IF(AM37="","",VLOOKUP(AM37,'シフト記号表（勤務時間帯）'!$C$6:$U$35,19,FALSE))</f>
        <v/>
      </c>
      <c r="AN39" s="214" t="str">
        <f>IF(AN37="","",VLOOKUP(AN37,'シフト記号表（勤務時間帯）'!$C$6:$U$35,19,FALSE))</f>
        <v/>
      </c>
      <c r="AO39" s="215" t="str">
        <f>IF(AO37="","",VLOOKUP(AO37,'シフト記号表（勤務時間帯）'!$C$6:$U$35,19,FALSE))</f>
        <v/>
      </c>
      <c r="AP39" s="215" t="str">
        <f>IF(AP37="","",VLOOKUP(AP37,'シフト記号表（勤務時間帯）'!$C$6:$U$35,19,FALSE))</f>
        <v/>
      </c>
      <c r="AQ39" s="215" t="str">
        <f>IF(AQ37="","",VLOOKUP(AQ37,'シフト記号表（勤務時間帯）'!$C$6:$U$35,19,FALSE))</f>
        <v/>
      </c>
      <c r="AR39" s="215" t="str">
        <f>IF(AR37="","",VLOOKUP(AR37,'シフト記号表（勤務時間帯）'!$C$6:$U$35,19,FALSE))</f>
        <v/>
      </c>
      <c r="AS39" s="215" t="str">
        <f>IF(AS37="","",VLOOKUP(AS37,'シフト記号表（勤務時間帯）'!$C$6:$U$35,19,FALSE))</f>
        <v/>
      </c>
      <c r="AT39" s="216" t="str">
        <f>IF(AT37="","",VLOOKUP(AT37,'シフト記号表（勤務時間帯）'!$C$6:$U$35,19,FALSE))</f>
        <v/>
      </c>
      <c r="AU39" s="214" t="str">
        <f>IF(AU37="","",VLOOKUP(AU37,'シフト記号表（勤務時間帯）'!$C$6:$U$35,19,FALSE))</f>
        <v/>
      </c>
      <c r="AV39" s="215" t="str">
        <f>IF(AV37="","",VLOOKUP(AV37,'シフト記号表（勤務時間帯）'!$C$6:$U$35,19,FALSE))</f>
        <v/>
      </c>
      <c r="AW39" s="215" t="str">
        <f>IF(AW37="","",VLOOKUP(AW37,'シフト記号表（勤務時間帯）'!$C$6:$U$35,19,FALSE))</f>
        <v/>
      </c>
      <c r="AX39" s="589">
        <f>IF($BB$3="４週",SUM(S39:AT39),IF($BB$3="暦月",SUM(S39:AW39),""))</f>
        <v>0</v>
      </c>
      <c r="AY39" s="590"/>
      <c r="AZ39" s="591">
        <f>IF($BB$3="４週",AX39/4,IF($BB$3="暦月",'参考様式１（通所リハ）'!AX39/('参考様式１（通所リハ）'!$BB$8/7),""))</f>
        <v>0</v>
      </c>
      <c r="BA39" s="592"/>
      <c r="BB39" s="634"/>
      <c r="BC39" s="635"/>
      <c r="BD39" s="635"/>
      <c r="BE39" s="635"/>
      <c r="BF39" s="636"/>
    </row>
    <row r="40" spans="2:58" ht="20.25" customHeight="1" x14ac:dyDescent="0.2">
      <c r="B40" s="593">
        <f>B37+1</f>
        <v>7</v>
      </c>
      <c r="C40" s="595"/>
      <c r="D40" s="596"/>
      <c r="E40" s="597"/>
      <c r="F40" s="217"/>
      <c r="G40" s="604"/>
      <c r="H40" s="607"/>
      <c r="I40" s="608"/>
      <c r="J40" s="608"/>
      <c r="K40" s="609"/>
      <c r="L40" s="614"/>
      <c r="M40" s="571"/>
      <c r="N40" s="571"/>
      <c r="O40" s="572"/>
      <c r="P40" s="617" t="s">
        <v>146</v>
      </c>
      <c r="Q40" s="618"/>
      <c r="R40" s="619"/>
      <c r="S40" s="206"/>
      <c r="T40" s="207"/>
      <c r="U40" s="207"/>
      <c r="V40" s="207"/>
      <c r="W40" s="207"/>
      <c r="X40" s="207"/>
      <c r="Y40" s="208"/>
      <c r="Z40" s="206"/>
      <c r="AA40" s="207"/>
      <c r="AB40" s="207"/>
      <c r="AC40" s="207"/>
      <c r="AD40" s="207"/>
      <c r="AE40" s="207"/>
      <c r="AF40" s="208"/>
      <c r="AG40" s="206"/>
      <c r="AH40" s="207"/>
      <c r="AI40" s="207"/>
      <c r="AJ40" s="207"/>
      <c r="AK40" s="207"/>
      <c r="AL40" s="207"/>
      <c r="AM40" s="208"/>
      <c r="AN40" s="206"/>
      <c r="AO40" s="207"/>
      <c r="AP40" s="207"/>
      <c r="AQ40" s="207"/>
      <c r="AR40" s="207"/>
      <c r="AS40" s="207"/>
      <c r="AT40" s="208"/>
      <c r="AU40" s="206"/>
      <c r="AV40" s="207"/>
      <c r="AW40" s="207"/>
      <c r="AX40" s="566"/>
      <c r="AY40" s="567"/>
      <c r="AZ40" s="568"/>
      <c r="BA40" s="569"/>
      <c r="BB40" s="628"/>
      <c r="BC40" s="629"/>
      <c r="BD40" s="629"/>
      <c r="BE40" s="629"/>
      <c r="BF40" s="630"/>
    </row>
    <row r="41" spans="2:58" ht="20.25" customHeight="1" x14ac:dyDescent="0.2">
      <c r="B41" s="593"/>
      <c r="C41" s="598"/>
      <c r="D41" s="599"/>
      <c r="E41" s="600"/>
      <c r="F41" s="209"/>
      <c r="G41" s="605"/>
      <c r="H41" s="610"/>
      <c r="I41" s="608"/>
      <c r="J41" s="608"/>
      <c r="K41" s="609"/>
      <c r="L41" s="615"/>
      <c r="M41" s="574"/>
      <c r="N41" s="574"/>
      <c r="O41" s="575"/>
      <c r="P41" s="579" t="s">
        <v>147</v>
      </c>
      <c r="Q41" s="580"/>
      <c r="R41" s="581"/>
      <c r="S41" s="210" t="str">
        <f>IF(S40="","",VLOOKUP(S40,'シフト記号表（勤務時間帯）'!$C$6:$K$35,9,FALSE))</f>
        <v/>
      </c>
      <c r="T41" s="211" t="str">
        <f>IF(T40="","",VLOOKUP(T40,'シフト記号表（勤務時間帯）'!$C$6:$K$35,9,FALSE))</f>
        <v/>
      </c>
      <c r="U41" s="211" t="str">
        <f>IF(U40="","",VLOOKUP(U40,'シフト記号表（勤務時間帯）'!$C$6:$K$35,9,FALSE))</f>
        <v/>
      </c>
      <c r="V41" s="211" t="str">
        <f>IF(V40="","",VLOOKUP(V40,'シフト記号表（勤務時間帯）'!$C$6:$K$35,9,FALSE))</f>
        <v/>
      </c>
      <c r="W41" s="211" t="str">
        <f>IF(W40="","",VLOOKUP(W40,'シフト記号表（勤務時間帯）'!$C$6:$K$35,9,FALSE))</f>
        <v/>
      </c>
      <c r="X41" s="211" t="str">
        <f>IF(X40="","",VLOOKUP(X40,'シフト記号表（勤務時間帯）'!$C$6:$K$35,9,FALSE))</f>
        <v/>
      </c>
      <c r="Y41" s="212" t="str">
        <f>IF(Y40="","",VLOOKUP(Y40,'シフト記号表（勤務時間帯）'!$C$6:$K$35,9,FALSE))</f>
        <v/>
      </c>
      <c r="Z41" s="210" t="str">
        <f>IF(Z40="","",VLOOKUP(Z40,'シフト記号表（勤務時間帯）'!$C$6:$K$35,9,FALSE))</f>
        <v/>
      </c>
      <c r="AA41" s="211" t="str">
        <f>IF(AA40="","",VLOOKUP(AA40,'シフト記号表（勤務時間帯）'!$C$6:$K$35,9,FALSE))</f>
        <v/>
      </c>
      <c r="AB41" s="211" t="str">
        <f>IF(AB40="","",VLOOKUP(AB40,'シフト記号表（勤務時間帯）'!$C$6:$K$35,9,FALSE))</f>
        <v/>
      </c>
      <c r="AC41" s="211" t="str">
        <f>IF(AC40="","",VLOOKUP(AC40,'シフト記号表（勤務時間帯）'!$C$6:$K$35,9,FALSE))</f>
        <v/>
      </c>
      <c r="AD41" s="211" t="str">
        <f>IF(AD40="","",VLOOKUP(AD40,'シフト記号表（勤務時間帯）'!$C$6:$K$35,9,FALSE))</f>
        <v/>
      </c>
      <c r="AE41" s="211" t="str">
        <f>IF(AE40="","",VLOOKUP(AE40,'シフト記号表（勤務時間帯）'!$C$6:$K$35,9,FALSE))</f>
        <v/>
      </c>
      <c r="AF41" s="212" t="str">
        <f>IF(AF40="","",VLOOKUP(AF40,'シフト記号表（勤務時間帯）'!$C$6:$K$35,9,FALSE))</f>
        <v/>
      </c>
      <c r="AG41" s="210" t="str">
        <f>IF(AG40="","",VLOOKUP(AG40,'シフト記号表（勤務時間帯）'!$C$6:$K$35,9,FALSE))</f>
        <v/>
      </c>
      <c r="AH41" s="211" t="str">
        <f>IF(AH40="","",VLOOKUP(AH40,'シフト記号表（勤務時間帯）'!$C$6:$K$35,9,FALSE))</f>
        <v/>
      </c>
      <c r="AI41" s="211" t="str">
        <f>IF(AI40="","",VLOOKUP(AI40,'シフト記号表（勤務時間帯）'!$C$6:$K$35,9,FALSE))</f>
        <v/>
      </c>
      <c r="AJ41" s="211" t="str">
        <f>IF(AJ40="","",VLOOKUP(AJ40,'シフト記号表（勤務時間帯）'!$C$6:$K$35,9,FALSE))</f>
        <v/>
      </c>
      <c r="AK41" s="211" t="str">
        <f>IF(AK40="","",VLOOKUP(AK40,'シフト記号表（勤務時間帯）'!$C$6:$K$35,9,FALSE))</f>
        <v/>
      </c>
      <c r="AL41" s="211" t="str">
        <f>IF(AL40="","",VLOOKUP(AL40,'シフト記号表（勤務時間帯）'!$C$6:$K$35,9,FALSE))</f>
        <v/>
      </c>
      <c r="AM41" s="212" t="str">
        <f>IF(AM40="","",VLOOKUP(AM40,'シフト記号表（勤務時間帯）'!$C$6:$K$35,9,FALSE))</f>
        <v/>
      </c>
      <c r="AN41" s="210" t="str">
        <f>IF(AN40="","",VLOOKUP(AN40,'シフト記号表（勤務時間帯）'!$C$6:$K$35,9,FALSE))</f>
        <v/>
      </c>
      <c r="AO41" s="211" t="str">
        <f>IF(AO40="","",VLOOKUP(AO40,'シフト記号表（勤務時間帯）'!$C$6:$K$35,9,FALSE))</f>
        <v/>
      </c>
      <c r="AP41" s="211" t="str">
        <f>IF(AP40="","",VLOOKUP(AP40,'シフト記号表（勤務時間帯）'!$C$6:$K$35,9,FALSE))</f>
        <v/>
      </c>
      <c r="AQ41" s="211" t="str">
        <f>IF(AQ40="","",VLOOKUP(AQ40,'シフト記号表（勤務時間帯）'!$C$6:$K$35,9,FALSE))</f>
        <v/>
      </c>
      <c r="AR41" s="211" t="str">
        <f>IF(AR40="","",VLOOKUP(AR40,'シフト記号表（勤務時間帯）'!$C$6:$K$35,9,FALSE))</f>
        <v/>
      </c>
      <c r="AS41" s="211" t="str">
        <f>IF(AS40="","",VLOOKUP(AS40,'シフト記号表（勤務時間帯）'!$C$6:$K$35,9,FALSE))</f>
        <v/>
      </c>
      <c r="AT41" s="212" t="str">
        <f>IF(AT40="","",VLOOKUP(AT40,'シフト記号表（勤務時間帯）'!$C$6:$K$35,9,FALSE))</f>
        <v/>
      </c>
      <c r="AU41" s="210" t="str">
        <f>IF(AU40="","",VLOOKUP(AU40,'シフト記号表（勤務時間帯）'!$C$6:$K$35,9,FALSE))</f>
        <v/>
      </c>
      <c r="AV41" s="211" t="str">
        <f>IF(AV40="","",VLOOKUP(AV40,'シフト記号表（勤務時間帯）'!$C$6:$K$35,9,FALSE))</f>
        <v/>
      </c>
      <c r="AW41" s="211" t="str">
        <f>IF(AW40="","",VLOOKUP(AW40,'シフト記号表（勤務時間帯）'!$C$6:$K$35,9,FALSE))</f>
        <v/>
      </c>
      <c r="AX41" s="582">
        <f>IF($BB$3="４週",SUM(S41:AT41),IF($BB$3="暦月",SUM(S41:AW41),""))</f>
        <v>0</v>
      </c>
      <c r="AY41" s="583"/>
      <c r="AZ41" s="584">
        <f>IF($BB$3="４週",AX41/4,IF($BB$3="暦月",'参考様式１（通所リハ）'!AX41/('参考様式１（通所リハ）'!$BB$8/7),""))</f>
        <v>0</v>
      </c>
      <c r="BA41" s="585"/>
      <c r="BB41" s="631"/>
      <c r="BC41" s="632"/>
      <c r="BD41" s="632"/>
      <c r="BE41" s="632"/>
      <c r="BF41" s="633"/>
    </row>
    <row r="42" spans="2:58" ht="20.25" customHeight="1" x14ac:dyDescent="0.2">
      <c r="B42" s="593"/>
      <c r="C42" s="601"/>
      <c r="D42" s="602"/>
      <c r="E42" s="603"/>
      <c r="F42" s="209">
        <f>C40</f>
        <v>0</v>
      </c>
      <c r="G42" s="626"/>
      <c r="H42" s="610"/>
      <c r="I42" s="608"/>
      <c r="J42" s="608"/>
      <c r="K42" s="609"/>
      <c r="L42" s="627"/>
      <c r="M42" s="621"/>
      <c r="N42" s="621"/>
      <c r="O42" s="622"/>
      <c r="P42" s="623" t="s">
        <v>148</v>
      </c>
      <c r="Q42" s="624"/>
      <c r="R42" s="625"/>
      <c r="S42" s="214" t="str">
        <f>IF(S40="","",VLOOKUP(S40,'シフト記号表（勤務時間帯）'!$C$6:$U$35,19,FALSE))</f>
        <v/>
      </c>
      <c r="T42" s="215" t="str">
        <f>IF(T40="","",VLOOKUP(T40,'シフト記号表（勤務時間帯）'!$C$6:$U$35,19,FALSE))</f>
        <v/>
      </c>
      <c r="U42" s="215" t="str">
        <f>IF(U40="","",VLOOKUP(U40,'シフト記号表（勤務時間帯）'!$C$6:$U$35,19,FALSE))</f>
        <v/>
      </c>
      <c r="V42" s="215" t="str">
        <f>IF(V40="","",VLOOKUP(V40,'シフト記号表（勤務時間帯）'!$C$6:$U$35,19,FALSE))</f>
        <v/>
      </c>
      <c r="W42" s="215" t="str">
        <f>IF(W40="","",VLOOKUP(W40,'シフト記号表（勤務時間帯）'!$C$6:$U$35,19,FALSE))</f>
        <v/>
      </c>
      <c r="X42" s="215" t="str">
        <f>IF(X40="","",VLOOKUP(X40,'シフト記号表（勤務時間帯）'!$C$6:$U$35,19,FALSE))</f>
        <v/>
      </c>
      <c r="Y42" s="216" t="str">
        <f>IF(Y40="","",VLOOKUP(Y40,'シフト記号表（勤務時間帯）'!$C$6:$U$35,19,FALSE))</f>
        <v/>
      </c>
      <c r="Z42" s="214" t="str">
        <f>IF(Z40="","",VLOOKUP(Z40,'シフト記号表（勤務時間帯）'!$C$6:$U$35,19,FALSE))</f>
        <v/>
      </c>
      <c r="AA42" s="215" t="str">
        <f>IF(AA40="","",VLOOKUP(AA40,'シフト記号表（勤務時間帯）'!$C$6:$U$35,19,FALSE))</f>
        <v/>
      </c>
      <c r="AB42" s="215" t="str">
        <f>IF(AB40="","",VLOOKUP(AB40,'シフト記号表（勤務時間帯）'!$C$6:$U$35,19,FALSE))</f>
        <v/>
      </c>
      <c r="AC42" s="215" t="str">
        <f>IF(AC40="","",VLOOKUP(AC40,'シフト記号表（勤務時間帯）'!$C$6:$U$35,19,FALSE))</f>
        <v/>
      </c>
      <c r="AD42" s="215" t="str">
        <f>IF(AD40="","",VLOOKUP(AD40,'シフト記号表（勤務時間帯）'!$C$6:$U$35,19,FALSE))</f>
        <v/>
      </c>
      <c r="AE42" s="215" t="str">
        <f>IF(AE40="","",VLOOKUP(AE40,'シフト記号表（勤務時間帯）'!$C$6:$U$35,19,FALSE))</f>
        <v/>
      </c>
      <c r="AF42" s="216" t="str">
        <f>IF(AF40="","",VLOOKUP(AF40,'シフト記号表（勤務時間帯）'!$C$6:$U$35,19,FALSE))</f>
        <v/>
      </c>
      <c r="AG42" s="214" t="str">
        <f>IF(AG40="","",VLOOKUP(AG40,'シフト記号表（勤務時間帯）'!$C$6:$U$35,19,FALSE))</f>
        <v/>
      </c>
      <c r="AH42" s="215" t="str">
        <f>IF(AH40="","",VLOOKUP(AH40,'シフト記号表（勤務時間帯）'!$C$6:$U$35,19,FALSE))</f>
        <v/>
      </c>
      <c r="AI42" s="215" t="str">
        <f>IF(AI40="","",VLOOKUP(AI40,'シフト記号表（勤務時間帯）'!$C$6:$U$35,19,FALSE))</f>
        <v/>
      </c>
      <c r="AJ42" s="215" t="str">
        <f>IF(AJ40="","",VLOOKUP(AJ40,'シフト記号表（勤務時間帯）'!$C$6:$U$35,19,FALSE))</f>
        <v/>
      </c>
      <c r="AK42" s="215" t="str">
        <f>IF(AK40="","",VLOOKUP(AK40,'シフト記号表（勤務時間帯）'!$C$6:$U$35,19,FALSE))</f>
        <v/>
      </c>
      <c r="AL42" s="215" t="str">
        <f>IF(AL40="","",VLOOKUP(AL40,'シフト記号表（勤務時間帯）'!$C$6:$U$35,19,FALSE))</f>
        <v/>
      </c>
      <c r="AM42" s="216" t="str">
        <f>IF(AM40="","",VLOOKUP(AM40,'シフト記号表（勤務時間帯）'!$C$6:$U$35,19,FALSE))</f>
        <v/>
      </c>
      <c r="AN42" s="214" t="str">
        <f>IF(AN40="","",VLOOKUP(AN40,'シフト記号表（勤務時間帯）'!$C$6:$U$35,19,FALSE))</f>
        <v/>
      </c>
      <c r="AO42" s="215" t="str">
        <f>IF(AO40="","",VLOOKUP(AO40,'シフト記号表（勤務時間帯）'!$C$6:$U$35,19,FALSE))</f>
        <v/>
      </c>
      <c r="AP42" s="215" t="str">
        <f>IF(AP40="","",VLOOKUP(AP40,'シフト記号表（勤務時間帯）'!$C$6:$U$35,19,FALSE))</f>
        <v/>
      </c>
      <c r="AQ42" s="215" t="str">
        <f>IF(AQ40="","",VLOOKUP(AQ40,'シフト記号表（勤務時間帯）'!$C$6:$U$35,19,FALSE))</f>
        <v/>
      </c>
      <c r="AR42" s="215" t="str">
        <f>IF(AR40="","",VLOOKUP(AR40,'シフト記号表（勤務時間帯）'!$C$6:$U$35,19,FALSE))</f>
        <v/>
      </c>
      <c r="AS42" s="215" t="str">
        <f>IF(AS40="","",VLOOKUP(AS40,'シフト記号表（勤務時間帯）'!$C$6:$U$35,19,FALSE))</f>
        <v/>
      </c>
      <c r="AT42" s="216" t="str">
        <f>IF(AT40="","",VLOOKUP(AT40,'シフト記号表（勤務時間帯）'!$C$6:$U$35,19,FALSE))</f>
        <v/>
      </c>
      <c r="AU42" s="214" t="str">
        <f>IF(AU40="","",VLOOKUP(AU40,'シフト記号表（勤務時間帯）'!$C$6:$U$35,19,FALSE))</f>
        <v/>
      </c>
      <c r="AV42" s="215" t="str">
        <f>IF(AV40="","",VLOOKUP(AV40,'シフト記号表（勤務時間帯）'!$C$6:$U$35,19,FALSE))</f>
        <v/>
      </c>
      <c r="AW42" s="215" t="str">
        <f>IF(AW40="","",VLOOKUP(AW40,'シフト記号表（勤務時間帯）'!$C$6:$U$35,19,FALSE))</f>
        <v/>
      </c>
      <c r="AX42" s="589">
        <f>IF($BB$3="４週",SUM(S42:AT42),IF($BB$3="暦月",SUM(S42:AW42),""))</f>
        <v>0</v>
      </c>
      <c r="AY42" s="590"/>
      <c r="AZ42" s="591">
        <f>IF($BB$3="４週",AX42/4,IF($BB$3="暦月",'参考様式１（通所リハ）'!AX42/('参考様式１（通所リハ）'!$BB$8/7),""))</f>
        <v>0</v>
      </c>
      <c r="BA42" s="592"/>
      <c r="BB42" s="634"/>
      <c r="BC42" s="635"/>
      <c r="BD42" s="635"/>
      <c r="BE42" s="635"/>
      <c r="BF42" s="636"/>
    </row>
    <row r="43" spans="2:58" ht="20.25" customHeight="1" x14ac:dyDescent="0.2">
      <c r="B43" s="593">
        <f>B40+1</f>
        <v>8</v>
      </c>
      <c r="C43" s="595"/>
      <c r="D43" s="596"/>
      <c r="E43" s="597"/>
      <c r="F43" s="217"/>
      <c r="G43" s="604"/>
      <c r="H43" s="607"/>
      <c r="I43" s="608"/>
      <c r="J43" s="608"/>
      <c r="K43" s="609"/>
      <c r="L43" s="614"/>
      <c r="M43" s="571"/>
      <c r="N43" s="571"/>
      <c r="O43" s="572"/>
      <c r="P43" s="617" t="s">
        <v>146</v>
      </c>
      <c r="Q43" s="618"/>
      <c r="R43" s="619"/>
      <c r="S43" s="206"/>
      <c r="T43" s="207"/>
      <c r="U43" s="207"/>
      <c r="V43" s="207"/>
      <c r="W43" s="207"/>
      <c r="X43" s="207"/>
      <c r="Y43" s="208"/>
      <c r="Z43" s="206"/>
      <c r="AA43" s="207"/>
      <c r="AB43" s="207"/>
      <c r="AC43" s="207"/>
      <c r="AD43" s="207"/>
      <c r="AE43" s="207"/>
      <c r="AF43" s="208"/>
      <c r="AG43" s="206"/>
      <c r="AH43" s="207"/>
      <c r="AI43" s="207"/>
      <c r="AJ43" s="207"/>
      <c r="AK43" s="207"/>
      <c r="AL43" s="207"/>
      <c r="AM43" s="208"/>
      <c r="AN43" s="206"/>
      <c r="AO43" s="207"/>
      <c r="AP43" s="207"/>
      <c r="AQ43" s="207"/>
      <c r="AR43" s="207"/>
      <c r="AS43" s="207"/>
      <c r="AT43" s="208"/>
      <c r="AU43" s="206"/>
      <c r="AV43" s="207"/>
      <c r="AW43" s="207"/>
      <c r="AX43" s="566"/>
      <c r="AY43" s="567"/>
      <c r="AZ43" s="568"/>
      <c r="BA43" s="569"/>
      <c r="BB43" s="628"/>
      <c r="BC43" s="629"/>
      <c r="BD43" s="629"/>
      <c r="BE43" s="629"/>
      <c r="BF43" s="630"/>
    </row>
    <row r="44" spans="2:58" ht="20.25" customHeight="1" x14ac:dyDescent="0.2">
      <c r="B44" s="593"/>
      <c r="C44" s="598"/>
      <c r="D44" s="599"/>
      <c r="E44" s="600"/>
      <c r="F44" s="209"/>
      <c r="G44" s="605"/>
      <c r="H44" s="610"/>
      <c r="I44" s="608"/>
      <c r="J44" s="608"/>
      <c r="K44" s="609"/>
      <c r="L44" s="615"/>
      <c r="M44" s="574"/>
      <c r="N44" s="574"/>
      <c r="O44" s="575"/>
      <c r="P44" s="579" t="s">
        <v>147</v>
      </c>
      <c r="Q44" s="580"/>
      <c r="R44" s="581"/>
      <c r="S44" s="210" t="str">
        <f>IF(S43="","",VLOOKUP(S43,'シフト記号表（勤務時間帯）'!$C$6:$K$35,9,FALSE))</f>
        <v/>
      </c>
      <c r="T44" s="211" t="str">
        <f>IF(T43="","",VLOOKUP(T43,'シフト記号表（勤務時間帯）'!$C$6:$K$35,9,FALSE))</f>
        <v/>
      </c>
      <c r="U44" s="211" t="str">
        <f>IF(U43="","",VLOOKUP(U43,'シフト記号表（勤務時間帯）'!$C$6:$K$35,9,FALSE))</f>
        <v/>
      </c>
      <c r="V44" s="211" t="str">
        <f>IF(V43="","",VLOOKUP(V43,'シフト記号表（勤務時間帯）'!$C$6:$K$35,9,FALSE))</f>
        <v/>
      </c>
      <c r="W44" s="211" t="str">
        <f>IF(W43="","",VLOOKUP(W43,'シフト記号表（勤務時間帯）'!$C$6:$K$35,9,FALSE))</f>
        <v/>
      </c>
      <c r="X44" s="211" t="str">
        <f>IF(X43="","",VLOOKUP(X43,'シフト記号表（勤務時間帯）'!$C$6:$K$35,9,FALSE))</f>
        <v/>
      </c>
      <c r="Y44" s="212" t="str">
        <f>IF(Y43="","",VLOOKUP(Y43,'シフト記号表（勤務時間帯）'!$C$6:$K$35,9,FALSE))</f>
        <v/>
      </c>
      <c r="Z44" s="210" t="str">
        <f>IF(Z43="","",VLOOKUP(Z43,'シフト記号表（勤務時間帯）'!$C$6:$K$35,9,FALSE))</f>
        <v/>
      </c>
      <c r="AA44" s="211" t="str">
        <f>IF(AA43="","",VLOOKUP(AA43,'シフト記号表（勤務時間帯）'!$C$6:$K$35,9,FALSE))</f>
        <v/>
      </c>
      <c r="AB44" s="211" t="str">
        <f>IF(AB43="","",VLOOKUP(AB43,'シフト記号表（勤務時間帯）'!$C$6:$K$35,9,FALSE))</f>
        <v/>
      </c>
      <c r="AC44" s="211" t="str">
        <f>IF(AC43="","",VLOOKUP(AC43,'シフト記号表（勤務時間帯）'!$C$6:$K$35,9,FALSE))</f>
        <v/>
      </c>
      <c r="AD44" s="211" t="str">
        <f>IF(AD43="","",VLOOKUP(AD43,'シフト記号表（勤務時間帯）'!$C$6:$K$35,9,FALSE))</f>
        <v/>
      </c>
      <c r="AE44" s="211" t="str">
        <f>IF(AE43="","",VLOOKUP(AE43,'シフト記号表（勤務時間帯）'!$C$6:$K$35,9,FALSE))</f>
        <v/>
      </c>
      <c r="AF44" s="212" t="str">
        <f>IF(AF43="","",VLOOKUP(AF43,'シフト記号表（勤務時間帯）'!$C$6:$K$35,9,FALSE))</f>
        <v/>
      </c>
      <c r="AG44" s="210" t="str">
        <f>IF(AG43="","",VLOOKUP(AG43,'シフト記号表（勤務時間帯）'!$C$6:$K$35,9,FALSE))</f>
        <v/>
      </c>
      <c r="AH44" s="211" t="str">
        <f>IF(AH43="","",VLOOKUP(AH43,'シフト記号表（勤務時間帯）'!$C$6:$K$35,9,FALSE))</f>
        <v/>
      </c>
      <c r="AI44" s="211" t="str">
        <f>IF(AI43="","",VLOOKUP(AI43,'シフト記号表（勤務時間帯）'!$C$6:$K$35,9,FALSE))</f>
        <v/>
      </c>
      <c r="AJ44" s="211" t="str">
        <f>IF(AJ43="","",VLOOKUP(AJ43,'シフト記号表（勤務時間帯）'!$C$6:$K$35,9,FALSE))</f>
        <v/>
      </c>
      <c r="AK44" s="211" t="str">
        <f>IF(AK43="","",VLOOKUP(AK43,'シフト記号表（勤務時間帯）'!$C$6:$K$35,9,FALSE))</f>
        <v/>
      </c>
      <c r="AL44" s="211" t="str">
        <f>IF(AL43="","",VLOOKUP(AL43,'シフト記号表（勤務時間帯）'!$C$6:$K$35,9,FALSE))</f>
        <v/>
      </c>
      <c r="AM44" s="212" t="str">
        <f>IF(AM43="","",VLOOKUP(AM43,'シフト記号表（勤務時間帯）'!$C$6:$K$35,9,FALSE))</f>
        <v/>
      </c>
      <c r="AN44" s="210" t="str">
        <f>IF(AN43="","",VLOOKUP(AN43,'シフト記号表（勤務時間帯）'!$C$6:$K$35,9,FALSE))</f>
        <v/>
      </c>
      <c r="AO44" s="211" t="str">
        <f>IF(AO43="","",VLOOKUP(AO43,'シフト記号表（勤務時間帯）'!$C$6:$K$35,9,FALSE))</f>
        <v/>
      </c>
      <c r="AP44" s="211" t="str">
        <f>IF(AP43="","",VLOOKUP(AP43,'シフト記号表（勤務時間帯）'!$C$6:$K$35,9,FALSE))</f>
        <v/>
      </c>
      <c r="AQ44" s="211" t="str">
        <f>IF(AQ43="","",VLOOKUP(AQ43,'シフト記号表（勤務時間帯）'!$C$6:$K$35,9,FALSE))</f>
        <v/>
      </c>
      <c r="AR44" s="211" t="str">
        <f>IF(AR43="","",VLOOKUP(AR43,'シフト記号表（勤務時間帯）'!$C$6:$K$35,9,FALSE))</f>
        <v/>
      </c>
      <c r="AS44" s="211" t="str">
        <f>IF(AS43="","",VLOOKUP(AS43,'シフト記号表（勤務時間帯）'!$C$6:$K$35,9,FALSE))</f>
        <v/>
      </c>
      <c r="AT44" s="212" t="str">
        <f>IF(AT43="","",VLOOKUP(AT43,'シフト記号表（勤務時間帯）'!$C$6:$K$35,9,FALSE))</f>
        <v/>
      </c>
      <c r="AU44" s="210" t="str">
        <f>IF(AU43="","",VLOOKUP(AU43,'シフト記号表（勤務時間帯）'!$C$6:$K$35,9,FALSE))</f>
        <v/>
      </c>
      <c r="AV44" s="211" t="str">
        <f>IF(AV43="","",VLOOKUP(AV43,'シフト記号表（勤務時間帯）'!$C$6:$K$35,9,FALSE))</f>
        <v/>
      </c>
      <c r="AW44" s="211" t="str">
        <f>IF(AW43="","",VLOOKUP(AW43,'シフト記号表（勤務時間帯）'!$C$6:$K$35,9,FALSE))</f>
        <v/>
      </c>
      <c r="AX44" s="582">
        <f>IF($BB$3="４週",SUM(S44:AT44),IF($BB$3="暦月",SUM(S44:AW44),""))</f>
        <v>0</v>
      </c>
      <c r="AY44" s="583"/>
      <c r="AZ44" s="584">
        <f>IF($BB$3="４週",AX44/4,IF($BB$3="暦月",'参考様式１（通所リハ）'!AX44/('参考様式１（通所リハ）'!$BB$8/7),""))</f>
        <v>0</v>
      </c>
      <c r="BA44" s="585"/>
      <c r="BB44" s="631"/>
      <c r="BC44" s="632"/>
      <c r="BD44" s="632"/>
      <c r="BE44" s="632"/>
      <c r="BF44" s="633"/>
    </row>
    <row r="45" spans="2:58" ht="20.25" customHeight="1" x14ac:dyDescent="0.2">
      <c r="B45" s="593"/>
      <c r="C45" s="601"/>
      <c r="D45" s="602"/>
      <c r="E45" s="603"/>
      <c r="F45" s="209">
        <f>C43</f>
        <v>0</v>
      </c>
      <c r="G45" s="626"/>
      <c r="H45" s="610"/>
      <c r="I45" s="608"/>
      <c r="J45" s="608"/>
      <c r="K45" s="609"/>
      <c r="L45" s="627"/>
      <c r="M45" s="621"/>
      <c r="N45" s="621"/>
      <c r="O45" s="622"/>
      <c r="P45" s="623" t="s">
        <v>148</v>
      </c>
      <c r="Q45" s="624"/>
      <c r="R45" s="625"/>
      <c r="S45" s="214" t="str">
        <f>IF(S43="","",VLOOKUP(S43,'シフト記号表（勤務時間帯）'!$C$6:$U$35,19,FALSE))</f>
        <v/>
      </c>
      <c r="T45" s="215" t="str">
        <f>IF(T43="","",VLOOKUP(T43,'シフト記号表（勤務時間帯）'!$C$6:$U$35,19,FALSE))</f>
        <v/>
      </c>
      <c r="U45" s="215" t="str">
        <f>IF(U43="","",VLOOKUP(U43,'シフト記号表（勤務時間帯）'!$C$6:$U$35,19,FALSE))</f>
        <v/>
      </c>
      <c r="V45" s="215" t="str">
        <f>IF(V43="","",VLOOKUP(V43,'シフト記号表（勤務時間帯）'!$C$6:$U$35,19,FALSE))</f>
        <v/>
      </c>
      <c r="W45" s="215" t="str">
        <f>IF(W43="","",VLOOKUP(W43,'シフト記号表（勤務時間帯）'!$C$6:$U$35,19,FALSE))</f>
        <v/>
      </c>
      <c r="X45" s="215" t="str">
        <f>IF(X43="","",VLOOKUP(X43,'シフト記号表（勤務時間帯）'!$C$6:$U$35,19,FALSE))</f>
        <v/>
      </c>
      <c r="Y45" s="216" t="str">
        <f>IF(Y43="","",VLOOKUP(Y43,'シフト記号表（勤務時間帯）'!$C$6:$U$35,19,FALSE))</f>
        <v/>
      </c>
      <c r="Z45" s="214" t="str">
        <f>IF(Z43="","",VLOOKUP(Z43,'シフト記号表（勤務時間帯）'!$C$6:$U$35,19,FALSE))</f>
        <v/>
      </c>
      <c r="AA45" s="215" t="str">
        <f>IF(AA43="","",VLOOKUP(AA43,'シフト記号表（勤務時間帯）'!$C$6:$U$35,19,FALSE))</f>
        <v/>
      </c>
      <c r="AB45" s="215" t="str">
        <f>IF(AB43="","",VLOOKUP(AB43,'シフト記号表（勤務時間帯）'!$C$6:$U$35,19,FALSE))</f>
        <v/>
      </c>
      <c r="AC45" s="215" t="str">
        <f>IF(AC43="","",VLOOKUP(AC43,'シフト記号表（勤務時間帯）'!$C$6:$U$35,19,FALSE))</f>
        <v/>
      </c>
      <c r="AD45" s="215" t="str">
        <f>IF(AD43="","",VLOOKUP(AD43,'シフト記号表（勤務時間帯）'!$C$6:$U$35,19,FALSE))</f>
        <v/>
      </c>
      <c r="AE45" s="215" t="str">
        <f>IF(AE43="","",VLOOKUP(AE43,'シフト記号表（勤務時間帯）'!$C$6:$U$35,19,FALSE))</f>
        <v/>
      </c>
      <c r="AF45" s="216" t="str">
        <f>IF(AF43="","",VLOOKUP(AF43,'シフト記号表（勤務時間帯）'!$C$6:$U$35,19,FALSE))</f>
        <v/>
      </c>
      <c r="AG45" s="214" t="str">
        <f>IF(AG43="","",VLOOKUP(AG43,'シフト記号表（勤務時間帯）'!$C$6:$U$35,19,FALSE))</f>
        <v/>
      </c>
      <c r="AH45" s="215" t="str">
        <f>IF(AH43="","",VLOOKUP(AH43,'シフト記号表（勤務時間帯）'!$C$6:$U$35,19,FALSE))</f>
        <v/>
      </c>
      <c r="AI45" s="215" t="str">
        <f>IF(AI43="","",VLOOKUP(AI43,'シフト記号表（勤務時間帯）'!$C$6:$U$35,19,FALSE))</f>
        <v/>
      </c>
      <c r="AJ45" s="215" t="str">
        <f>IF(AJ43="","",VLOOKUP(AJ43,'シフト記号表（勤務時間帯）'!$C$6:$U$35,19,FALSE))</f>
        <v/>
      </c>
      <c r="AK45" s="215" t="str">
        <f>IF(AK43="","",VLOOKUP(AK43,'シフト記号表（勤務時間帯）'!$C$6:$U$35,19,FALSE))</f>
        <v/>
      </c>
      <c r="AL45" s="215" t="str">
        <f>IF(AL43="","",VLOOKUP(AL43,'シフト記号表（勤務時間帯）'!$C$6:$U$35,19,FALSE))</f>
        <v/>
      </c>
      <c r="AM45" s="216" t="str">
        <f>IF(AM43="","",VLOOKUP(AM43,'シフト記号表（勤務時間帯）'!$C$6:$U$35,19,FALSE))</f>
        <v/>
      </c>
      <c r="AN45" s="214" t="str">
        <f>IF(AN43="","",VLOOKUP(AN43,'シフト記号表（勤務時間帯）'!$C$6:$U$35,19,FALSE))</f>
        <v/>
      </c>
      <c r="AO45" s="215" t="str">
        <f>IF(AO43="","",VLOOKUP(AO43,'シフト記号表（勤務時間帯）'!$C$6:$U$35,19,FALSE))</f>
        <v/>
      </c>
      <c r="AP45" s="215" t="str">
        <f>IF(AP43="","",VLOOKUP(AP43,'シフト記号表（勤務時間帯）'!$C$6:$U$35,19,FALSE))</f>
        <v/>
      </c>
      <c r="AQ45" s="215" t="str">
        <f>IF(AQ43="","",VLOOKUP(AQ43,'シフト記号表（勤務時間帯）'!$C$6:$U$35,19,FALSE))</f>
        <v/>
      </c>
      <c r="AR45" s="215" t="str">
        <f>IF(AR43="","",VLOOKUP(AR43,'シフト記号表（勤務時間帯）'!$C$6:$U$35,19,FALSE))</f>
        <v/>
      </c>
      <c r="AS45" s="215" t="str">
        <f>IF(AS43="","",VLOOKUP(AS43,'シフト記号表（勤務時間帯）'!$C$6:$U$35,19,FALSE))</f>
        <v/>
      </c>
      <c r="AT45" s="216" t="str">
        <f>IF(AT43="","",VLOOKUP(AT43,'シフト記号表（勤務時間帯）'!$C$6:$U$35,19,FALSE))</f>
        <v/>
      </c>
      <c r="AU45" s="214" t="str">
        <f>IF(AU43="","",VLOOKUP(AU43,'シフト記号表（勤務時間帯）'!$C$6:$U$35,19,FALSE))</f>
        <v/>
      </c>
      <c r="AV45" s="215" t="str">
        <f>IF(AV43="","",VLOOKUP(AV43,'シフト記号表（勤務時間帯）'!$C$6:$U$35,19,FALSE))</f>
        <v/>
      </c>
      <c r="AW45" s="215" t="str">
        <f>IF(AW43="","",VLOOKUP(AW43,'シフト記号表（勤務時間帯）'!$C$6:$U$35,19,FALSE))</f>
        <v/>
      </c>
      <c r="AX45" s="589">
        <f>IF($BB$3="４週",SUM(S45:AT45),IF($BB$3="暦月",SUM(S45:AW45),""))</f>
        <v>0</v>
      </c>
      <c r="AY45" s="590"/>
      <c r="AZ45" s="591">
        <f>IF($BB$3="４週",AX45/4,IF($BB$3="暦月",'参考様式１（通所リハ）'!AX45/('参考様式１（通所リハ）'!$BB$8/7),""))</f>
        <v>0</v>
      </c>
      <c r="BA45" s="592"/>
      <c r="BB45" s="634"/>
      <c r="BC45" s="635"/>
      <c r="BD45" s="635"/>
      <c r="BE45" s="635"/>
      <c r="BF45" s="636"/>
    </row>
    <row r="46" spans="2:58" ht="20.25" customHeight="1" x14ac:dyDescent="0.2">
      <c r="B46" s="593">
        <f>B43+1</f>
        <v>9</v>
      </c>
      <c r="C46" s="595"/>
      <c r="D46" s="596"/>
      <c r="E46" s="597"/>
      <c r="F46" s="217"/>
      <c r="G46" s="604"/>
      <c r="H46" s="607"/>
      <c r="I46" s="608"/>
      <c r="J46" s="608"/>
      <c r="K46" s="609"/>
      <c r="L46" s="614"/>
      <c r="M46" s="571"/>
      <c r="N46" s="571"/>
      <c r="O46" s="572"/>
      <c r="P46" s="617" t="s">
        <v>146</v>
      </c>
      <c r="Q46" s="618"/>
      <c r="R46" s="619"/>
      <c r="S46" s="206"/>
      <c r="T46" s="207"/>
      <c r="U46" s="207"/>
      <c r="V46" s="207"/>
      <c r="W46" s="207"/>
      <c r="X46" s="207"/>
      <c r="Y46" s="208"/>
      <c r="Z46" s="206"/>
      <c r="AA46" s="207"/>
      <c r="AB46" s="207"/>
      <c r="AC46" s="207"/>
      <c r="AD46" s="207"/>
      <c r="AE46" s="207"/>
      <c r="AF46" s="208"/>
      <c r="AG46" s="206"/>
      <c r="AH46" s="207"/>
      <c r="AI46" s="207"/>
      <c r="AJ46" s="207"/>
      <c r="AK46" s="207"/>
      <c r="AL46" s="207"/>
      <c r="AM46" s="208"/>
      <c r="AN46" s="206"/>
      <c r="AO46" s="207"/>
      <c r="AP46" s="207"/>
      <c r="AQ46" s="207"/>
      <c r="AR46" s="207"/>
      <c r="AS46" s="207"/>
      <c r="AT46" s="208"/>
      <c r="AU46" s="206"/>
      <c r="AV46" s="207"/>
      <c r="AW46" s="207"/>
      <c r="AX46" s="566"/>
      <c r="AY46" s="567"/>
      <c r="AZ46" s="568"/>
      <c r="BA46" s="569"/>
      <c r="BB46" s="628"/>
      <c r="BC46" s="629"/>
      <c r="BD46" s="629"/>
      <c r="BE46" s="629"/>
      <c r="BF46" s="630"/>
    </row>
    <row r="47" spans="2:58" ht="20.25" customHeight="1" x14ac:dyDescent="0.2">
      <c r="B47" s="593"/>
      <c r="C47" s="598"/>
      <c r="D47" s="599"/>
      <c r="E47" s="600"/>
      <c r="F47" s="209"/>
      <c r="G47" s="605"/>
      <c r="H47" s="610"/>
      <c r="I47" s="608"/>
      <c r="J47" s="608"/>
      <c r="K47" s="609"/>
      <c r="L47" s="615"/>
      <c r="M47" s="574"/>
      <c r="N47" s="574"/>
      <c r="O47" s="575"/>
      <c r="P47" s="579" t="s">
        <v>147</v>
      </c>
      <c r="Q47" s="580"/>
      <c r="R47" s="581"/>
      <c r="S47" s="210" t="str">
        <f>IF(S46="","",VLOOKUP(S46,'シフト記号表（勤務時間帯）'!$C$6:$K$35,9,FALSE))</f>
        <v/>
      </c>
      <c r="T47" s="211" t="str">
        <f>IF(T46="","",VLOOKUP(T46,'シフト記号表（勤務時間帯）'!$C$6:$K$35,9,FALSE))</f>
        <v/>
      </c>
      <c r="U47" s="211" t="str">
        <f>IF(U46="","",VLOOKUP(U46,'シフト記号表（勤務時間帯）'!$C$6:$K$35,9,FALSE))</f>
        <v/>
      </c>
      <c r="V47" s="211" t="str">
        <f>IF(V46="","",VLOOKUP(V46,'シフト記号表（勤務時間帯）'!$C$6:$K$35,9,FALSE))</f>
        <v/>
      </c>
      <c r="W47" s="211" t="str">
        <f>IF(W46="","",VLOOKUP(W46,'シフト記号表（勤務時間帯）'!$C$6:$K$35,9,FALSE))</f>
        <v/>
      </c>
      <c r="X47" s="211" t="str">
        <f>IF(X46="","",VLOOKUP(X46,'シフト記号表（勤務時間帯）'!$C$6:$K$35,9,FALSE))</f>
        <v/>
      </c>
      <c r="Y47" s="212" t="str">
        <f>IF(Y46="","",VLOOKUP(Y46,'シフト記号表（勤務時間帯）'!$C$6:$K$35,9,FALSE))</f>
        <v/>
      </c>
      <c r="Z47" s="210" t="str">
        <f>IF(Z46="","",VLOOKUP(Z46,'シフト記号表（勤務時間帯）'!$C$6:$K$35,9,FALSE))</f>
        <v/>
      </c>
      <c r="AA47" s="211" t="str">
        <f>IF(AA46="","",VLOOKUP(AA46,'シフト記号表（勤務時間帯）'!$C$6:$K$35,9,FALSE))</f>
        <v/>
      </c>
      <c r="AB47" s="211" t="str">
        <f>IF(AB46="","",VLOOKUP(AB46,'シフト記号表（勤務時間帯）'!$C$6:$K$35,9,FALSE))</f>
        <v/>
      </c>
      <c r="AC47" s="211" t="str">
        <f>IF(AC46="","",VLOOKUP(AC46,'シフト記号表（勤務時間帯）'!$C$6:$K$35,9,FALSE))</f>
        <v/>
      </c>
      <c r="AD47" s="211" t="str">
        <f>IF(AD46="","",VLOOKUP(AD46,'シフト記号表（勤務時間帯）'!$C$6:$K$35,9,FALSE))</f>
        <v/>
      </c>
      <c r="AE47" s="211" t="str">
        <f>IF(AE46="","",VLOOKUP(AE46,'シフト記号表（勤務時間帯）'!$C$6:$K$35,9,FALSE))</f>
        <v/>
      </c>
      <c r="AF47" s="212" t="str">
        <f>IF(AF46="","",VLOOKUP(AF46,'シフト記号表（勤務時間帯）'!$C$6:$K$35,9,FALSE))</f>
        <v/>
      </c>
      <c r="AG47" s="210" t="str">
        <f>IF(AG46="","",VLOOKUP(AG46,'シフト記号表（勤務時間帯）'!$C$6:$K$35,9,FALSE))</f>
        <v/>
      </c>
      <c r="AH47" s="211" t="str">
        <f>IF(AH46="","",VLOOKUP(AH46,'シフト記号表（勤務時間帯）'!$C$6:$K$35,9,FALSE))</f>
        <v/>
      </c>
      <c r="AI47" s="211" t="str">
        <f>IF(AI46="","",VLOOKUP(AI46,'シフト記号表（勤務時間帯）'!$C$6:$K$35,9,FALSE))</f>
        <v/>
      </c>
      <c r="AJ47" s="211" t="str">
        <f>IF(AJ46="","",VLOOKUP(AJ46,'シフト記号表（勤務時間帯）'!$C$6:$K$35,9,FALSE))</f>
        <v/>
      </c>
      <c r="AK47" s="211" t="str">
        <f>IF(AK46="","",VLOOKUP(AK46,'シフト記号表（勤務時間帯）'!$C$6:$K$35,9,FALSE))</f>
        <v/>
      </c>
      <c r="AL47" s="211" t="str">
        <f>IF(AL46="","",VLOOKUP(AL46,'シフト記号表（勤務時間帯）'!$C$6:$K$35,9,FALSE))</f>
        <v/>
      </c>
      <c r="AM47" s="212" t="str">
        <f>IF(AM46="","",VLOOKUP(AM46,'シフト記号表（勤務時間帯）'!$C$6:$K$35,9,FALSE))</f>
        <v/>
      </c>
      <c r="AN47" s="210" t="str">
        <f>IF(AN46="","",VLOOKUP(AN46,'シフト記号表（勤務時間帯）'!$C$6:$K$35,9,FALSE))</f>
        <v/>
      </c>
      <c r="AO47" s="211" t="str">
        <f>IF(AO46="","",VLOOKUP(AO46,'シフト記号表（勤務時間帯）'!$C$6:$K$35,9,FALSE))</f>
        <v/>
      </c>
      <c r="AP47" s="211" t="str">
        <f>IF(AP46="","",VLOOKUP(AP46,'シフト記号表（勤務時間帯）'!$C$6:$K$35,9,FALSE))</f>
        <v/>
      </c>
      <c r="AQ47" s="211" t="str">
        <f>IF(AQ46="","",VLOOKUP(AQ46,'シフト記号表（勤務時間帯）'!$C$6:$K$35,9,FALSE))</f>
        <v/>
      </c>
      <c r="AR47" s="211" t="str">
        <f>IF(AR46="","",VLOOKUP(AR46,'シフト記号表（勤務時間帯）'!$C$6:$K$35,9,FALSE))</f>
        <v/>
      </c>
      <c r="AS47" s="211" t="str">
        <f>IF(AS46="","",VLOOKUP(AS46,'シフト記号表（勤務時間帯）'!$C$6:$K$35,9,FALSE))</f>
        <v/>
      </c>
      <c r="AT47" s="212" t="str">
        <f>IF(AT46="","",VLOOKUP(AT46,'シフト記号表（勤務時間帯）'!$C$6:$K$35,9,FALSE))</f>
        <v/>
      </c>
      <c r="AU47" s="210" t="str">
        <f>IF(AU46="","",VLOOKUP(AU46,'シフト記号表（勤務時間帯）'!$C$6:$K$35,9,FALSE))</f>
        <v/>
      </c>
      <c r="AV47" s="211" t="str">
        <f>IF(AV46="","",VLOOKUP(AV46,'シフト記号表（勤務時間帯）'!$C$6:$K$35,9,FALSE))</f>
        <v/>
      </c>
      <c r="AW47" s="211" t="str">
        <f>IF(AW46="","",VLOOKUP(AW46,'シフト記号表（勤務時間帯）'!$C$6:$K$35,9,FALSE))</f>
        <v/>
      </c>
      <c r="AX47" s="582">
        <f>IF($BB$3="４週",SUM(S47:AT47),IF($BB$3="暦月",SUM(S47:AW47),""))</f>
        <v>0</v>
      </c>
      <c r="AY47" s="583"/>
      <c r="AZ47" s="584">
        <f>IF($BB$3="４週",AX47/4,IF($BB$3="暦月",'参考様式１（通所リハ）'!AX47/('参考様式１（通所リハ）'!$BB$8/7),""))</f>
        <v>0</v>
      </c>
      <c r="BA47" s="585"/>
      <c r="BB47" s="631"/>
      <c r="BC47" s="632"/>
      <c r="BD47" s="632"/>
      <c r="BE47" s="632"/>
      <c r="BF47" s="633"/>
    </row>
    <row r="48" spans="2:58" ht="20.25" customHeight="1" x14ac:dyDescent="0.2">
      <c r="B48" s="593"/>
      <c r="C48" s="601"/>
      <c r="D48" s="602"/>
      <c r="E48" s="603"/>
      <c r="F48" s="209">
        <f>C46</f>
        <v>0</v>
      </c>
      <c r="G48" s="626"/>
      <c r="H48" s="610"/>
      <c r="I48" s="608"/>
      <c r="J48" s="608"/>
      <c r="K48" s="609"/>
      <c r="L48" s="627"/>
      <c r="M48" s="621"/>
      <c r="N48" s="621"/>
      <c r="O48" s="622"/>
      <c r="P48" s="623" t="s">
        <v>148</v>
      </c>
      <c r="Q48" s="624"/>
      <c r="R48" s="625"/>
      <c r="S48" s="214" t="str">
        <f>IF(S46="","",VLOOKUP(S46,'シフト記号表（勤務時間帯）'!$C$6:$U$35,19,FALSE))</f>
        <v/>
      </c>
      <c r="T48" s="215" t="str">
        <f>IF(T46="","",VLOOKUP(T46,'シフト記号表（勤務時間帯）'!$C$6:$U$35,19,FALSE))</f>
        <v/>
      </c>
      <c r="U48" s="215" t="str">
        <f>IF(U46="","",VLOOKUP(U46,'シフト記号表（勤務時間帯）'!$C$6:$U$35,19,FALSE))</f>
        <v/>
      </c>
      <c r="V48" s="215" t="str">
        <f>IF(V46="","",VLOOKUP(V46,'シフト記号表（勤務時間帯）'!$C$6:$U$35,19,FALSE))</f>
        <v/>
      </c>
      <c r="W48" s="215" t="str">
        <f>IF(W46="","",VLOOKUP(W46,'シフト記号表（勤務時間帯）'!$C$6:$U$35,19,FALSE))</f>
        <v/>
      </c>
      <c r="X48" s="215" t="str">
        <f>IF(X46="","",VLOOKUP(X46,'シフト記号表（勤務時間帯）'!$C$6:$U$35,19,FALSE))</f>
        <v/>
      </c>
      <c r="Y48" s="216" t="str">
        <f>IF(Y46="","",VLOOKUP(Y46,'シフト記号表（勤務時間帯）'!$C$6:$U$35,19,FALSE))</f>
        <v/>
      </c>
      <c r="Z48" s="214" t="str">
        <f>IF(Z46="","",VLOOKUP(Z46,'シフト記号表（勤務時間帯）'!$C$6:$U$35,19,FALSE))</f>
        <v/>
      </c>
      <c r="AA48" s="215" t="str">
        <f>IF(AA46="","",VLOOKUP(AA46,'シフト記号表（勤務時間帯）'!$C$6:$U$35,19,FALSE))</f>
        <v/>
      </c>
      <c r="AB48" s="215" t="str">
        <f>IF(AB46="","",VLOOKUP(AB46,'シフト記号表（勤務時間帯）'!$C$6:$U$35,19,FALSE))</f>
        <v/>
      </c>
      <c r="AC48" s="215" t="str">
        <f>IF(AC46="","",VLOOKUP(AC46,'シフト記号表（勤務時間帯）'!$C$6:$U$35,19,FALSE))</f>
        <v/>
      </c>
      <c r="AD48" s="215" t="str">
        <f>IF(AD46="","",VLOOKUP(AD46,'シフト記号表（勤務時間帯）'!$C$6:$U$35,19,FALSE))</f>
        <v/>
      </c>
      <c r="AE48" s="215" t="str">
        <f>IF(AE46="","",VLOOKUP(AE46,'シフト記号表（勤務時間帯）'!$C$6:$U$35,19,FALSE))</f>
        <v/>
      </c>
      <c r="AF48" s="216" t="str">
        <f>IF(AF46="","",VLOOKUP(AF46,'シフト記号表（勤務時間帯）'!$C$6:$U$35,19,FALSE))</f>
        <v/>
      </c>
      <c r="AG48" s="214" t="str">
        <f>IF(AG46="","",VLOOKUP(AG46,'シフト記号表（勤務時間帯）'!$C$6:$U$35,19,FALSE))</f>
        <v/>
      </c>
      <c r="AH48" s="215" t="str">
        <f>IF(AH46="","",VLOOKUP(AH46,'シフト記号表（勤務時間帯）'!$C$6:$U$35,19,FALSE))</f>
        <v/>
      </c>
      <c r="AI48" s="215" t="str">
        <f>IF(AI46="","",VLOOKUP(AI46,'シフト記号表（勤務時間帯）'!$C$6:$U$35,19,FALSE))</f>
        <v/>
      </c>
      <c r="AJ48" s="215" t="str">
        <f>IF(AJ46="","",VLOOKUP(AJ46,'シフト記号表（勤務時間帯）'!$C$6:$U$35,19,FALSE))</f>
        <v/>
      </c>
      <c r="AK48" s="215" t="str">
        <f>IF(AK46="","",VLOOKUP(AK46,'シフト記号表（勤務時間帯）'!$C$6:$U$35,19,FALSE))</f>
        <v/>
      </c>
      <c r="AL48" s="215" t="str">
        <f>IF(AL46="","",VLOOKUP(AL46,'シフト記号表（勤務時間帯）'!$C$6:$U$35,19,FALSE))</f>
        <v/>
      </c>
      <c r="AM48" s="216" t="str">
        <f>IF(AM46="","",VLOOKUP(AM46,'シフト記号表（勤務時間帯）'!$C$6:$U$35,19,FALSE))</f>
        <v/>
      </c>
      <c r="AN48" s="214" t="str">
        <f>IF(AN46="","",VLOOKUP(AN46,'シフト記号表（勤務時間帯）'!$C$6:$U$35,19,FALSE))</f>
        <v/>
      </c>
      <c r="AO48" s="215" t="str">
        <f>IF(AO46="","",VLOOKUP(AO46,'シフト記号表（勤務時間帯）'!$C$6:$U$35,19,FALSE))</f>
        <v/>
      </c>
      <c r="AP48" s="215" t="str">
        <f>IF(AP46="","",VLOOKUP(AP46,'シフト記号表（勤務時間帯）'!$C$6:$U$35,19,FALSE))</f>
        <v/>
      </c>
      <c r="AQ48" s="215" t="str">
        <f>IF(AQ46="","",VLOOKUP(AQ46,'シフト記号表（勤務時間帯）'!$C$6:$U$35,19,FALSE))</f>
        <v/>
      </c>
      <c r="AR48" s="215" t="str">
        <f>IF(AR46="","",VLOOKUP(AR46,'シフト記号表（勤務時間帯）'!$C$6:$U$35,19,FALSE))</f>
        <v/>
      </c>
      <c r="AS48" s="215" t="str">
        <f>IF(AS46="","",VLOOKUP(AS46,'シフト記号表（勤務時間帯）'!$C$6:$U$35,19,FALSE))</f>
        <v/>
      </c>
      <c r="AT48" s="216" t="str">
        <f>IF(AT46="","",VLOOKUP(AT46,'シフト記号表（勤務時間帯）'!$C$6:$U$35,19,FALSE))</f>
        <v/>
      </c>
      <c r="AU48" s="214" t="str">
        <f>IF(AU46="","",VLOOKUP(AU46,'シフト記号表（勤務時間帯）'!$C$6:$U$35,19,FALSE))</f>
        <v/>
      </c>
      <c r="AV48" s="215" t="str">
        <f>IF(AV46="","",VLOOKUP(AV46,'シフト記号表（勤務時間帯）'!$C$6:$U$35,19,FALSE))</f>
        <v/>
      </c>
      <c r="AW48" s="215" t="str">
        <f>IF(AW46="","",VLOOKUP(AW46,'シフト記号表（勤務時間帯）'!$C$6:$U$35,19,FALSE))</f>
        <v/>
      </c>
      <c r="AX48" s="589">
        <f>IF($BB$3="４週",SUM(S48:AT48),IF($BB$3="暦月",SUM(S48:AW48),""))</f>
        <v>0</v>
      </c>
      <c r="AY48" s="590"/>
      <c r="AZ48" s="591">
        <f>IF($BB$3="４週",AX48/4,IF($BB$3="暦月",'参考様式１（通所リハ）'!AX48/('参考様式１（通所リハ）'!$BB$8/7),""))</f>
        <v>0</v>
      </c>
      <c r="BA48" s="592"/>
      <c r="BB48" s="634"/>
      <c r="BC48" s="635"/>
      <c r="BD48" s="635"/>
      <c r="BE48" s="635"/>
      <c r="BF48" s="636"/>
    </row>
    <row r="49" spans="2:58" ht="20.25" customHeight="1" x14ac:dyDescent="0.2">
      <c r="B49" s="593">
        <f>B46+1</f>
        <v>10</v>
      </c>
      <c r="C49" s="595"/>
      <c r="D49" s="596"/>
      <c r="E49" s="597"/>
      <c r="F49" s="217"/>
      <c r="G49" s="604"/>
      <c r="H49" s="607"/>
      <c r="I49" s="608"/>
      <c r="J49" s="608"/>
      <c r="K49" s="609"/>
      <c r="L49" s="614"/>
      <c r="M49" s="571"/>
      <c r="N49" s="571"/>
      <c r="O49" s="572"/>
      <c r="P49" s="617" t="s">
        <v>146</v>
      </c>
      <c r="Q49" s="618"/>
      <c r="R49" s="619"/>
      <c r="S49" s="206"/>
      <c r="T49" s="207"/>
      <c r="U49" s="207"/>
      <c r="V49" s="207"/>
      <c r="W49" s="207"/>
      <c r="X49" s="207"/>
      <c r="Y49" s="208"/>
      <c r="Z49" s="206"/>
      <c r="AA49" s="207"/>
      <c r="AB49" s="207"/>
      <c r="AC49" s="207"/>
      <c r="AD49" s="207"/>
      <c r="AE49" s="207"/>
      <c r="AF49" s="208"/>
      <c r="AG49" s="206"/>
      <c r="AH49" s="207"/>
      <c r="AI49" s="207"/>
      <c r="AJ49" s="207"/>
      <c r="AK49" s="207"/>
      <c r="AL49" s="207"/>
      <c r="AM49" s="208"/>
      <c r="AN49" s="206"/>
      <c r="AO49" s="207"/>
      <c r="AP49" s="207"/>
      <c r="AQ49" s="207"/>
      <c r="AR49" s="207"/>
      <c r="AS49" s="207"/>
      <c r="AT49" s="208"/>
      <c r="AU49" s="206"/>
      <c r="AV49" s="207"/>
      <c r="AW49" s="207"/>
      <c r="AX49" s="566"/>
      <c r="AY49" s="567"/>
      <c r="AZ49" s="568"/>
      <c r="BA49" s="569"/>
      <c r="BB49" s="628"/>
      <c r="BC49" s="629"/>
      <c r="BD49" s="629"/>
      <c r="BE49" s="629"/>
      <c r="BF49" s="630"/>
    </row>
    <row r="50" spans="2:58" ht="20.25" customHeight="1" x14ac:dyDescent="0.2">
      <c r="B50" s="593"/>
      <c r="C50" s="598"/>
      <c r="D50" s="599"/>
      <c r="E50" s="600"/>
      <c r="F50" s="209"/>
      <c r="G50" s="605"/>
      <c r="H50" s="610"/>
      <c r="I50" s="608"/>
      <c r="J50" s="608"/>
      <c r="K50" s="609"/>
      <c r="L50" s="615"/>
      <c r="M50" s="574"/>
      <c r="N50" s="574"/>
      <c r="O50" s="575"/>
      <c r="P50" s="579" t="s">
        <v>147</v>
      </c>
      <c r="Q50" s="580"/>
      <c r="R50" s="581"/>
      <c r="S50" s="210" t="str">
        <f>IF(S49="","",VLOOKUP(S49,'シフト記号表（勤務時間帯）'!$C$6:$K$35,9,FALSE))</f>
        <v/>
      </c>
      <c r="T50" s="211" t="str">
        <f>IF(T49="","",VLOOKUP(T49,'シフト記号表（勤務時間帯）'!$C$6:$K$35,9,FALSE))</f>
        <v/>
      </c>
      <c r="U50" s="211" t="str">
        <f>IF(U49="","",VLOOKUP(U49,'シフト記号表（勤務時間帯）'!$C$6:$K$35,9,FALSE))</f>
        <v/>
      </c>
      <c r="V50" s="211" t="str">
        <f>IF(V49="","",VLOOKUP(V49,'シフト記号表（勤務時間帯）'!$C$6:$K$35,9,FALSE))</f>
        <v/>
      </c>
      <c r="W50" s="211" t="str">
        <f>IF(W49="","",VLOOKUP(W49,'シフト記号表（勤務時間帯）'!$C$6:$K$35,9,FALSE))</f>
        <v/>
      </c>
      <c r="X50" s="211" t="str">
        <f>IF(X49="","",VLOOKUP(X49,'シフト記号表（勤務時間帯）'!$C$6:$K$35,9,FALSE))</f>
        <v/>
      </c>
      <c r="Y50" s="212" t="str">
        <f>IF(Y49="","",VLOOKUP(Y49,'シフト記号表（勤務時間帯）'!$C$6:$K$35,9,FALSE))</f>
        <v/>
      </c>
      <c r="Z50" s="210" t="str">
        <f>IF(Z49="","",VLOOKUP(Z49,'シフト記号表（勤務時間帯）'!$C$6:$K$35,9,FALSE))</f>
        <v/>
      </c>
      <c r="AA50" s="211" t="str">
        <f>IF(AA49="","",VLOOKUP(AA49,'シフト記号表（勤務時間帯）'!$C$6:$K$35,9,FALSE))</f>
        <v/>
      </c>
      <c r="AB50" s="211" t="str">
        <f>IF(AB49="","",VLOOKUP(AB49,'シフト記号表（勤務時間帯）'!$C$6:$K$35,9,FALSE))</f>
        <v/>
      </c>
      <c r="AC50" s="211" t="str">
        <f>IF(AC49="","",VLOOKUP(AC49,'シフト記号表（勤務時間帯）'!$C$6:$K$35,9,FALSE))</f>
        <v/>
      </c>
      <c r="AD50" s="211" t="str">
        <f>IF(AD49="","",VLOOKUP(AD49,'シフト記号表（勤務時間帯）'!$C$6:$K$35,9,FALSE))</f>
        <v/>
      </c>
      <c r="AE50" s="211" t="str">
        <f>IF(AE49="","",VLOOKUP(AE49,'シフト記号表（勤務時間帯）'!$C$6:$K$35,9,FALSE))</f>
        <v/>
      </c>
      <c r="AF50" s="212" t="str">
        <f>IF(AF49="","",VLOOKUP(AF49,'シフト記号表（勤務時間帯）'!$C$6:$K$35,9,FALSE))</f>
        <v/>
      </c>
      <c r="AG50" s="210" t="str">
        <f>IF(AG49="","",VLOOKUP(AG49,'シフト記号表（勤務時間帯）'!$C$6:$K$35,9,FALSE))</f>
        <v/>
      </c>
      <c r="AH50" s="211" t="str">
        <f>IF(AH49="","",VLOOKUP(AH49,'シフト記号表（勤務時間帯）'!$C$6:$K$35,9,FALSE))</f>
        <v/>
      </c>
      <c r="AI50" s="211" t="str">
        <f>IF(AI49="","",VLOOKUP(AI49,'シフト記号表（勤務時間帯）'!$C$6:$K$35,9,FALSE))</f>
        <v/>
      </c>
      <c r="AJ50" s="211" t="str">
        <f>IF(AJ49="","",VLOOKUP(AJ49,'シフト記号表（勤務時間帯）'!$C$6:$K$35,9,FALSE))</f>
        <v/>
      </c>
      <c r="AK50" s="211" t="str">
        <f>IF(AK49="","",VLOOKUP(AK49,'シフト記号表（勤務時間帯）'!$C$6:$K$35,9,FALSE))</f>
        <v/>
      </c>
      <c r="AL50" s="211" t="str">
        <f>IF(AL49="","",VLOOKUP(AL49,'シフト記号表（勤務時間帯）'!$C$6:$K$35,9,FALSE))</f>
        <v/>
      </c>
      <c r="AM50" s="212" t="str">
        <f>IF(AM49="","",VLOOKUP(AM49,'シフト記号表（勤務時間帯）'!$C$6:$K$35,9,FALSE))</f>
        <v/>
      </c>
      <c r="AN50" s="210" t="str">
        <f>IF(AN49="","",VLOOKUP(AN49,'シフト記号表（勤務時間帯）'!$C$6:$K$35,9,FALSE))</f>
        <v/>
      </c>
      <c r="AO50" s="211" t="str">
        <f>IF(AO49="","",VLOOKUP(AO49,'シフト記号表（勤務時間帯）'!$C$6:$K$35,9,FALSE))</f>
        <v/>
      </c>
      <c r="AP50" s="211" t="str">
        <f>IF(AP49="","",VLOOKUP(AP49,'シフト記号表（勤務時間帯）'!$C$6:$K$35,9,FALSE))</f>
        <v/>
      </c>
      <c r="AQ50" s="211" t="str">
        <f>IF(AQ49="","",VLOOKUP(AQ49,'シフト記号表（勤務時間帯）'!$C$6:$K$35,9,FALSE))</f>
        <v/>
      </c>
      <c r="AR50" s="211" t="str">
        <f>IF(AR49="","",VLOOKUP(AR49,'シフト記号表（勤務時間帯）'!$C$6:$K$35,9,FALSE))</f>
        <v/>
      </c>
      <c r="AS50" s="211" t="str">
        <f>IF(AS49="","",VLOOKUP(AS49,'シフト記号表（勤務時間帯）'!$C$6:$K$35,9,FALSE))</f>
        <v/>
      </c>
      <c r="AT50" s="212" t="str">
        <f>IF(AT49="","",VLOOKUP(AT49,'シフト記号表（勤務時間帯）'!$C$6:$K$35,9,FALSE))</f>
        <v/>
      </c>
      <c r="AU50" s="210" t="str">
        <f>IF(AU49="","",VLOOKUP(AU49,'シフト記号表（勤務時間帯）'!$C$6:$K$35,9,FALSE))</f>
        <v/>
      </c>
      <c r="AV50" s="211" t="str">
        <f>IF(AV49="","",VLOOKUP(AV49,'シフト記号表（勤務時間帯）'!$C$6:$K$35,9,FALSE))</f>
        <v/>
      </c>
      <c r="AW50" s="211" t="str">
        <f>IF(AW49="","",VLOOKUP(AW49,'シフト記号表（勤務時間帯）'!$C$6:$K$35,9,FALSE))</f>
        <v/>
      </c>
      <c r="AX50" s="582">
        <f>IF($BB$3="４週",SUM(S50:AT50),IF($BB$3="暦月",SUM(S50:AW50),""))</f>
        <v>0</v>
      </c>
      <c r="AY50" s="583"/>
      <c r="AZ50" s="584">
        <f>IF($BB$3="４週",AX50/4,IF($BB$3="暦月",'参考様式１（通所リハ）'!AX50/('参考様式１（通所リハ）'!$BB$8/7),""))</f>
        <v>0</v>
      </c>
      <c r="BA50" s="585"/>
      <c r="BB50" s="631"/>
      <c r="BC50" s="632"/>
      <c r="BD50" s="632"/>
      <c r="BE50" s="632"/>
      <c r="BF50" s="633"/>
    </row>
    <row r="51" spans="2:58" ht="20.25" customHeight="1" x14ac:dyDescent="0.2">
      <c r="B51" s="593"/>
      <c r="C51" s="601"/>
      <c r="D51" s="602"/>
      <c r="E51" s="603"/>
      <c r="F51" s="209">
        <f>C49</f>
        <v>0</v>
      </c>
      <c r="G51" s="626"/>
      <c r="H51" s="610"/>
      <c r="I51" s="608"/>
      <c r="J51" s="608"/>
      <c r="K51" s="609"/>
      <c r="L51" s="627"/>
      <c r="M51" s="621"/>
      <c r="N51" s="621"/>
      <c r="O51" s="622"/>
      <c r="P51" s="623" t="s">
        <v>148</v>
      </c>
      <c r="Q51" s="624"/>
      <c r="R51" s="625"/>
      <c r="S51" s="214" t="str">
        <f>IF(S49="","",VLOOKUP(S49,'シフト記号表（勤務時間帯）'!$C$6:$U$35,19,FALSE))</f>
        <v/>
      </c>
      <c r="T51" s="215" t="str">
        <f>IF(T49="","",VLOOKUP(T49,'シフト記号表（勤務時間帯）'!$C$6:$U$35,19,FALSE))</f>
        <v/>
      </c>
      <c r="U51" s="215" t="str">
        <f>IF(U49="","",VLOOKUP(U49,'シフト記号表（勤務時間帯）'!$C$6:$U$35,19,FALSE))</f>
        <v/>
      </c>
      <c r="V51" s="215" t="str">
        <f>IF(V49="","",VLOOKUP(V49,'シフト記号表（勤務時間帯）'!$C$6:$U$35,19,FALSE))</f>
        <v/>
      </c>
      <c r="W51" s="215" t="str">
        <f>IF(W49="","",VLOOKUP(W49,'シフト記号表（勤務時間帯）'!$C$6:$U$35,19,FALSE))</f>
        <v/>
      </c>
      <c r="X51" s="215" t="str">
        <f>IF(X49="","",VLOOKUP(X49,'シフト記号表（勤務時間帯）'!$C$6:$U$35,19,FALSE))</f>
        <v/>
      </c>
      <c r="Y51" s="216" t="str">
        <f>IF(Y49="","",VLOOKUP(Y49,'シフト記号表（勤務時間帯）'!$C$6:$U$35,19,FALSE))</f>
        <v/>
      </c>
      <c r="Z51" s="214" t="str">
        <f>IF(Z49="","",VLOOKUP(Z49,'シフト記号表（勤務時間帯）'!$C$6:$U$35,19,FALSE))</f>
        <v/>
      </c>
      <c r="AA51" s="215" t="str">
        <f>IF(AA49="","",VLOOKUP(AA49,'シフト記号表（勤務時間帯）'!$C$6:$U$35,19,FALSE))</f>
        <v/>
      </c>
      <c r="AB51" s="215" t="str">
        <f>IF(AB49="","",VLOOKUP(AB49,'シフト記号表（勤務時間帯）'!$C$6:$U$35,19,FALSE))</f>
        <v/>
      </c>
      <c r="AC51" s="215" t="str">
        <f>IF(AC49="","",VLOOKUP(AC49,'シフト記号表（勤務時間帯）'!$C$6:$U$35,19,FALSE))</f>
        <v/>
      </c>
      <c r="AD51" s="215" t="str">
        <f>IF(AD49="","",VLOOKUP(AD49,'シフト記号表（勤務時間帯）'!$C$6:$U$35,19,FALSE))</f>
        <v/>
      </c>
      <c r="AE51" s="215" t="str">
        <f>IF(AE49="","",VLOOKUP(AE49,'シフト記号表（勤務時間帯）'!$C$6:$U$35,19,FALSE))</f>
        <v/>
      </c>
      <c r="AF51" s="216" t="str">
        <f>IF(AF49="","",VLOOKUP(AF49,'シフト記号表（勤務時間帯）'!$C$6:$U$35,19,FALSE))</f>
        <v/>
      </c>
      <c r="AG51" s="214" t="str">
        <f>IF(AG49="","",VLOOKUP(AG49,'シフト記号表（勤務時間帯）'!$C$6:$U$35,19,FALSE))</f>
        <v/>
      </c>
      <c r="AH51" s="215" t="str">
        <f>IF(AH49="","",VLOOKUP(AH49,'シフト記号表（勤務時間帯）'!$C$6:$U$35,19,FALSE))</f>
        <v/>
      </c>
      <c r="AI51" s="215" t="str">
        <f>IF(AI49="","",VLOOKUP(AI49,'シフト記号表（勤務時間帯）'!$C$6:$U$35,19,FALSE))</f>
        <v/>
      </c>
      <c r="AJ51" s="215" t="str">
        <f>IF(AJ49="","",VLOOKUP(AJ49,'シフト記号表（勤務時間帯）'!$C$6:$U$35,19,FALSE))</f>
        <v/>
      </c>
      <c r="AK51" s="215" t="str">
        <f>IF(AK49="","",VLOOKUP(AK49,'シフト記号表（勤務時間帯）'!$C$6:$U$35,19,FALSE))</f>
        <v/>
      </c>
      <c r="AL51" s="215" t="str">
        <f>IF(AL49="","",VLOOKUP(AL49,'シフト記号表（勤務時間帯）'!$C$6:$U$35,19,FALSE))</f>
        <v/>
      </c>
      <c r="AM51" s="216" t="str">
        <f>IF(AM49="","",VLOOKUP(AM49,'シフト記号表（勤務時間帯）'!$C$6:$U$35,19,FALSE))</f>
        <v/>
      </c>
      <c r="AN51" s="214" t="str">
        <f>IF(AN49="","",VLOOKUP(AN49,'シフト記号表（勤務時間帯）'!$C$6:$U$35,19,FALSE))</f>
        <v/>
      </c>
      <c r="AO51" s="215" t="str">
        <f>IF(AO49="","",VLOOKUP(AO49,'シフト記号表（勤務時間帯）'!$C$6:$U$35,19,FALSE))</f>
        <v/>
      </c>
      <c r="AP51" s="215" t="str">
        <f>IF(AP49="","",VLOOKUP(AP49,'シフト記号表（勤務時間帯）'!$C$6:$U$35,19,FALSE))</f>
        <v/>
      </c>
      <c r="AQ51" s="215" t="str">
        <f>IF(AQ49="","",VLOOKUP(AQ49,'シフト記号表（勤務時間帯）'!$C$6:$U$35,19,FALSE))</f>
        <v/>
      </c>
      <c r="AR51" s="215" t="str">
        <f>IF(AR49="","",VLOOKUP(AR49,'シフト記号表（勤務時間帯）'!$C$6:$U$35,19,FALSE))</f>
        <v/>
      </c>
      <c r="AS51" s="215" t="str">
        <f>IF(AS49="","",VLOOKUP(AS49,'シフト記号表（勤務時間帯）'!$C$6:$U$35,19,FALSE))</f>
        <v/>
      </c>
      <c r="AT51" s="216" t="str">
        <f>IF(AT49="","",VLOOKUP(AT49,'シフト記号表（勤務時間帯）'!$C$6:$U$35,19,FALSE))</f>
        <v/>
      </c>
      <c r="AU51" s="214" t="str">
        <f>IF(AU49="","",VLOOKUP(AU49,'シフト記号表（勤務時間帯）'!$C$6:$U$35,19,FALSE))</f>
        <v/>
      </c>
      <c r="AV51" s="215" t="str">
        <f>IF(AV49="","",VLOOKUP(AV49,'シフト記号表（勤務時間帯）'!$C$6:$U$35,19,FALSE))</f>
        <v/>
      </c>
      <c r="AW51" s="215" t="str">
        <f>IF(AW49="","",VLOOKUP(AW49,'シフト記号表（勤務時間帯）'!$C$6:$U$35,19,FALSE))</f>
        <v/>
      </c>
      <c r="AX51" s="589">
        <f>IF($BB$3="４週",SUM(S51:AT51),IF($BB$3="暦月",SUM(S51:AW51),""))</f>
        <v>0</v>
      </c>
      <c r="AY51" s="590"/>
      <c r="AZ51" s="591">
        <f>IF($BB$3="４週",AX51/4,IF($BB$3="暦月",'参考様式１（通所リハ）'!AX51/('参考様式１（通所リハ）'!$BB$8/7),""))</f>
        <v>0</v>
      </c>
      <c r="BA51" s="592"/>
      <c r="BB51" s="634"/>
      <c r="BC51" s="635"/>
      <c r="BD51" s="635"/>
      <c r="BE51" s="635"/>
      <c r="BF51" s="636"/>
    </row>
    <row r="52" spans="2:58" ht="20.25" customHeight="1" x14ac:dyDescent="0.2">
      <c r="B52" s="593">
        <f>B49+1</f>
        <v>11</v>
      </c>
      <c r="C52" s="595"/>
      <c r="D52" s="596"/>
      <c r="E52" s="597"/>
      <c r="F52" s="217"/>
      <c r="G52" s="604"/>
      <c r="H52" s="607"/>
      <c r="I52" s="608"/>
      <c r="J52" s="608"/>
      <c r="K52" s="609"/>
      <c r="L52" s="614"/>
      <c r="M52" s="571"/>
      <c r="N52" s="571"/>
      <c r="O52" s="572"/>
      <c r="P52" s="617" t="s">
        <v>146</v>
      </c>
      <c r="Q52" s="618"/>
      <c r="R52" s="619"/>
      <c r="S52" s="206"/>
      <c r="T52" s="207"/>
      <c r="U52" s="207"/>
      <c r="V52" s="207"/>
      <c r="W52" s="207"/>
      <c r="X52" s="207"/>
      <c r="Y52" s="208"/>
      <c r="Z52" s="206"/>
      <c r="AA52" s="207"/>
      <c r="AB52" s="207"/>
      <c r="AC52" s="207"/>
      <c r="AD52" s="207"/>
      <c r="AE52" s="207"/>
      <c r="AF52" s="208"/>
      <c r="AG52" s="206"/>
      <c r="AH52" s="207"/>
      <c r="AI52" s="207"/>
      <c r="AJ52" s="207"/>
      <c r="AK52" s="207"/>
      <c r="AL52" s="207"/>
      <c r="AM52" s="208"/>
      <c r="AN52" s="206"/>
      <c r="AO52" s="207"/>
      <c r="AP52" s="207"/>
      <c r="AQ52" s="207"/>
      <c r="AR52" s="207"/>
      <c r="AS52" s="207"/>
      <c r="AT52" s="208"/>
      <c r="AU52" s="206"/>
      <c r="AV52" s="207"/>
      <c r="AW52" s="207"/>
      <c r="AX52" s="566"/>
      <c r="AY52" s="567"/>
      <c r="AZ52" s="568"/>
      <c r="BA52" s="569"/>
      <c r="BB52" s="628"/>
      <c r="BC52" s="629"/>
      <c r="BD52" s="629"/>
      <c r="BE52" s="629"/>
      <c r="BF52" s="630"/>
    </row>
    <row r="53" spans="2:58" ht="20.25" customHeight="1" x14ac:dyDescent="0.2">
      <c r="B53" s="593"/>
      <c r="C53" s="598"/>
      <c r="D53" s="599"/>
      <c r="E53" s="600"/>
      <c r="F53" s="209"/>
      <c r="G53" s="605"/>
      <c r="H53" s="610"/>
      <c r="I53" s="608"/>
      <c r="J53" s="608"/>
      <c r="K53" s="609"/>
      <c r="L53" s="615"/>
      <c r="M53" s="574"/>
      <c r="N53" s="574"/>
      <c r="O53" s="575"/>
      <c r="P53" s="579" t="s">
        <v>147</v>
      </c>
      <c r="Q53" s="580"/>
      <c r="R53" s="581"/>
      <c r="S53" s="210" t="str">
        <f>IF(S52="","",VLOOKUP(S52,'シフト記号表（勤務時間帯）'!$C$6:$K$35,9,FALSE))</f>
        <v/>
      </c>
      <c r="T53" s="211" t="str">
        <f>IF(T52="","",VLOOKUP(T52,'シフト記号表（勤務時間帯）'!$C$6:$K$35,9,FALSE))</f>
        <v/>
      </c>
      <c r="U53" s="211" t="str">
        <f>IF(U52="","",VLOOKUP(U52,'シフト記号表（勤務時間帯）'!$C$6:$K$35,9,FALSE))</f>
        <v/>
      </c>
      <c r="V53" s="211" t="str">
        <f>IF(V52="","",VLOOKUP(V52,'シフト記号表（勤務時間帯）'!$C$6:$K$35,9,FALSE))</f>
        <v/>
      </c>
      <c r="W53" s="211" t="str">
        <f>IF(W52="","",VLOOKUP(W52,'シフト記号表（勤務時間帯）'!$C$6:$K$35,9,FALSE))</f>
        <v/>
      </c>
      <c r="X53" s="211" t="str">
        <f>IF(X52="","",VLOOKUP(X52,'シフト記号表（勤務時間帯）'!$C$6:$K$35,9,FALSE))</f>
        <v/>
      </c>
      <c r="Y53" s="212" t="str">
        <f>IF(Y52="","",VLOOKUP(Y52,'シフト記号表（勤務時間帯）'!$C$6:$K$35,9,FALSE))</f>
        <v/>
      </c>
      <c r="Z53" s="210" t="str">
        <f>IF(Z52="","",VLOOKUP(Z52,'シフト記号表（勤務時間帯）'!$C$6:$K$35,9,FALSE))</f>
        <v/>
      </c>
      <c r="AA53" s="211" t="str">
        <f>IF(AA52="","",VLOOKUP(AA52,'シフト記号表（勤務時間帯）'!$C$6:$K$35,9,FALSE))</f>
        <v/>
      </c>
      <c r="AB53" s="211" t="str">
        <f>IF(AB52="","",VLOOKUP(AB52,'シフト記号表（勤務時間帯）'!$C$6:$K$35,9,FALSE))</f>
        <v/>
      </c>
      <c r="AC53" s="211" t="str">
        <f>IF(AC52="","",VLOOKUP(AC52,'シフト記号表（勤務時間帯）'!$C$6:$K$35,9,FALSE))</f>
        <v/>
      </c>
      <c r="AD53" s="211" t="str">
        <f>IF(AD52="","",VLOOKUP(AD52,'シフト記号表（勤務時間帯）'!$C$6:$K$35,9,FALSE))</f>
        <v/>
      </c>
      <c r="AE53" s="211" t="str">
        <f>IF(AE52="","",VLOOKUP(AE52,'シフト記号表（勤務時間帯）'!$C$6:$K$35,9,FALSE))</f>
        <v/>
      </c>
      <c r="AF53" s="212" t="str">
        <f>IF(AF52="","",VLOOKUP(AF52,'シフト記号表（勤務時間帯）'!$C$6:$K$35,9,FALSE))</f>
        <v/>
      </c>
      <c r="AG53" s="210" t="str">
        <f>IF(AG52="","",VLOOKUP(AG52,'シフト記号表（勤務時間帯）'!$C$6:$K$35,9,FALSE))</f>
        <v/>
      </c>
      <c r="AH53" s="211" t="str">
        <f>IF(AH52="","",VLOOKUP(AH52,'シフト記号表（勤務時間帯）'!$C$6:$K$35,9,FALSE))</f>
        <v/>
      </c>
      <c r="AI53" s="211" t="str">
        <f>IF(AI52="","",VLOOKUP(AI52,'シフト記号表（勤務時間帯）'!$C$6:$K$35,9,FALSE))</f>
        <v/>
      </c>
      <c r="AJ53" s="211" t="str">
        <f>IF(AJ52="","",VLOOKUP(AJ52,'シフト記号表（勤務時間帯）'!$C$6:$K$35,9,FALSE))</f>
        <v/>
      </c>
      <c r="AK53" s="211" t="str">
        <f>IF(AK52="","",VLOOKUP(AK52,'シフト記号表（勤務時間帯）'!$C$6:$K$35,9,FALSE))</f>
        <v/>
      </c>
      <c r="AL53" s="211" t="str">
        <f>IF(AL52="","",VLOOKUP(AL52,'シフト記号表（勤務時間帯）'!$C$6:$K$35,9,FALSE))</f>
        <v/>
      </c>
      <c r="AM53" s="212" t="str">
        <f>IF(AM52="","",VLOOKUP(AM52,'シフト記号表（勤務時間帯）'!$C$6:$K$35,9,FALSE))</f>
        <v/>
      </c>
      <c r="AN53" s="210" t="str">
        <f>IF(AN52="","",VLOOKUP(AN52,'シフト記号表（勤務時間帯）'!$C$6:$K$35,9,FALSE))</f>
        <v/>
      </c>
      <c r="AO53" s="211" t="str">
        <f>IF(AO52="","",VLOOKUP(AO52,'シフト記号表（勤務時間帯）'!$C$6:$K$35,9,FALSE))</f>
        <v/>
      </c>
      <c r="AP53" s="211" t="str">
        <f>IF(AP52="","",VLOOKUP(AP52,'シフト記号表（勤務時間帯）'!$C$6:$K$35,9,FALSE))</f>
        <v/>
      </c>
      <c r="AQ53" s="211" t="str">
        <f>IF(AQ52="","",VLOOKUP(AQ52,'シフト記号表（勤務時間帯）'!$C$6:$K$35,9,FALSE))</f>
        <v/>
      </c>
      <c r="AR53" s="211" t="str">
        <f>IF(AR52="","",VLOOKUP(AR52,'シフト記号表（勤務時間帯）'!$C$6:$K$35,9,FALSE))</f>
        <v/>
      </c>
      <c r="AS53" s="211" t="str">
        <f>IF(AS52="","",VLOOKUP(AS52,'シフト記号表（勤務時間帯）'!$C$6:$K$35,9,FALSE))</f>
        <v/>
      </c>
      <c r="AT53" s="212" t="str">
        <f>IF(AT52="","",VLOOKUP(AT52,'シフト記号表（勤務時間帯）'!$C$6:$K$35,9,FALSE))</f>
        <v/>
      </c>
      <c r="AU53" s="210" t="str">
        <f>IF(AU52="","",VLOOKUP(AU52,'シフト記号表（勤務時間帯）'!$C$6:$K$35,9,FALSE))</f>
        <v/>
      </c>
      <c r="AV53" s="211" t="str">
        <f>IF(AV52="","",VLOOKUP(AV52,'シフト記号表（勤務時間帯）'!$C$6:$K$35,9,FALSE))</f>
        <v/>
      </c>
      <c r="AW53" s="211" t="str">
        <f>IF(AW52="","",VLOOKUP(AW52,'シフト記号表（勤務時間帯）'!$C$6:$K$35,9,FALSE))</f>
        <v/>
      </c>
      <c r="AX53" s="582">
        <f>IF($BB$3="４週",SUM(S53:AT53),IF($BB$3="暦月",SUM(S53:AW53),""))</f>
        <v>0</v>
      </c>
      <c r="AY53" s="583"/>
      <c r="AZ53" s="584">
        <f>IF($BB$3="４週",AX53/4,IF($BB$3="暦月",'参考様式１（通所リハ）'!AX53/('参考様式１（通所リハ）'!$BB$8/7),""))</f>
        <v>0</v>
      </c>
      <c r="BA53" s="585"/>
      <c r="BB53" s="631"/>
      <c r="BC53" s="632"/>
      <c r="BD53" s="632"/>
      <c r="BE53" s="632"/>
      <c r="BF53" s="633"/>
    </row>
    <row r="54" spans="2:58" ht="20.25" customHeight="1" x14ac:dyDescent="0.2">
      <c r="B54" s="593"/>
      <c r="C54" s="601"/>
      <c r="D54" s="602"/>
      <c r="E54" s="603"/>
      <c r="F54" s="209">
        <f>C52</f>
        <v>0</v>
      </c>
      <c r="G54" s="626"/>
      <c r="H54" s="610"/>
      <c r="I54" s="608"/>
      <c r="J54" s="608"/>
      <c r="K54" s="609"/>
      <c r="L54" s="627"/>
      <c r="M54" s="621"/>
      <c r="N54" s="621"/>
      <c r="O54" s="622"/>
      <c r="P54" s="623" t="s">
        <v>148</v>
      </c>
      <c r="Q54" s="624"/>
      <c r="R54" s="625"/>
      <c r="S54" s="214" t="str">
        <f>IF(S52="","",VLOOKUP(S52,'シフト記号表（勤務時間帯）'!$C$6:$U$35,19,FALSE))</f>
        <v/>
      </c>
      <c r="T54" s="215" t="str">
        <f>IF(T52="","",VLOOKUP(T52,'シフト記号表（勤務時間帯）'!$C$6:$U$35,19,FALSE))</f>
        <v/>
      </c>
      <c r="U54" s="215" t="str">
        <f>IF(U52="","",VLOOKUP(U52,'シフト記号表（勤務時間帯）'!$C$6:$U$35,19,FALSE))</f>
        <v/>
      </c>
      <c r="V54" s="215" t="str">
        <f>IF(V52="","",VLOOKUP(V52,'シフト記号表（勤務時間帯）'!$C$6:$U$35,19,FALSE))</f>
        <v/>
      </c>
      <c r="W54" s="215" t="str">
        <f>IF(W52="","",VLOOKUP(W52,'シフト記号表（勤務時間帯）'!$C$6:$U$35,19,FALSE))</f>
        <v/>
      </c>
      <c r="X54" s="215" t="str">
        <f>IF(X52="","",VLOOKUP(X52,'シフト記号表（勤務時間帯）'!$C$6:$U$35,19,FALSE))</f>
        <v/>
      </c>
      <c r="Y54" s="216" t="str">
        <f>IF(Y52="","",VLOOKUP(Y52,'シフト記号表（勤務時間帯）'!$C$6:$U$35,19,FALSE))</f>
        <v/>
      </c>
      <c r="Z54" s="214" t="str">
        <f>IF(Z52="","",VLOOKUP(Z52,'シフト記号表（勤務時間帯）'!$C$6:$U$35,19,FALSE))</f>
        <v/>
      </c>
      <c r="AA54" s="215" t="str">
        <f>IF(AA52="","",VLOOKUP(AA52,'シフト記号表（勤務時間帯）'!$C$6:$U$35,19,FALSE))</f>
        <v/>
      </c>
      <c r="AB54" s="215" t="str">
        <f>IF(AB52="","",VLOOKUP(AB52,'シフト記号表（勤務時間帯）'!$C$6:$U$35,19,FALSE))</f>
        <v/>
      </c>
      <c r="AC54" s="215" t="str">
        <f>IF(AC52="","",VLOOKUP(AC52,'シフト記号表（勤務時間帯）'!$C$6:$U$35,19,FALSE))</f>
        <v/>
      </c>
      <c r="AD54" s="215" t="str">
        <f>IF(AD52="","",VLOOKUP(AD52,'シフト記号表（勤務時間帯）'!$C$6:$U$35,19,FALSE))</f>
        <v/>
      </c>
      <c r="AE54" s="215" t="str">
        <f>IF(AE52="","",VLOOKUP(AE52,'シフト記号表（勤務時間帯）'!$C$6:$U$35,19,FALSE))</f>
        <v/>
      </c>
      <c r="AF54" s="216" t="str">
        <f>IF(AF52="","",VLOOKUP(AF52,'シフト記号表（勤務時間帯）'!$C$6:$U$35,19,FALSE))</f>
        <v/>
      </c>
      <c r="AG54" s="214" t="str">
        <f>IF(AG52="","",VLOOKUP(AG52,'シフト記号表（勤務時間帯）'!$C$6:$U$35,19,FALSE))</f>
        <v/>
      </c>
      <c r="AH54" s="215" t="str">
        <f>IF(AH52="","",VLOOKUP(AH52,'シフト記号表（勤務時間帯）'!$C$6:$U$35,19,FALSE))</f>
        <v/>
      </c>
      <c r="AI54" s="215" t="str">
        <f>IF(AI52="","",VLOOKUP(AI52,'シフト記号表（勤務時間帯）'!$C$6:$U$35,19,FALSE))</f>
        <v/>
      </c>
      <c r="AJ54" s="215" t="str">
        <f>IF(AJ52="","",VLOOKUP(AJ52,'シフト記号表（勤務時間帯）'!$C$6:$U$35,19,FALSE))</f>
        <v/>
      </c>
      <c r="AK54" s="215" t="str">
        <f>IF(AK52="","",VLOOKUP(AK52,'シフト記号表（勤務時間帯）'!$C$6:$U$35,19,FALSE))</f>
        <v/>
      </c>
      <c r="AL54" s="215" t="str">
        <f>IF(AL52="","",VLOOKUP(AL52,'シフト記号表（勤務時間帯）'!$C$6:$U$35,19,FALSE))</f>
        <v/>
      </c>
      <c r="AM54" s="216" t="str">
        <f>IF(AM52="","",VLOOKUP(AM52,'シフト記号表（勤務時間帯）'!$C$6:$U$35,19,FALSE))</f>
        <v/>
      </c>
      <c r="AN54" s="214" t="str">
        <f>IF(AN52="","",VLOOKUP(AN52,'シフト記号表（勤務時間帯）'!$C$6:$U$35,19,FALSE))</f>
        <v/>
      </c>
      <c r="AO54" s="215" t="str">
        <f>IF(AO52="","",VLOOKUP(AO52,'シフト記号表（勤務時間帯）'!$C$6:$U$35,19,FALSE))</f>
        <v/>
      </c>
      <c r="AP54" s="215" t="str">
        <f>IF(AP52="","",VLOOKUP(AP52,'シフト記号表（勤務時間帯）'!$C$6:$U$35,19,FALSE))</f>
        <v/>
      </c>
      <c r="AQ54" s="215" t="str">
        <f>IF(AQ52="","",VLOOKUP(AQ52,'シフト記号表（勤務時間帯）'!$C$6:$U$35,19,FALSE))</f>
        <v/>
      </c>
      <c r="AR54" s="215" t="str">
        <f>IF(AR52="","",VLOOKUP(AR52,'シフト記号表（勤務時間帯）'!$C$6:$U$35,19,FALSE))</f>
        <v/>
      </c>
      <c r="AS54" s="215" t="str">
        <f>IF(AS52="","",VLOOKUP(AS52,'シフト記号表（勤務時間帯）'!$C$6:$U$35,19,FALSE))</f>
        <v/>
      </c>
      <c r="AT54" s="216" t="str">
        <f>IF(AT52="","",VLOOKUP(AT52,'シフト記号表（勤務時間帯）'!$C$6:$U$35,19,FALSE))</f>
        <v/>
      </c>
      <c r="AU54" s="214" t="str">
        <f>IF(AU52="","",VLOOKUP(AU52,'シフト記号表（勤務時間帯）'!$C$6:$U$35,19,FALSE))</f>
        <v/>
      </c>
      <c r="AV54" s="215" t="str">
        <f>IF(AV52="","",VLOOKUP(AV52,'シフト記号表（勤務時間帯）'!$C$6:$U$35,19,FALSE))</f>
        <v/>
      </c>
      <c r="AW54" s="215" t="str">
        <f>IF(AW52="","",VLOOKUP(AW52,'シフト記号表（勤務時間帯）'!$C$6:$U$35,19,FALSE))</f>
        <v/>
      </c>
      <c r="AX54" s="589">
        <f>IF($BB$3="４週",SUM(S54:AT54),IF($BB$3="暦月",SUM(S54:AW54),""))</f>
        <v>0</v>
      </c>
      <c r="AY54" s="590"/>
      <c r="AZ54" s="591">
        <f>IF($BB$3="４週",AX54/4,IF($BB$3="暦月",'参考様式１（通所リハ）'!AX54/('参考様式１（通所リハ）'!$BB$8/7),""))</f>
        <v>0</v>
      </c>
      <c r="BA54" s="592"/>
      <c r="BB54" s="634"/>
      <c r="BC54" s="635"/>
      <c r="BD54" s="635"/>
      <c r="BE54" s="635"/>
      <c r="BF54" s="636"/>
    </row>
    <row r="55" spans="2:58" ht="20.25" customHeight="1" x14ac:dyDescent="0.2">
      <c r="B55" s="593">
        <f>B52+1</f>
        <v>12</v>
      </c>
      <c r="C55" s="595"/>
      <c r="D55" s="596"/>
      <c r="E55" s="597"/>
      <c r="F55" s="217"/>
      <c r="G55" s="604"/>
      <c r="H55" s="607"/>
      <c r="I55" s="608"/>
      <c r="J55" s="608"/>
      <c r="K55" s="609"/>
      <c r="L55" s="614"/>
      <c r="M55" s="571"/>
      <c r="N55" s="571"/>
      <c r="O55" s="572"/>
      <c r="P55" s="617" t="s">
        <v>146</v>
      </c>
      <c r="Q55" s="618"/>
      <c r="R55" s="619"/>
      <c r="S55" s="206"/>
      <c r="T55" s="207"/>
      <c r="U55" s="207"/>
      <c r="V55" s="207"/>
      <c r="W55" s="207"/>
      <c r="X55" s="207"/>
      <c r="Y55" s="208"/>
      <c r="Z55" s="206"/>
      <c r="AA55" s="207"/>
      <c r="AB55" s="207"/>
      <c r="AC55" s="207"/>
      <c r="AD55" s="207"/>
      <c r="AE55" s="207"/>
      <c r="AF55" s="208"/>
      <c r="AG55" s="206"/>
      <c r="AH55" s="207"/>
      <c r="AI55" s="207"/>
      <c r="AJ55" s="207"/>
      <c r="AK55" s="207"/>
      <c r="AL55" s="207"/>
      <c r="AM55" s="208"/>
      <c r="AN55" s="206"/>
      <c r="AO55" s="207"/>
      <c r="AP55" s="207"/>
      <c r="AQ55" s="207"/>
      <c r="AR55" s="207"/>
      <c r="AS55" s="207"/>
      <c r="AT55" s="208"/>
      <c r="AU55" s="206"/>
      <c r="AV55" s="207"/>
      <c r="AW55" s="207"/>
      <c r="AX55" s="566"/>
      <c r="AY55" s="567"/>
      <c r="AZ55" s="568"/>
      <c r="BA55" s="569"/>
      <c r="BB55" s="570"/>
      <c r="BC55" s="571"/>
      <c r="BD55" s="571"/>
      <c r="BE55" s="571"/>
      <c r="BF55" s="572"/>
    </row>
    <row r="56" spans="2:58" ht="20.25" customHeight="1" x14ac:dyDescent="0.2">
      <c r="B56" s="593"/>
      <c r="C56" s="598"/>
      <c r="D56" s="599"/>
      <c r="E56" s="600"/>
      <c r="F56" s="209"/>
      <c r="G56" s="605"/>
      <c r="H56" s="610"/>
      <c r="I56" s="608"/>
      <c r="J56" s="608"/>
      <c r="K56" s="609"/>
      <c r="L56" s="615"/>
      <c r="M56" s="574"/>
      <c r="N56" s="574"/>
      <c r="O56" s="575"/>
      <c r="P56" s="579" t="s">
        <v>147</v>
      </c>
      <c r="Q56" s="580"/>
      <c r="R56" s="581"/>
      <c r="S56" s="210" t="str">
        <f>IF(S55="","",VLOOKUP(S55,'シフト記号表（勤務時間帯）'!$C$6:$K$35,9,FALSE))</f>
        <v/>
      </c>
      <c r="T56" s="211" t="str">
        <f>IF(T55="","",VLOOKUP(T55,'シフト記号表（勤務時間帯）'!$C$6:$K$35,9,FALSE))</f>
        <v/>
      </c>
      <c r="U56" s="211" t="str">
        <f>IF(U55="","",VLOOKUP(U55,'シフト記号表（勤務時間帯）'!$C$6:$K$35,9,FALSE))</f>
        <v/>
      </c>
      <c r="V56" s="211" t="str">
        <f>IF(V55="","",VLOOKUP(V55,'シフト記号表（勤務時間帯）'!$C$6:$K$35,9,FALSE))</f>
        <v/>
      </c>
      <c r="W56" s="211" t="str">
        <f>IF(W55="","",VLOOKUP(W55,'シフト記号表（勤務時間帯）'!$C$6:$K$35,9,FALSE))</f>
        <v/>
      </c>
      <c r="X56" s="211" t="str">
        <f>IF(X55="","",VLOOKUP(X55,'シフト記号表（勤務時間帯）'!$C$6:$K$35,9,FALSE))</f>
        <v/>
      </c>
      <c r="Y56" s="212" t="str">
        <f>IF(Y55="","",VLOOKUP(Y55,'シフト記号表（勤務時間帯）'!$C$6:$K$35,9,FALSE))</f>
        <v/>
      </c>
      <c r="Z56" s="210" t="str">
        <f>IF(Z55="","",VLOOKUP(Z55,'シフト記号表（勤務時間帯）'!$C$6:$K$35,9,FALSE))</f>
        <v/>
      </c>
      <c r="AA56" s="211" t="str">
        <f>IF(AA55="","",VLOOKUP(AA55,'シフト記号表（勤務時間帯）'!$C$6:$K$35,9,FALSE))</f>
        <v/>
      </c>
      <c r="AB56" s="211" t="str">
        <f>IF(AB55="","",VLOOKUP(AB55,'シフト記号表（勤務時間帯）'!$C$6:$K$35,9,FALSE))</f>
        <v/>
      </c>
      <c r="AC56" s="211" t="str">
        <f>IF(AC55="","",VLOOKUP(AC55,'シフト記号表（勤務時間帯）'!$C$6:$K$35,9,FALSE))</f>
        <v/>
      </c>
      <c r="AD56" s="211" t="str">
        <f>IF(AD55="","",VLOOKUP(AD55,'シフト記号表（勤務時間帯）'!$C$6:$K$35,9,FALSE))</f>
        <v/>
      </c>
      <c r="AE56" s="211" t="str">
        <f>IF(AE55="","",VLOOKUP(AE55,'シフト記号表（勤務時間帯）'!$C$6:$K$35,9,FALSE))</f>
        <v/>
      </c>
      <c r="AF56" s="212" t="str">
        <f>IF(AF55="","",VLOOKUP(AF55,'シフト記号表（勤務時間帯）'!$C$6:$K$35,9,FALSE))</f>
        <v/>
      </c>
      <c r="AG56" s="210" t="str">
        <f>IF(AG55="","",VLOOKUP(AG55,'シフト記号表（勤務時間帯）'!$C$6:$K$35,9,FALSE))</f>
        <v/>
      </c>
      <c r="AH56" s="211" t="str">
        <f>IF(AH55="","",VLOOKUP(AH55,'シフト記号表（勤務時間帯）'!$C$6:$K$35,9,FALSE))</f>
        <v/>
      </c>
      <c r="AI56" s="211" t="str">
        <f>IF(AI55="","",VLOOKUP(AI55,'シフト記号表（勤務時間帯）'!$C$6:$K$35,9,FALSE))</f>
        <v/>
      </c>
      <c r="AJ56" s="211" t="str">
        <f>IF(AJ55="","",VLOOKUP(AJ55,'シフト記号表（勤務時間帯）'!$C$6:$K$35,9,FALSE))</f>
        <v/>
      </c>
      <c r="AK56" s="211" t="str">
        <f>IF(AK55="","",VLOOKUP(AK55,'シフト記号表（勤務時間帯）'!$C$6:$K$35,9,FALSE))</f>
        <v/>
      </c>
      <c r="AL56" s="211" t="str">
        <f>IF(AL55="","",VLOOKUP(AL55,'シフト記号表（勤務時間帯）'!$C$6:$K$35,9,FALSE))</f>
        <v/>
      </c>
      <c r="AM56" s="212" t="str">
        <f>IF(AM55="","",VLOOKUP(AM55,'シフト記号表（勤務時間帯）'!$C$6:$K$35,9,FALSE))</f>
        <v/>
      </c>
      <c r="AN56" s="210" t="str">
        <f>IF(AN55="","",VLOOKUP(AN55,'シフト記号表（勤務時間帯）'!$C$6:$K$35,9,FALSE))</f>
        <v/>
      </c>
      <c r="AO56" s="211" t="str">
        <f>IF(AO55="","",VLOOKUP(AO55,'シフト記号表（勤務時間帯）'!$C$6:$K$35,9,FALSE))</f>
        <v/>
      </c>
      <c r="AP56" s="211" t="str">
        <f>IF(AP55="","",VLOOKUP(AP55,'シフト記号表（勤務時間帯）'!$C$6:$K$35,9,FALSE))</f>
        <v/>
      </c>
      <c r="AQ56" s="211" t="str">
        <f>IF(AQ55="","",VLOOKUP(AQ55,'シフト記号表（勤務時間帯）'!$C$6:$K$35,9,FALSE))</f>
        <v/>
      </c>
      <c r="AR56" s="211" t="str">
        <f>IF(AR55="","",VLOOKUP(AR55,'シフト記号表（勤務時間帯）'!$C$6:$K$35,9,FALSE))</f>
        <v/>
      </c>
      <c r="AS56" s="211" t="str">
        <f>IF(AS55="","",VLOOKUP(AS55,'シフト記号表（勤務時間帯）'!$C$6:$K$35,9,FALSE))</f>
        <v/>
      </c>
      <c r="AT56" s="212" t="str">
        <f>IF(AT55="","",VLOOKUP(AT55,'シフト記号表（勤務時間帯）'!$C$6:$K$35,9,FALSE))</f>
        <v/>
      </c>
      <c r="AU56" s="210" t="str">
        <f>IF(AU55="","",VLOOKUP(AU55,'シフト記号表（勤務時間帯）'!$C$6:$K$35,9,FALSE))</f>
        <v/>
      </c>
      <c r="AV56" s="211" t="str">
        <f>IF(AV55="","",VLOOKUP(AV55,'シフト記号表（勤務時間帯）'!$C$6:$K$35,9,FALSE))</f>
        <v/>
      </c>
      <c r="AW56" s="211" t="str">
        <f>IF(AW55="","",VLOOKUP(AW55,'シフト記号表（勤務時間帯）'!$C$6:$K$35,9,FALSE))</f>
        <v/>
      </c>
      <c r="AX56" s="582">
        <f>IF($BB$3="４週",SUM(S56:AT56),IF($BB$3="暦月",SUM(S56:AW56),""))</f>
        <v>0</v>
      </c>
      <c r="AY56" s="583"/>
      <c r="AZ56" s="584">
        <f>IF($BB$3="４週",AX56/4,IF($BB$3="暦月",'参考様式１（通所リハ）'!AX56/('参考様式１（通所リハ）'!$BB$8/7),""))</f>
        <v>0</v>
      </c>
      <c r="BA56" s="585"/>
      <c r="BB56" s="573"/>
      <c r="BC56" s="574"/>
      <c r="BD56" s="574"/>
      <c r="BE56" s="574"/>
      <c r="BF56" s="575"/>
    </row>
    <row r="57" spans="2:58" ht="20.25" customHeight="1" x14ac:dyDescent="0.2">
      <c r="B57" s="593"/>
      <c r="C57" s="601"/>
      <c r="D57" s="602"/>
      <c r="E57" s="603"/>
      <c r="F57" s="209">
        <f>C55</f>
        <v>0</v>
      </c>
      <c r="G57" s="626"/>
      <c r="H57" s="610"/>
      <c r="I57" s="608"/>
      <c r="J57" s="608"/>
      <c r="K57" s="609"/>
      <c r="L57" s="627"/>
      <c r="M57" s="621"/>
      <c r="N57" s="621"/>
      <c r="O57" s="622"/>
      <c r="P57" s="623" t="s">
        <v>148</v>
      </c>
      <c r="Q57" s="624"/>
      <c r="R57" s="625"/>
      <c r="S57" s="214" t="str">
        <f>IF(S55="","",VLOOKUP(S55,'シフト記号表（勤務時間帯）'!$C$6:$U$35,19,FALSE))</f>
        <v/>
      </c>
      <c r="T57" s="215" t="str">
        <f>IF(T55="","",VLOOKUP(T55,'シフト記号表（勤務時間帯）'!$C$6:$U$35,19,FALSE))</f>
        <v/>
      </c>
      <c r="U57" s="215" t="str">
        <f>IF(U55="","",VLOOKUP(U55,'シフト記号表（勤務時間帯）'!$C$6:$U$35,19,FALSE))</f>
        <v/>
      </c>
      <c r="V57" s="215" t="str">
        <f>IF(V55="","",VLOOKUP(V55,'シフト記号表（勤務時間帯）'!$C$6:$U$35,19,FALSE))</f>
        <v/>
      </c>
      <c r="W57" s="215" t="str">
        <f>IF(W55="","",VLOOKUP(W55,'シフト記号表（勤務時間帯）'!$C$6:$U$35,19,FALSE))</f>
        <v/>
      </c>
      <c r="X57" s="215" t="str">
        <f>IF(X55="","",VLOOKUP(X55,'シフト記号表（勤務時間帯）'!$C$6:$U$35,19,FALSE))</f>
        <v/>
      </c>
      <c r="Y57" s="216" t="str">
        <f>IF(Y55="","",VLOOKUP(Y55,'シフト記号表（勤務時間帯）'!$C$6:$U$35,19,FALSE))</f>
        <v/>
      </c>
      <c r="Z57" s="214" t="str">
        <f>IF(Z55="","",VLOOKUP(Z55,'シフト記号表（勤務時間帯）'!$C$6:$U$35,19,FALSE))</f>
        <v/>
      </c>
      <c r="AA57" s="215" t="str">
        <f>IF(AA55="","",VLOOKUP(AA55,'シフト記号表（勤務時間帯）'!$C$6:$U$35,19,FALSE))</f>
        <v/>
      </c>
      <c r="AB57" s="215" t="str">
        <f>IF(AB55="","",VLOOKUP(AB55,'シフト記号表（勤務時間帯）'!$C$6:$U$35,19,FALSE))</f>
        <v/>
      </c>
      <c r="AC57" s="215" t="str">
        <f>IF(AC55="","",VLOOKUP(AC55,'シフト記号表（勤務時間帯）'!$C$6:$U$35,19,FALSE))</f>
        <v/>
      </c>
      <c r="AD57" s="215" t="str">
        <f>IF(AD55="","",VLOOKUP(AD55,'シフト記号表（勤務時間帯）'!$C$6:$U$35,19,FALSE))</f>
        <v/>
      </c>
      <c r="AE57" s="215" t="str">
        <f>IF(AE55="","",VLOOKUP(AE55,'シフト記号表（勤務時間帯）'!$C$6:$U$35,19,FALSE))</f>
        <v/>
      </c>
      <c r="AF57" s="216" t="str">
        <f>IF(AF55="","",VLOOKUP(AF55,'シフト記号表（勤務時間帯）'!$C$6:$U$35,19,FALSE))</f>
        <v/>
      </c>
      <c r="AG57" s="214" t="str">
        <f>IF(AG55="","",VLOOKUP(AG55,'シフト記号表（勤務時間帯）'!$C$6:$U$35,19,FALSE))</f>
        <v/>
      </c>
      <c r="AH57" s="215" t="str">
        <f>IF(AH55="","",VLOOKUP(AH55,'シフト記号表（勤務時間帯）'!$C$6:$U$35,19,FALSE))</f>
        <v/>
      </c>
      <c r="AI57" s="215" t="str">
        <f>IF(AI55="","",VLOOKUP(AI55,'シフト記号表（勤務時間帯）'!$C$6:$U$35,19,FALSE))</f>
        <v/>
      </c>
      <c r="AJ57" s="215" t="str">
        <f>IF(AJ55="","",VLOOKUP(AJ55,'シフト記号表（勤務時間帯）'!$C$6:$U$35,19,FALSE))</f>
        <v/>
      </c>
      <c r="AK57" s="215" t="str">
        <f>IF(AK55="","",VLOOKUP(AK55,'シフト記号表（勤務時間帯）'!$C$6:$U$35,19,FALSE))</f>
        <v/>
      </c>
      <c r="AL57" s="215" t="str">
        <f>IF(AL55="","",VLOOKUP(AL55,'シフト記号表（勤務時間帯）'!$C$6:$U$35,19,FALSE))</f>
        <v/>
      </c>
      <c r="AM57" s="216" t="str">
        <f>IF(AM55="","",VLOOKUP(AM55,'シフト記号表（勤務時間帯）'!$C$6:$U$35,19,FALSE))</f>
        <v/>
      </c>
      <c r="AN57" s="214" t="str">
        <f>IF(AN55="","",VLOOKUP(AN55,'シフト記号表（勤務時間帯）'!$C$6:$U$35,19,FALSE))</f>
        <v/>
      </c>
      <c r="AO57" s="215" t="str">
        <f>IF(AO55="","",VLOOKUP(AO55,'シフト記号表（勤務時間帯）'!$C$6:$U$35,19,FALSE))</f>
        <v/>
      </c>
      <c r="AP57" s="215" t="str">
        <f>IF(AP55="","",VLOOKUP(AP55,'シフト記号表（勤務時間帯）'!$C$6:$U$35,19,FALSE))</f>
        <v/>
      </c>
      <c r="AQ57" s="215" t="str">
        <f>IF(AQ55="","",VLOOKUP(AQ55,'シフト記号表（勤務時間帯）'!$C$6:$U$35,19,FALSE))</f>
        <v/>
      </c>
      <c r="AR57" s="215" t="str">
        <f>IF(AR55="","",VLOOKUP(AR55,'シフト記号表（勤務時間帯）'!$C$6:$U$35,19,FALSE))</f>
        <v/>
      </c>
      <c r="AS57" s="215" t="str">
        <f>IF(AS55="","",VLOOKUP(AS55,'シフト記号表（勤務時間帯）'!$C$6:$U$35,19,FALSE))</f>
        <v/>
      </c>
      <c r="AT57" s="216" t="str">
        <f>IF(AT55="","",VLOOKUP(AT55,'シフト記号表（勤務時間帯）'!$C$6:$U$35,19,FALSE))</f>
        <v/>
      </c>
      <c r="AU57" s="214" t="str">
        <f>IF(AU55="","",VLOOKUP(AU55,'シフト記号表（勤務時間帯）'!$C$6:$U$35,19,FALSE))</f>
        <v/>
      </c>
      <c r="AV57" s="215" t="str">
        <f>IF(AV55="","",VLOOKUP(AV55,'シフト記号表（勤務時間帯）'!$C$6:$U$35,19,FALSE))</f>
        <v/>
      </c>
      <c r="AW57" s="215" t="str">
        <f>IF(AW55="","",VLOOKUP(AW55,'シフト記号表（勤務時間帯）'!$C$6:$U$35,19,FALSE))</f>
        <v/>
      </c>
      <c r="AX57" s="589">
        <f>IF($BB$3="４週",SUM(S57:AT57),IF($BB$3="暦月",SUM(S57:AW57),""))</f>
        <v>0</v>
      </c>
      <c r="AY57" s="590"/>
      <c r="AZ57" s="591">
        <f>IF($BB$3="４週",AX57/4,IF($BB$3="暦月",'参考様式１（通所リハ）'!AX57/('参考様式１（通所リハ）'!$BB$8/7),""))</f>
        <v>0</v>
      </c>
      <c r="BA57" s="592"/>
      <c r="BB57" s="620"/>
      <c r="BC57" s="621"/>
      <c r="BD57" s="621"/>
      <c r="BE57" s="621"/>
      <c r="BF57" s="622"/>
    </row>
    <row r="58" spans="2:58" ht="20.25" customHeight="1" x14ac:dyDescent="0.2">
      <c r="B58" s="593">
        <f>B55+1</f>
        <v>13</v>
      </c>
      <c r="C58" s="595"/>
      <c r="D58" s="596"/>
      <c r="E58" s="597"/>
      <c r="F58" s="217"/>
      <c r="G58" s="604"/>
      <c r="H58" s="607"/>
      <c r="I58" s="608"/>
      <c r="J58" s="608"/>
      <c r="K58" s="609"/>
      <c r="L58" s="614"/>
      <c r="M58" s="571"/>
      <c r="N58" s="571"/>
      <c r="O58" s="572"/>
      <c r="P58" s="617" t="s">
        <v>146</v>
      </c>
      <c r="Q58" s="618"/>
      <c r="R58" s="619"/>
      <c r="S58" s="206"/>
      <c r="T58" s="207"/>
      <c r="U58" s="207"/>
      <c r="V58" s="207"/>
      <c r="W58" s="207"/>
      <c r="X58" s="207"/>
      <c r="Y58" s="208"/>
      <c r="Z58" s="206"/>
      <c r="AA58" s="207"/>
      <c r="AB58" s="207"/>
      <c r="AC58" s="207"/>
      <c r="AD58" s="207"/>
      <c r="AE58" s="207"/>
      <c r="AF58" s="208"/>
      <c r="AG58" s="206"/>
      <c r="AH58" s="207"/>
      <c r="AI58" s="207"/>
      <c r="AJ58" s="207"/>
      <c r="AK58" s="207"/>
      <c r="AL58" s="207"/>
      <c r="AM58" s="208"/>
      <c r="AN58" s="206"/>
      <c r="AO58" s="207"/>
      <c r="AP58" s="207"/>
      <c r="AQ58" s="207"/>
      <c r="AR58" s="207"/>
      <c r="AS58" s="207"/>
      <c r="AT58" s="208"/>
      <c r="AU58" s="206"/>
      <c r="AV58" s="207"/>
      <c r="AW58" s="207"/>
      <c r="AX58" s="566"/>
      <c r="AY58" s="567"/>
      <c r="AZ58" s="568"/>
      <c r="BA58" s="569"/>
      <c r="BB58" s="570"/>
      <c r="BC58" s="571"/>
      <c r="BD58" s="571"/>
      <c r="BE58" s="571"/>
      <c r="BF58" s="572"/>
    </row>
    <row r="59" spans="2:58" ht="20.25" customHeight="1" x14ac:dyDescent="0.2">
      <c r="B59" s="593"/>
      <c r="C59" s="598"/>
      <c r="D59" s="599"/>
      <c r="E59" s="600"/>
      <c r="F59" s="209"/>
      <c r="G59" s="605"/>
      <c r="H59" s="610"/>
      <c r="I59" s="608"/>
      <c r="J59" s="608"/>
      <c r="K59" s="609"/>
      <c r="L59" s="615"/>
      <c r="M59" s="574"/>
      <c r="N59" s="574"/>
      <c r="O59" s="575"/>
      <c r="P59" s="579" t="s">
        <v>147</v>
      </c>
      <c r="Q59" s="580"/>
      <c r="R59" s="581"/>
      <c r="S59" s="210" t="str">
        <f>IF(S58="","",VLOOKUP(S58,'シフト記号表（勤務時間帯）'!$C$6:$K$35,9,FALSE))</f>
        <v/>
      </c>
      <c r="T59" s="211" t="str">
        <f>IF(T58="","",VLOOKUP(T58,'シフト記号表（勤務時間帯）'!$C$6:$K$35,9,FALSE))</f>
        <v/>
      </c>
      <c r="U59" s="211" t="str">
        <f>IF(U58="","",VLOOKUP(U58,'シフト記号表（勤務時間帯）'!$C$6:$K$35,9,FALSE))</f>
        <v/>
      </c>
      <c r="V59" s="211" t="str">
        <f>IF(V58="","",VLOOKUP(V58,'シフト記号表（勤務時間帯）'!$C$6:$K$35,9,FALSE))</f>
        <v/>
      </c>
      <c r="W59" s="211" t="str">
        <f>IF(W58="","",VLOOKUP(W58,'シフト記号表（勤務時間帯）'!$C$6:$K$35,9,FALSE))</f>
        <v/>
      </c>
      <c r="X59" s="211" t="str">
        <f>IF(X58="","",VLOOKUP(X58,'シフト記号表（勤務時間帯）'!$C$6:$K$35,9,FALSE))</f>
        <v/>
      </c>
      <c r="Y59" s="212" t="str">
        <f>IF(Y58="","",VLOOKUP(Y58,'シフト記号表（勤務時間帯）'!$C$6:$K$35,9,FALSE))</f>
        <v/>
      </c>
      <c r="Z59" s="210" t="str">
        <f>IF(Z58="","",VLOOKUP(Z58,'シフト記号表（勤務時間帯）'!$C$6:$K$35,9,FALSE))</f>
        <v/>
      </c>
      <c r="AA59" s="211" t="str">
        <f>IF(AA58="","",VLOOKUP(AA58,'シフト記号表（勤務時間帯）'!$C$6:$K$35,9,FALSE))</f>
        <v/>
      </c>
      <c r="AB59" s="211" t="str">
        <f>IF(AB58="","",VLOOKUP(AB58,'シフト記号表（勤務時間帯）'!$C$6:$K$35,9,FALSE))</f>
        <v/>
      </c>
      <c r="AC59" s="211" t="str">
        <f>IF(AC58="","",VLOOKUP(AC58,'シフト記号表（勤務時間帯）'!$C$6:$K$35,9,FALSE))</f>
        <v/>
      </c>
      <c r="AD59" s="211" t="str">
        <f>IF(AD58="","",VLOOKUP(AD58,'シフト記号表（勤務時間帯）'!$C$6:$K$35,9,FALSE))</f>
        <v/>
      </c>
      <c r="AE59" s="211" t="str">
        <f>IF(AE58="","",VLOOKUP(AE58,'シフト記号表（勤務時間帯）'!$C$6:$K$35,9,FALSE))</f>
        <v/>
      </c>
      <c r="AF59" s="212" t="str">
        <f>IF(AF58="","",VLOOKUP(AF58,'シフト記号表（勤務時間帯）'!$C$6:$K$35,9,FALSE))</f>
        <v/>
      </c>
      <c r="AG59" s="210" t="str">
        <f>IF(AG58="","",VLOOKUP(AG58,'シフト記号表（勤務時間帯）'!$C$6:$K$35,9,FALSE))</f>
        <v/>
      </c>
      <c r="AH59" s="211" t="str">
        <f>IF(AH58="","",VLOOKUP(AH58,'シフト記号表（勤務時間帯）'!$C$6:$K$35,9,FALSE))</f>
        <v/>
      </c>
      <c r="AI59" s="211" t="str">
        <f>IF(AI58="","",VLOOKUP(AI58,'シフト記号表（勤務時間帯）'!$C$6:$K$35,9,FALSE))</f>
        <v/>
      </c>
      <c r="AJ59" s="211" t="str">
        <f>IF(AJ58="","",VLOOKUP(AJ58,'シフト記号表（勤務時間帯）'!$C$6:$K$35,9,FALSE))</f>
        <v/>
      </c>
      <c r="AK59" s="211" t="str">
        <f>IF(AK58="","",VLOOKUP(AK58,'シフト記号表（勤務時間帯）'!$C$6:$K$35,9,FALSE))</f>
        <v/>
      </c>
      <c r="AL59" s="211" t="str">
        <f>IF(AL58="","",VLOOKUP(AL58,'シフト記号表（勤務時間帯）'!$C$6:$K$35,9,FALSE))</f>
        <v/>
      </c>
      <c r="AM59" s="212" t="str">
        <f>IF(AM58="","",VLOOKUP(AM58,'シフト記号表（勤務時間帯）'!$C$6:$K$35,9,FALSE))</f>
        <v/>
      </c>
      <c r="AN59" s="210" t="str">
        <f>IF(AN58="","",VLOOKUP(AN58,'シフト記号表（勤務時間帯）'!$C$6:$K$35,9,FALSE))</f>
        <v/>
      </c>
      <c r="AO59" s="211" t="str">
        <f>IF(AO58="","",VLOOKUP(AO58,'シフト記号表（勤務時間帯）'!$C$6:$K$35,9,FALSE))</f>
        <v/>
      </c>
      <c r="AP59" s="211" t="str">
        <f>IF(AP58="","",VLOOKUP(AP58,'シフト記号表（勤務時間帯）'!$C$6:$K$35,9,FALSE))</f>
        <v/>
      </c>
      <c r="AQ59" s="211" t="str">
        <f>IF(AQ58="","",VLOOKUP(AQ58,'シフト記号表（勤務時間帯）'!$C$6:$K$35,9,FALSE))</f>
        <v/>
      </c>
      <c r="AR59" s="211" t="str">
        <f>IF(AR58="","",VLOOKUP(AR58,'シフト記号表（勤務時間帯）'!$C$6:$K$35,9,FALSE))</f>
        <v/>
      </c>
      <c r="AS59" s="211" t="str">
        <f>IF(AS58="","",VLOOKUP(AS58,'シフト記号表（勤務時間帯）'!$C$6:$K$35,9,FALSE))</f>
        <v/>
      </c>
      <c r="AT59" s="212" t="str">
        <f>IF(AT58="","",VLOOKUP(AT58,'シフト記号表（勤務時間帯）'!$C$6:$K$35,9,FALSE))</f>
        <v/>
      </c>
      <c r="AU59" s="210" t="str">
        <f>IF(AU58="","",VLOOKUP(AU58,'シフト記号表（勤務時間帯）'!$C$6:$K$35,9,FALSE))</f>
        <v/>
      </c>
      <c r="AV59" s="211" t="str">
        <f>IF(AV58="","",VLOOKUP(AV58,'シフト記号表（勤務時間帯）'!$C$6:$K$35,9,FALSE))</f>
        <v/>
      </c>
      <c r="AW59" s="211" t="str">
        <f>IF(AW58="","",VLOOKUP(AW58,'シフト記号表（勤務時間帯）'!$C$6:$K$35,9,FALSE))</f>
        <v/>
      </c>
      <c r="AX59" s="582">
        <f>IF($BB$3="４週",SUM(S59:AT59),IF($BB$3="暦月",SUM(S59:AW59),""))</f>
        <v>0</v>
      </c>
      <c r="AY59" s="583"/>
      <c r="AZ59" s="584">
        <f>IF($BB$3="４週",AX59/4,IF($BB$3="暦月",'参考様式１（通所リハ）'!AX59/('参考様式１（通所リハ）'!$BB$8/7),""))</f>
        <v>0</v>
      </c>
      <c r="BA59" s="585"/>
      <c r="BB59" s="573"/>
      <c r="BC59" s="574"/>
      <c r="BD59" s="574"/>
      <c r="BE59" s="574"/>
      <c r="BF59" s="575"/>
    </row>
    <row r="60" spans="2:58" ht="20.25" customHeight="1" thickBot="1" x14ac:dyDescent="0.25">
      <c r="B60" s="594"/>
      <c r="C60" s="601"/>
      <c r="D60" s="602"/>
      <c r="E60" s="603"/>
      <c r="F60" s="218">
        <f>C58</f>
        <v>0</v>
      </c>
      <c r="G60" s="606"/>
      <c r="H60" s="611"/>
      <c r="I60" s="612"/>
      <c r="J60" s="612"/>
      <c r="K60" s="613"/>
      <c r="L60" s="616"/>
      <c r="M60" s="577"/>
      <c r="N60" s="577"/>
      <c r="O60" s="578"/>
      <c r="P60" s="586" t="s">
        <v>148</v>
      </c>
      <c r="Q60" s="587"/>
      <c r="R60" s="588"/>
      <c r="S60" s="214" t="str">
        <f>IF(S58="","",VLOOKUP(S58,'シフト記号表（勤務時間帯）'!$C$6:$U$35,19,FALSE))</f>
        <v/>
      </c>
      <c r="T60" s="215" t="str">
        <f>IF(T58="","",VLOOKUP(T58,'シフト記号表（勤務時間帯）'!$C$6:$U$35,19,FALSE))</f>
        <v/>
      </c>
      <c r="U60" s="215" t="str">
        <f>IF(U58="","",VLOOKUP(U58,'シフト記号表（勤務時間帯）'!$C$6:$U$35,19,FALSE))</f>
        <v/>
      </c>
      <c r="V60" s="215" t="str">
        <f>IF(V58="","",VLOOKUP(V58,'シフト記号表（勤務時間帯）'!$C$6:$U$35,19,FALSE))</f>
        <v/>
      </c>
      <c r="W60" s="215" t="str">
        <f>IF(W58="","",VLOOKUP(W58,'シフト記号表（勤務時間帯）'!$C$6:$U$35,19,FALSE))</f>
        <v/>
      </c>
      <c r="X60" s="215" t="str">
        <f>IF(X58="","",VLOOKUP(X58,'シフト記号表（勤務時間帯）'!$C$6:$U$35,19,FALSE))</f>
        <v/>
      </c>
      <c r="Y60" s="216" t="str">
        <f>IF(Y58="","",VLOOKUP(Y58,'シフト記号表（勤務時間帯）'!$C$6:$U$35,19,FALSE))</f>
        <v/>
      </c>
      <c r="Z60" s="214" t="str">
        <f>IF(Z58="","",VLOOKUP(Z58,'シフト記号表（勤務時間帯）'!$C$6:$U$35,19,FALSE))</f>
        <v/>
      </c>
      <c r="AA60" s="215" t="str">
        <f>IF(AA58="","",VLOOKUP(AA58,'シフト記号表（勤務時間帯）'!$C$6:$U$35,19,FALSE))</f>
        <v/>
      </c>
      <c r="AB60" s="215" t="str">
        <f>IF(AB58="","",VLOOKUP(AB58,'シフト記号表（勤務時間帯）'!$C$6:$U$35,19,FALSE))</f>
        <v/>
      </c>
      <c r="AC60" s="215" t="str">
        <f>IF(AC58="","",VLOOKUP(AC58,'シフト記号表（勤務時間帯）'!$C$6:$U$35,19,FALSE))</f>
        <v/>
      </c>
      <c r="AD60" s="215" t="str">
        <f>IF(AD58="","",VLOOKUP(AD58,'シフト記号表（勤務時間帯）'!$C$6:$U$35,19,FALSE))</f>
        <v/>
      </c>
      <c r="AE60" s="215" t="str">
        <f>IF(AE58="","",VLOOKUP(AE58,'シフト記号表（勤務時間帯）'!$C$6:$U$35,19,FALSE))</f>
        <v/>
      </c>
      <c r="AF60" s="216" t="str">
        <f>IF(AF58="","",VLOOKUP(AF58,'シフト記号表（勤務時間帯）'!$C$6:$U$35,19,FALSE))</f>
        <v/>
      </c>
      <c r="AG60" s="214" t="str">
        <f>IF(AG58="","",VLOOKUP(AG58,'シフト記号表（勤務時間帯）'!$C$6:$U$35,19,FALSE))</f>
        <v/>
      </c>
      <c r="AH60" s="215" t="str">
        <f>IF(AH58="","",VLOOKUP(AH58,'シフト記号表（勤務時間帯）'!$C$6:$U$35,19,FALSE))</f>
        <v/>
      </c>
      <c r="AI60" s="215" t="str">
        <f>IF(AI58="","",VLOOKUP(AI58,'シフト記号表（勤務時間帯）'!$C$6:$U$35,19,FALSE))</f>
        <v/>
      </c>
      <c r="AJ60" s="215" t="str">
        <f>IF(AJ58="","",VLOOKUP(AJ58,'シフト記号表（勤務時間帯）'!$C$6:$U$35,19,FALSE))</f>
        <v/>
      </c>
      <c r="AK60" s="215" t="str">
        <f>IF(AK58="","",VLOOKUP(AK58,'シフト記号表（勤務時間帯）'!$C$6:$U$35,19,FALSE))</f>
        <v/>
      </c>
      <c r="AL60" s="215" t="str">
        <f>IF(AL58="","",VLOOKUP(AL58,'シフト記号表（勤務時間帯）'!$C$6:$U$35,19,FALSE))</f>
        <v/>
      </c>
      <c r="AM60" s="216" t="str">
        <f>IF(AM58="","",VLOOKUP(AM58,'シフト記号表（勤務時間帯）'!$C$6:$U$35,19,FALSE))</f>
        <v/>
      </c>
      <c r="AN60" s="214" t="str">
        <f>IF(AN58="","",VLOOKUP(AN58,'シフト記号表（勤務時間帯）'!$C$6:$U$35,19,FALSE))</f>
        <v/>
      </c>
      <c r="AO60" s="215" t="str">
        <f>IF(AO58="","",VLOOKUP(AO58,'シフト記号表（勤務時間帯）'!$C$6:$U$35,19,FALSE))</f>
        <v/>
      </c>
      <c r="AP60" s="215" t="str">
        <f>IF(AP58="","",VLOOKUP(AP58,'シフト記号表（勤務時間帯）'!$C$6:$U$35,19,FALSE))</f>
        <v/>
      </c>
      <c r="AQ60" s="215" t="str">
        <f>IF(AQ58="","",VLOOKUP(AQ58,'シフト記号表（勤務時間帯）'!$C$6:$U$35,19,FALSE))</f>
        <v/>
      </c>
      <c r="AR60" s="215" t="str">
        <f>IF(AR58="","",VLOOKUP(AR58,'シフト記号表（勤務時間帯）'!$C$6:$U$35,19,FALSE))</f>
        <v/>
      </c>
      <c r="AS60" s="215" t="str">
        <f>IF(AS58="","",VLOOKUP(AS58,'シフト記号表（勤務時間帯）'!$C$6:$U$35,19,FALSE))</f>
        <v/>
      </c>
      <c r="AT60" s="216" t="str">
        <f>IF(AT58="","",VLOOKUP(AT58,'シフト記号表（勤務時間帯）'!$C$6:$U$35,19,FALSE))</f>
        <v/>
      </c>
      <c r="AU60" s="214" t="str">
        <f>IF(AU58="","",VLOOKUP(AU58,'シフト記号表（勤務時間帯）'!$C$6:$U$35,19,FALSE))</f>
        <v/>
      </c>
      <c r="AV60" s="215" t="str">
        <f>IF(AV58="","",VLOOKUP(AV58,'シフト記号表（勤務時間帯）'!$C$6:$U$35,19,FALSE))</f>
        <v/>
      </c>
      <c r="AW60" s="215" t="str">
        <f>IF(AW58="","",VLOOKUP(AW58,'シフト記号表（勤務時間帯）'!$C$6:$U$35,19,FALSE))</f>
        <v/>
      </c>
      <c r="AX60" s="589">
        <f>IF($BB$3="４週",SUM(S60:AT60),IF($BB$3="暦月",SUM(S60:AW60),""))</f>
        <v>0</v>
      </c>
      <c r="AY60" s="590"/>
      <c r="AZ60" s="591">
        <f>IF($BB$3="４週",AX60/4,IF($BB$3="暦月",'参考様式１（通所リハ）'!AX60/('参考様式１（通所リハ）'!$BB$8/7),""))</f>
        <v>0</v>
      </c>
      <c r="BA60" s="592"/>
      <c r="BB60" s="576"/>
      <c r="BC60" s="577"/>
      <c r="BD60" s="577"/>
      <c r="BE60" s="577"/>
      <c r="BF60" s="578"/>
    </row>
    <row r="61" spans="2:58" s="187" customFormat="1" ht="6" customHeight="1" thickBot="1" x14ac:dyDescent="0.25">
      <c r="B61" s="219"/>
      <c r="C61" s="220"/>
      <c r="D61" s="220"/>
      <c r="E61" s="220"/>
      <c r="F61" s="221"/>
      <c r="G61" s="221"/>
      <c r="H61" s="222"/>
      <c r="I61" s="222"/>
      <c r="J61" s="222"/>
      <c r="K61" s="222"/>
      <c r="L61" s="221"/>
      <c r="M61" s="221"/>
      <c r="N61" s="221"/>
      <c r="O61" s="221"/>
      <c r="P61" s="223"/>
      <c r="Q61" s="223"/>
      <c r="R61" s="223"/>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4"/>
      <c r="AY61" s="224"/>
      <c r="AZ61" s="224"/>
      <c r="BA61" s="224"/>
      <c r="BB61" s="221"/>
      <c r="BC61" s="221"/>
      <c r="BD61" s="221"/>
      <c r="BE61" s="221"/>
      <c r="BF61" s="225"/>
    </row>
    <row r="62" spans="2:58" ht="20.100000000000001" customHeight="1" x14ac:dyDescent="0.2">
      <c r="B62" s="226"/>
      <c r="C62" s="227"/>
      <c r="D62" s="227"/>
      <c r="E62" s="227"/>
      <c r="F62" s="228"/>
      <c r="G62" s="548" t="s">
        <v>149</v>
      </c>
      <c r="H62" s="548"/>
      <c r="I62" s="548"/>
      <c r="J62" s="548"/>
      <c r="K62" s="549"/>
      <c r="L62" s="229"/>
      <c r="M62" s="554" t="s">
        <v>150</v>
      </c>
      <c r="N62" s="555"/>
      <c r="O62" s="555"/>
      <c r="P62" s="555"/>
      <c r="Q62" s="555"/>
      <c r="R62" s="556"/>
      <c r="S62" s="230" t="str">
        <f t="shared" ref="S62:AH68" si="1">IF(SUMIF($F$22:$F$60, $M62, S$22:S$60)=0,"",SUMIF($F$22:$F$60, $M62, S$22:S$60))</f>
        <v/>
      </c>
      <c r="T62" s="231" t="str">
        <f t="shared" si="1"/>
        <v/>
      </c>
      <c r="U62" s="231" t="str">
        <f t="shared" si="1"/>
        <v/>
      </c>
      <c r="V62" s="231" t="str">
        <f t="shared" si="1"/>
        <v/>
      </c>
      <c r="W62" s="231" t="str">
        <f t="shared" si="1"/>
        <v/>
      </c>
      <c r="X62" s="231" t="str">
        <f t="shared" si="1"/>
        <v/>
      </c>
      <c r="Y62" s="232" t="str">
        <f t="shared" si="1"/>
        <v/>
      </c>
      <c r="Z62" s="230" t="str">
        <f t="shared" si="1"/>
        <v/>
      </c>
      <c r="AA62" s="231" t="str">
        <f t="shared" si="1"/>
        <v/>
      </c>
      <c r="AB62" s="231" t="str">
        <f t="shared" si="1"/>
        <v/>
      </c>
      <c r="AC62" s="231" t="str">
        <f t="shared" si="1"/>
        <v/>
      </c>
      <c r="AD62" s="231" t="str">
        <f t="shared" si="1"/>
        <v/>
      </c>
      <c r="AE62" s="231" t="str">
        <f t="shared" si="1"/>
        <v/>
      </c>
      <c r="AF62" s="232" t="str">
        <f t="shared" si="1"/>
        <v/>
      </c>
      <c r="AG62" s="230" t="str">
        <f t="shared" si="1"/>
        <v/>
      </c>
      <c r="AH62" s="231" t="str">
        <f t="shared" si="1"/>
        <v/>
      </c>
      <c r="AI62" s="231" t="str">
        <f t="shared" ref="AI62:AX68" si="2">IF(SUMIF($F$22:$F$60, $M62, AI$22:AI$60)=0,"",SUMIF($F$22:$F$60, $M62, AI$22:AI$60))</f>
        <v/>
      </c>
      <c r="AJ62" s="231" t="str">
        <f t="shared" si="2"/>
        <v/>
      </c>
      <c r="AK62" s="231" t="str">
        <f t="shared" si="2"/>
        <v/>
      </c>
      <c r="AL62" s="231" t="str">
        <f t="shared" si="2"/>
        <v/>
      </c>
      <c r="AM62" s="232" t="str">
        <f t="shared" si="2"/>
        <v/>
      </c>
      <c r="AN62" s="230" t="str">
        <f t="shared" si="2"/>
        <v/>
      </c>
      <c r="AO62" s="231" t="str">
        <f t="shared" si="2"/>
        <v/>
      </c>
      <c r="AP62" s="231" t="str">
        <f t="shared" si="2"/>
        <v/>
      </c>
      <c r="AQ62" s="231" t="str">
        <f t="shared" si="2"/>
        <v/>
      </c>
      <c r="AR62" s="231" t="str">
        <f t="shared" si="2"/>
        <v/>
      </c>
      <c r="AS62" s="231" t="str">
        <f t="shared" si="2"/>
        <v/>
      </c>
      <c r="AT62" s="232" t="str">
        <f t="shared" si="2"/>
        <v/>
      </c>
      <c r="AU62" s="230" t="str">
        <f t="shared" si="2"/>
        <v/>
      </c>
      <c r="AV62" s="231" t="str">
        <f t="shared" si="2"/>
        <v/>
      </c>
      <c r="AW62" s="231" t="str">
        <f t="shared" si="2"/>
        <v/>
      </c>
      <c r="AX62" s="542" t="str">
        <f t="shared" si="2"/>
        <v/>
      </c>
      <c r="AY62" s="543"/>
      <c r="AZ62" s="544" t="str">
        <f t="shared" ref="AZ62:AZ68" si="3">IF(AX62="","",IF($BB$3="４週",AX62/4,IF($BB$3="暦月",AX62/($BB$8/7),"")))</f>
        <v/>
      </c>
      <c r="BA62" s="545"/>
      <c r="BB62" s="557"/>
      <c r="BC62" s="558"/>
      <c r="BD62" s="558"/>
      <c r="BE62" s="558"/>
      <c r="BF62" s="559"/>
    </row>
    <row r="63" spans="2:58" ht="20.25" customHeight="1" x14ac:dyDescent="0.2">
      <c r="B63" s="233"/>
      <c r="C63" s="234"/>
      <c r="D63" s="234"/>
      <c r="E63" s="234"/>
      <c r="F63" s="235"/>
      <c r="G63" s="550"/>
      <c r="H63" s="550"/>
      <c r="I63" s="550"/>
      <c r="J63" s="550"/>
      <c r="K63" s="551"/>
      <c r="L63" s="236"/>
      <c r="M63" s="540" t="s">
        <v>151</v>
      </c>
      <c r="N63" s="540"/>
      <c r="O63" s="540"/>
      <c r="P63" s="540"/>
      <c r="Q63" s="540"/>
      <c r="R63" s="541"/>
      <c r="S63" s="230" t="str">
        <f t="shared" si="1"/>
        <v/>
      </c>
      <c r="T63" s="231" t="str">
        <f t="shared" si="1"/>
        <v/>
      </c>
      <c r="U63" s="231" t="str">
        <f t="shared" si="1"/>
        <v/>
      </c>
      <c r="V63" s="231" t="str">
        <f t="shared" si="1"/>
        <v/>
      </c>
      <c r="W63" s="231" t="str">
        <f t="shared" si="1"/>
        <v/>
      </c>
      <c r="X63" s="231" t="str">
        <f t="shared" si="1"/>
        <v/>
      </c>
      <c r="Y63" s="232" t="str">
        <f t="shared" si="1"/>
        <v/>
      </c>
      <c r="Z63" s="230" t="str">
        <f t="shared" si="1"/>
        <v/>
      </c>
      <c r="AA63" s="231" t="str">
        <f t="shared" si="1"/>
        <v/>
      </c>
      <c r="AB63" s="231" t="str">
        <f t="shared" si="1"/>
        <v/>
      </c>
      <c r="AC63" s="231" t="str">
        <f t="shared" si="1"/>
        <v/>
      </c>
      <c r="AD63" s="231" t="str">
        <f t="shared" si="1"/>
        <v/>
      </c>
      <c r="AE63" s="231" t="str">
        <f t="shared" si="1"/>
        <v/>
      </c>
      <c r="AF63" s="232" t="str">
        <f t="shared" si="1"/>
        <v/>
      </c>
      <c r="AG63" s="230" t="str">
        <f t="shared" si="1"/>
        <v/>
      </c>
      <c r="AH63" s="231" t="str">
        <f t="shared" si="1"/>
        <v/>
      </c>
      <c r="AI63" s="231" t="str">
        <f t="shared" si="2"/>
        <v/>
      </c>
      <c r="AJ63" s="231" t="str">
        <f t="shared" si="2"/>
        <v/>
      </c>
      <c r="AK63" s="231" t="str">
        <f t="shared" si="2"/>
        <v/>
      </c>
      <c r="AL63" s="231" t="str">
        <f t="shared" si="2"/>
        <v/>
      </c>
      <c r="AM63" s="232" t="str">
        <f t="shared" si="2"/>
        <v/>
      </c>
      <c r="AN63" s="230" t="str">
        <f t="shared" si="2"/>
        <v/>
      </c>
      <c r="AO63" s="231" t="str">
        <f t="shared" si="2"/>
        <v/>
      </c>
      <c r="AP63" s="231" t="str">
        <f t="shared" si="2"/>
        <v/>
      </c>
      <c r="AQ63" s="231" t="str">
        <f t="shared" si="2"/>
        <v/>
      </c>
      <c r="AR63" s="231" t="str">
        <f t="shared" si="2"/>
        <v/>
      </c>
      <c r="AS63" s="231" t="str">
        <f t="shared" si="2"/>
        <v/>
      </c>
      <c r="AT63" s="232" t="str">
        <f t="shared" si="2"/>
        <v/>
      </c>
      <c r="AU63" s="230" t="str">
        <f t="shared" si="2"/>
        <v/>
      </c>
      <c r="AV63" s="231" t="str">
        <f t="shared" si="2"/>
        <v/>
      </c>
      <c r="AW63" s="231" t="str">
        <f t="shared" si="2"/>
        <v/>
      </c>
      <c r="AX63" s="542" t="str">
        <f t="shared" si="2"/>
        <v/>
      </c>
      <c r="AY63" s="543"/>
      <c r="AZ63" s="544" t="str">
        <f t="shared" si="3"/>
        <v/>
      </c>
      <c r="BA63" s="545"/>
      <c r="BB63" s="560"/>
      <c r="BC63" s="561"/>
      <c r="BD63" s="561"/>
      <c r="BE63" s="561"/>
      <c r="BF63" s="562"/>
    </row>
    <row r="64" spans="2:58" ht="20.25" customHeight="1" x14ac:dyDescent="0.2">
      <c r="B64" s="233"/>
      <c r="C64" s="234"/>
      <c r="D64" s="234"/>
      <c r="E64" s="234"/>
      <c r="F64" s="235"/>
      <c r="G64" s="550"/>
      <c r="H64" s="550"/>
      <c r="I64" s="550"/>
      <c r="J64" s="550"/>
      <c r="K64" s="551"/>
      <c r="L64" s="236"/>
      <c r="M64" s="540" t="s">
        <v>152</v>
      </c>
      <c r="N64" s="540"/>
      <c r="O64" s="540"/>
      <c r="P64" s="540"/>
      <c r="Q64" s="540"/>
      <c r="R64" s="541"/>
      <c r="S64" s="230" t="str">
        <f t="shared" si="1"/>
        <v/>
      </c>
      <c r="T64" s="231" t="str">
        <f t="shared" si="1"/>
        <v/>
      </c>
      <c r="U64" s="231" t="str">
        <f t="shared" si="1"/>
        <v/>
      </c>
      <c r="V64" s="231" t="str">
        <f t="shared" si="1"/>
        <v/>
      </c>
      <c r="W64" s="231" t="str">
        <f t="shared" si="1"/>
        <v/>
      </c>
      <c r="X64" s="231" t="str">
        <f t="shared" si="1"/>
        <v/>
      </c>
      <c r="Y64" s="232" t="str">
        <f t="shared" si="1"/>
        <v/>
      </c>
      <c r="Z64" s="230" t="str">
        <f t="shared" si="1"/>
        <v/>
      </c>
      <c r="AA64" s="231" t="str">
        <f t="shared" si="1"/>
        <v/>
      </c>
      <c r="AB64" s="231" t="str">
        <f t="shared" si="1"/>
        <v/>
      </c>
      <c r="AC64" s="231" t="str">
        <f t="shared" si="1"/>
        <v/>
      </c>
      <c r="AD64" s="231" t="str">
        <f t="shared" si="1"/>
        <v/>
      </c>
      <c r="AE64" s="231" t="str">
        <f t="shared" si="1"/>
        <v/>
      </c>
      <c r="AF64" s="232" t="str">
        <f t="shared" si="1"/>
        <v/>
      </c>
      <c r="AG64" s="230" t="str">
        <f t="shared" si="1"/>
        <v/>
      </c>
      <c r="AH64" s="231" t="str">
        <f t="shared" si="1"/>
        <v/>
      </c>
      <c r="AI64" s="231" t="str">
        <f t="shared" si="2"/>
        <v/>
      </c>
      <c r="AJ64" s="231" t="str">
        <f t="shared" si="2"/>
        <v/>
      </c>
      <c r="AK64" s="231" t="str">
        <f t="shared" si="2"/>
        <v/>
      </c>
      <c r="AL64" s="231" t="str">
        <f t="shared" si="2"/>
        <v/>
      </c>
      <c r="AM64" s="232" t="str">
        <f t="shared" si="2"/>
        <v/>
      </c>
      <c r="AN64" s="230" t="str">
        <f t="shared" si="2"/>
        <v/>
      </c>
      <c r="AO64" s="231" t="str">
        <f t="shared" si="2"/>
        <v/>
      </c>
      <c r="AP64" s="231" t="str">
        <f t="shared" si="2"/>
        <v/>
      </c>
      <c r="AQ64" s="231" t="str">
        <f t="shared" si="2"/>
        <v/>
      </c>
      <c r="AR64" s="231" t="str">
        <f t="shared" si="2"/>
        <v/>
      </c>
      <c r="AS64" s="231" t="str">
        <f t="shared" si="2"/>
        <v/>
      </c>
      <c r="AT64" s="232" t="str">
        <f t="shared" si="2"/>
        <v/>
      </c>
      <c r="AU64" s="230" t="str">
        <f t="shared" si="2"/>
        <v/>
      </c>
      <c r="AV64" s="231" t="str">
        <f t="shared" si="2"/>
        <v/>
      </c>
      <c r="AW64" s="231" t="str">
        <f t="shared" si="2"/>
        <v/>
      </c>
      <c r="AX64" s="542" t="str">
        <f t="shared" si="2"/>
        <v/>
      </c>
      <c r="AY64" s="543"/>
      <c r="AZ64" s="544" t="str">
        <f t="shared" si="3"/>
        <v/>
      </c>
      <c r="BA64" s="545"/>
      <c r="BB64" s="560"/>
      <c r="BC64" s="561"/>
      <c r="BD64" s="561"/>
      <c r="BE64" s="561"/>
      <c r="BF64" s="562"/>
    </row>
    <row r="65" spans="2:73" ht="20.25" customHeight="1" x14ac:dyDescent="0.2">
      <c r="B65" s="233"/>
      <c r="C65" s="234"/>
      <c r="D65" s="234"/>
      <c r="E65" s="234"/>
      <c r="F65" s="235"/>
      <c r="G65" s="550"/>
      <c r="H65" s="550"/>
      <c r="I65" s="550"/>
      <c r="J65" s="550"/>
      <c r="K65" s="551"/>
      <c r="L65" s="236"/>
      <c r="M65" s="540" t="s">
        <v>153</v>
      </c>
      <c r="N65" s="540"/>
      <c r="O65" s="540"/>
      <c r="P65" s="540"/>
      <c r="Q65" s="540"/>
      <c r="R65" s="541"/>
      <c r="S65" s="230" t="str">
        <f t="shared" si="1"/>
        <v/>
      </c>
      <c r="T65" s="231" t="str">
        <f t="shared" si="1"/>
        <v/>
      </c>
      <c r="U65" s="231" t="str">
        <f t="shared" si="1"/>
        <v/>
      </c>
      <c r="V65" s="231" t="str">
        <f t="shared" si="1"/>
        <v/>
      </c>
      <c r="W65" s="231" t="str">
        <f t="shared" si="1"/>
        <v/>
      </c>
      <c r="X65" s="231" t="str">
        <f t="shared" si="1"/>
        <v/>
      </c>
      <c r="Y65" s="232" t="str">
        <f t="shared" si="1"/>
        <v/>
      </c>
      <c r="Z65" s="230" t="str">
        <f t="shared" si="1"/>
        <v/>
      </c>
      <c r="AA65" s="231" t="str">
        <f t="shared" si="1"/>
        <v/>
      </c>
      <c r="AB65" s="231" t="str">
        <f t="shared" si="1"/>
        <v/>
      </c>
      <c r="AC65" s="231" t="str">
        <f t="shared" si="1"/>
        <v/>
      </c>
      <c r="AD65" s="231" t="str">
        <f t="shared" si="1"/>
        <v/>
      </c>
      <c r="AE65" s="231" t="str">
        <f t="shared" si="1"/>
        <v/>
      </c>
      <c r="AF65" s="232" t="str">
        <f t="shared" si="1"/>
        <v/>
      </c>
      <c r="AG65" s="230" t="str">
        <f t="shared" si="1"/>
        <v/>
      </c>
      <c r="AH65" s="231" t="str">
        <f t="shared" si="1"/>
        <v/>
      </c>
      <c r="AI65" s="231" t="str">
        <f t="shared" si="2"/>
        <v/>
      </c>
      <c r="AJ65" s="231" t="str">
        <f t="shared" si="2"/>
        <v/>
      </c>
      <c r="AK65" s="231" t="str">
        <f t="shared" si="2"/>
        <v/>
      </c>
      <c r="AL65" s="231" t="str">
        <f t="shared" si="2"/>
        <v/>
      </c>
      <c r="AM65" s="232" t="str">
        <f t="shared" si="2"/>
        <v/>
      </c>
      <c r="AN65" s="230" t="str">
        <f t="shared" si="2"/>
        <v/>
      </c>
      <c r="AO65" s="231" t="str">
        <f t="shared" si="2"/>
        <v/>
      </c>
      <c r="AP65" s="231" t="str">
        <f t="shared" si="2"/>
        <v/>
      </c>
      <c r="AQ65" s="231" t="str">
        <f t="shared" si="2"/>
        <v/>
      </c>
      <c r="AR65" s="231" t="str">
        <f t="shared" si="2"/>
        <v/>
      </c>
      <c r="AS65" s="231" t="str">
        <f t="shared" si="2"/>
        <v/>
      </c>
      <c r="AT65" s="232" t="str">
        <f t="shared" si="2"/>
        <v/>
      </c>
      <c r="AU65" s="230" t="str">
        <f t="shared" si="2"/>
        <v/>
      </c>
      <c r="AV65" s="231" t="str">
        <f t="shared" si="2"/>
        <v/>
      </c>
      <c r="AW65" s="231" t="str">
        <f t="shared" si="2"/>
        <v/>
      </c>
      <c r="AX65" s="542" t="str">
        <f t="shared" si="2"/>
        <v/>
      </c>
      <c r="AY65" s="543"/>
      <c r="AZ65" s="544" t="str">
        <f t="shared" si="3"/>
        <v/>
      </c>
      <c r="BA65" s="545"/>
      <c r="BB65" s="560"/>
      <c r="BC65" s="561"/>
      <c r="BD65" s="561"/>
      <c r="BE65" s="561"/>
      <c r="BF65" s="562"/>
    </row>
    <row r="66" spans="2:73" ht="20.25" customHeight="1" x14ac:dyDescent="0.2">
      <c r="B66" s="233"/>
      <c r="C66" s="234"/>
      <c r="D66" s="234"/>
      <c r="E66" s="234"/>
      <c r="F66" s="235"/>
      <c r="G66" s="550"/>
      <c r="H66" s="550"/>
      <c r="I66" s="550"/>
      <c r="J66" s="550"/>
      <c r="K66" s="551"/>
      <c r="L66" s="236"/>
      <c r="M66" s="540" t="s">
        <v>154</v>
      </c>
      <c r="N66" s="540"/>
      <c r="O66" s="540"/>
      <c r="P66" s="540"/>
      <c r="Q66" s="540"/>
      <c r="R66" s="541"/>
      <c r="S66" s="230" t="str">
        <f t="shared" si="1"/>
        <v/>
      </c>
      <c r="T66" s="231" t="str">
        <f t="shared" si="1"/>
        <v/>
      </c>
      <c r="U66" s="231" t="str">
        <f t="shared" si="1"/>
        <v/>
      </c>
      <c r="V66" s="231" t="str">
        <f t="shared" si="1"/>
        <v/>
      </c>
      <c r="W66" s="231" t="str">
        <f t="shared" si="1"/>
        <v/>
      </c>
      <c r="X66" s="231" t="str">
        <f t="shared" si="1"/>
        <v/>
      </c>
      <c r="Y66" s="232" t="str">
        <f t="shared" si="1"/>
        <v/>
      </c>
      <c r="Z66" s="230" t="str">
        <f t="shared" si="1"/>
        <v/>
      </c>
      <c r="AA66" s="231" t="str">
        <f t="shared" si="1"/>
        <v/>
      </c>
      <c r="AB66" s="231" t="str">
        <f t="shared" si="1"/>
        <v/>
      </c>
      <c r="AC66" s="231" t="str">
        <f t="shared" si="1"/>
        <v/>
      </c>
      <c r="AD66" s="231" t="str">
        <f t="shared" si="1"/>
        <v/>
      </c>
      <c r="AE66" s="231" t="str">
        <f t="shared" si="1"/>
        <v/>
      </c>
      <c r="AF66" s="232" t="str">
        <f t="shared" si="1"/>
        <v/>
      </c>
      <c r="AG66" s="230" t="str">
        <f t="shared" si="1"/>
        <v/>
      </c>
      <c r="AH66" s="231" t="str">
        <f t="shared" si="1"/>
        <v/>
      </c>
      <c r="AI66" s="231" t="str">
        <f t="shared" si="2"/>
        <v/>
      </c>
      <c r="AJ66" s="231" t="str">
        <f t="shared" si="2"/>
        <v/>
      </c>
      <c r="AK66" s="231" t="str">
        <f t="shared" si="2"/>
        <v/>
      </c>
      <c r="AL66" s="231" t="str">
        <f t="shared" si="2"/>
        <v/>
      </c>
      <c r="AM66" s="232" t="str">
        <f t="shared" si="2"/>
        <v/>
      </c>
      <c r="AN66" s="230" t="str">
        <f t="shared" si="2"/>
        <v/>
      </c>
      <c r="AO66" s="231" t="str">
        <f t="shared" si="2"/>
        <v/>
      </c>
      <c r="AP66" s="231" t="str">
        <f t="shared" si="2"/>
        <v/>
      </c>
      <c r="AQ66" s="231" t="str">
        <f t="shared" si="2"/>
        <v/>
      </c>
      <c r="AR66" s="231" t="str">
        <f t="shared" si="2"/>
        <v/>
      </c>
      <c r="AS66" s="231" t="str">
        <f t="shared" si="2"/>
        <v/>
      </c>
      <c r="AT66" s="232" t="str">
        <f t="shared" si="2"/>
        <v/>
      </c>
      <c r="AU66" s="230" t="str">
        <f t="shared" si="2"/>
        <v/>
      </c>
      <c r="AV66" s="231" t="str">
        <f t="shared" si="2"/>
        <v/>
      </c>
      <c r="AW66" s="231" t="str">
        <f t="shared" si="2"/>
        <v/>
      </c>
      <c r="AX66" s="542" t="str">
        <f t="shared" si="2"/>
        <v/>
      </c>
      <c r="AY66" s="543"/>
      <c r="AZ66" s="544" t="str">
        <f t="shared" si="3"/>
        <v/>
      </c>
      <c r="BA66" s="545"/>
      <c r="BB66" s="560"/>
      <c r="BC66" s="561"/>
      <c r="BD66" s="561"/>
      <c r="BE66" s="561"/>
      <c r="BF66" s="562"/>
    </row>
    <row r="67" spans="2:73" ht="20.25" customHeight="1" x14ac:dyDescent="0.2">
      <c r="B67" s="233"/>
      <c r="C67" s="234"/>
      <c r="D67" s="234"/>
      <c r="E67" s="234"/>
      <c r="F67" s="235"/>
      <c r="G67" s="550"/>
      <c r="H67" s="550"/>
      <c r="I67" s="550"/>
      <c r="J67" s="550"/>
      <c r="K67" s="551"/>
      <c r="L67" s="236"/>
      <c r="M67" s="540" t="s">
        <v>155</v>
      </c>
      <c r="N67" s="540"/>
      <c r="O67" s="540"/>
      <c r="P67" s="540"/>
      <c r="Q67" s="540"/>
      <c r="R67" s="541"/>
      <c r="S67" s="230" t="str">
        <f t="shared" si="1"/>
        <v/>
      </c>
      <c r="T67" s="231" t="str">
        <f t="shared" si="1"/>
        <v/>
      </c>
      <c r="U67" s="231" t="str">
        <f t="shared" si="1"/>
        <v/>
      </c>
      <c r="V67" s="231" t="str">
        <f t="shared" si="1"/>
        <v/>
      </c>
      <c r="W67" s="231" t="str">
        <f t="shared" si="1"/>
        <v/>
      </c>
      <c r="X67" s="231" t="str">
        <f t="shared" si="1"/>
        <v/>
      </c>
      <c r="Y67" s="232" t="str">
        <f t="shared" si="1"/>
        <v/>
      </c>
      <c r="Z67" s="230" t="str">
        <f t="shared" si="1"/>
        <v/>
      </c>
      <c r="AA67" s="231" t="str">
        <f t="shared" si="1"/>
        <v/>
      </c>
      <c r="AB67" s="231" t="str">
        <f t="shared" si="1"/>
        <v/>
      </c>
      <c r="AC67" s="231" t="str">
        <f t="shared" si="1"/>
        <v/>
      </c>
      <c r="AD67" s="231" t="str">
        <f t="shared" si="1"/>
        <v/>
      </c>
      <c r="AE67" s="231" t="str">
        <f t="shared" si="1"/>
        <v/>
      </c>
      <c r="AF67" s="232" t="str">
        <f t="shared" si="1"/>
        <v/>
      </c>
      <c r="AG67" s="230" t="str">
        <f t="shared" si="1"/>
        <v/>
      </c>
      <c r="AH67" s="231" t="str">
        <f t="shared" si="1"/>
        <v/>
      </c>
      <c r="AI67" s="231" t="str">
        <f t="shared" si="2"/>
        <v/>
      </c>
      <c r="AJ67" s="231" t="str">
        <f t="shared" si="2"/>
        <v/>
      </c>
      <c r="AK67" s="231" t="str">
        <f t="shared" si="2"/>
        <v/>
      </c>
      <c r="AL67" s="231" t="str">
        <f t="shared" si="2"/>
        <v/>
      </c>
      <c r="AM67" s="232" t="str">
        <f t="shared" si="2"/>
        <v/>
      </c>
      <c r="AN67" s="230" t="str">
        <f t="shared" si="2"/>
        <v/>
      </c>
      <c r="AO67" s="231" t="str">
        <f t="shared" si="2"/>
        <v/>
      </c>
      <c r="AP67" s="231" t="str">
        <f t="shared" si="2"/>
        <v/>
      </c>
      <c r="AQ67" s="231" t="str">
        <f t="shared" si="2"/>
        <v/>
      </c>
      <c r="AR67" s="231" t="str">
        <f t="shared" si="2"/>
        <v/>
      </c>
      <c r="AS67" s="231" t="str">
        <f t="shared" si="2"/>
        <v/>
      </c>
      <c r="AT67" s="232" t="str">
        <f t="shared" si="2"/>
        <v/>
      </c>
      <c r="AU67" s="230" t="str">
        <f t="shared" si="2"/>
        <v/>
      </c>
      <c r="AV67" s="231" t="str">
        <f t="shared" si="2"/>
        <v/>
      </c>
      <c r="AW67" s="231" t="str">
        <f t="shared" si="2"/>
        <v/>
      </c>
      <c r="AX67" s="542" t="str">
        <f t="shared" si="2"/>
        <v/>
      </c>
      <c r="AY67" s="543"/>
      <c r="AZ67" s="544" t="str">
        <f t="shared" si="3"/>
        <v/>
      </c>
      <c r="BA67" s="545"/>
      <c r="BB67" s="560"/>
      <c r="BC67" s="561"/>
      <c r="BD67" s="561"/>
      <c r="BE67" s="561"/>
      <c r="BF67" s="562"/>
    </row>
    <row r="68" spans="2:73" ht="20.25" customHeight="1" x14ac:dyDescent="0.2">
      <c r="B68" s="237"/>
      <c r="C68" s="238"/>
      <c r="D68" s="238"/>
      <c r="E68" s="238"/>
      <c r="F68" s="235"/>
      <c r="G68" s="552"/>
      <c r="H68" s="552"/>
      <c r="I68" s="552"/>
      <c r="J68" s="552"/>
      <c r="K68" s="553"/>
      <c r="L68" s="239"/>
      <c r="M68" s="546" t="s">
        <v>156</v>
      </c>
      <c r="N68" s="546"/>
      <c r="O68" s="546"/>
      <c r="P68" s="546"/>
      <c r="Q68" s="546"/>
      <c r="R68" s="547"/>
      <c r="S68" s="230" t="str">
        <f t="shared" si="1"/>
        <v/>
      </c>
      <c r="T68" s="231" t="str">
        <f t="shared" si="1"/>
        <v/>
      </c>
      <c r="U68" s="231" t="str">
        <f t="shared" si="1"/>
        <v/>
      </c>
      <c r="V68" s="231" t="str">
        <f t="shared" si="1"/>
        <v/>
      </c>
      <c r="W68" s="231" t="str">
        <f t="shared" si="1"/>
        <v/>
      </c>
      <c r="X68" s="231" t="str">
        <f t="shared" si="1"/>
        <v/>
      </c>
      <c r="Y68" s="232" t="str">
        <f t="shared" si="1"/>
        <v/>
      </c>
      <c r="Z68" s="230" t="str">
        <f t="shared" si="1"/>
        <v/>
      </c>
      <c r="AA68" s="231" t="str">
        <f t="shared" si="1"/>
        <v/>
      </c>
      <c r="AB68" s="231" t="str">
        <f t="shared" si="1"/>
        <v/>
      </c>
      <c r="AC68" s="231" t="str">
        <f t="shared" si="1"/>
        <v/>
      </c>
      <c r="AD68" s="231" t="str">
        <f t="shared" si="1"/>
        <v/>
      </c>
      <c r="AE68" s="231" t="str">
        <f t="shared" si="1"/>
        <v/>
      </c>
      <c r="AF68" s="232" t="str">
        <f t="shared" si="1"/>
        <v/>
      </c>
      <c r="AG68" s="230" t="str">
        <f t="shared" si="1"/>
        <v/>
      </c>
      <c r="AH68" s="231" t="str">
        <f t="shared" si="1"/>
        <v/>
      </c>
      <c r="AI68" s="231" t="str">
        <f t="shared" si="2"/>
        <v/>
      </c>
      <c r="AJ68" s="231" t="str">
        <f t="shared" si="2"/>
        <v/>
      </c>
      <c r="AK68" s="231" t="str">
        <f t="shared" si="2"/>
        <v/>
      </c>
      <c r="AL68" s="231" t="str">
        <f t="shared" si="2"/>
        <v/>
      </c>
      <c r="AM68" s="232" t="str">
        <f t="shared" si="2"/>
        <v/>
      </c>
      <c r="AN68" s="230" t="str">
        <f t="shared" si="2"/>
        <v/>
      </c>
      <c r="AO68" s="231" t="str">
        <f t="shared" si="2"/>
        <v/>
      </c>
      <c r="AP68" s="231" t="str">
        <f t="shared" si="2"/>
        <v/>
      </c>
      <c r="AQ68" s="231" t="str">
        <f t="shared" si="2"/>
        <v/>
      </c>
      <c r="AR68" s="231" t="str">
        <f t="shared" si="2"/>
        <v/>
      </c>
      <c r="AS68" s="231" t="str">
        <f t="shared" si="2"/>
        <v/>
      </c>
      <c r="AT68" s="232" t="str">
        <f t="shared" si="2"/>
        <v/>
      </c>
      <c r="AU68" s="230" t="str">
        <f t="shared" si="2"/>
        <v/>
      </c>
      <c r="AV68" s="231" t="str">
        <f t="shared" si="2"/>
        <v/>
      </c>
      <c r="AW68" s="231" t="str">
        <f t="shared" si="2"/>
        <v/>
      </c>
      <c r="AX68" s="542" t="str">
        <f t="shared" si="2"/>
        <v/>
      </c>
      <c r="AY68" s="543"/>
      <c r="AZ68" s="544" t="str">
        <f t="shared" si="3"/>
        <v/>
      </c>
      <c r="BA68" s="545"/>
      <c r="BB68" s="560"/>
      <c r="BC68" s="561"/>
      <c r="BD68" s="561"/>
      <c r="BE68" s="561"/>
      <c r="BF68" s="562"/>
    </row>
    <row r="69" spans="2:73" ht="20.25" customHeight="1" thickBot="1" x14ac:dyDescent="0.25">
      <c r="B69" s="240"/>
      <c r="C69" s="241"/>
      <c r="D69" s="241"/>
      <c r="E69" s="241"/>
      <c r="F69" s="241"/>
      <c r="G69" s="535" t="s">
        <v>157</v>
      </c>
      <c r="H69" s="535"/>
      <c r="I69" s="535"/>
      <c r="J69" s="535"/>
      <c r="K69" s="535"/>
      <c r="L69" s="535"/>
      <c r="M69" s="535"/>
      <c r="N69" s="535"/>
      <c r="O69" s="535"/>
      <c r="P69" s="535"/>
      <c r="Q69" s="535"/>
      <c r="R69" s="536"/>
      <c r="S69" s="242"/>
      <c r="T69" s="243"/>
      <c r="U69" s="243"/>
      <c r="V69" s="243"/>
      <c r="W69" s="243"/>
      <c r="X69" s="243"/>
      <c r="Y69" s="244"/>
      <c r="Z69" s="242"/>
      <c r="AA69" s="243"/>
      <c r="AB69" s="243"/>
      <c r="AC69" s="243"/>
      <c r="AD69" s="243"/>
      <c r="AE69" s="243"/>
      <c r="AF69" s="244"/>
      <c r="AG69" s="242"/>
      <c r="AH69" s="243"/>
      <c r="AI69" s="243"/>
      <c r="AJ69" s="243"/>
      <c r="AK69" s="243"/>
      <c r="AL69" s="243"/>
      <c r="AM69" s="244"/>
      <c r="AN69" s="242"/>
      <c r="AO69" s="243"/>
      <c r="AP69" s="243"/>
      <c r="AQ69" s="243"/>
      <c r="AR69" s="243"/>
      <c r="AS69" s="243"/>
      <c r="AT69" s="244"/>
      <c r="AU69" s="242"/>
      <c r="AV69" s="243"/>
      <c r="AW69" s="244"/>
      <c r="AX69" s="537"/>
      <c r="AY69" s="538"/>
      <c r="AZ69" s="538"/>
      <c r="BA69" s="539"/>
      <c r="BB69" s="563"/>
      <c r="BC69" s="564"/>
      <c r="BD69" s="564"/>
      <c r="BE69" s="564"/>
      <c r="BF69" s="565"/>
    </row>
    <row r="70" spans="2:73" ht="13.5" customHeight="1" x14ac:dyDescent="0.2">
      <c r="C70" s="245"/>
      <c r="D70" s="245"/>
      <c r="E70" s="245"/>
      <c r="F70" s="245"/>
      <c r="G70" s="246"/>
      <c r="H70" s="247"/>
      <c r="AF70" s="190"/>
    </row>
    <row r="71" spans="2:73" ht="11.4" customHeight="1" x14ac:dyDescent="0.2">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row>
    <row r="72" spans="2:73" ht="20.25" customHeight="1" x14ac:dyDescent="0.2">
      <c r="BN72" s="185"/>
      <c r="BO72" s="173"/>
      <c r="BP72" s="185"/>
      <c r="BQ72" s="185"/>
      <c r="BR72" s="185"/>
      <c r="BS72" s="234"/>
      <c r="BT72" s="249"/>
      <c r="BU72" s="249"/>
    </row>
    <row r="73" spans="2:73" ht="20.25" customHeight="1" x14ac:dyDescent="0.2">
      <c r="C73" s="250"/>
      <c r="D73" s="250"/>
      <c r="E73" s="250"/>
      <c r="F73" s="250"/>
      <c r="G73" s="250"/>
      <c r="H73" s="190"/>
      <c r="I73" s="190"/>
    </row>
    <row r="74" spans="2:73" ht="20.25" customHeight="1" x14ac:dyDescent="0.2">
      <c r="C74" s="250"/>
      <c r="D74" s="250"/>
      <c r="E74" s="250"/>
      <c r="F74" s="250"/>
      <c r="G74" s="250"/>
      <c r="H74" s="190"/>
      <c r="I74" s="190"/>
    </row>
    <row r="75" spans="2:73" ht="20.25" customHeight="1" x14ac:dyDescent="0.2">
      <c r="C75" s="190"/>
      <c r="D75" s="190"/>
      <c r="E75" s="190"/>
      <c r="F75" s="190"/>
      <c r="G75" s="190"/>
    </row>
    <row r="76" spans="2:73" ht="20.25" customHeight="1" x14ac:dyDescent="0.2">
      <c r="C76" s="190"/>
      <c r="D76" s="190"/>
      <c r="E76" s="190"/>
      <c r="F76" s="190"/>
      <c r="G76" s="190"/>
    </row>
    <row r="77" spans="2:73" ht="20.25" customHeight="1" x14ac:dyDescent="0.2">
      <c r="C77" s="190"/>
      <c r="D77" s="190"/>
      <c r="E77" s="190"/>
      <c r="F77" s="190"/>
      <c r="G77" s="190"/>
    </row>
    <row r="78" spans="2:73" ht="20.25" customHeight="1" x14ac:dyDescent="0.2">
      <c r="C78" s="190"/>
      <c r="D78" s="190"/>
      <c r="E78" s="190"/>
      <c r="F78" s="190"/>
      <c r="G78" s="190"/>
    </row>
  </sheetData>
  <sheetProtection insertColumns="0" deleteRows="0"/>
  <mergeCells count="251">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34:AY34"/>
    <mergeCell ref="AZ34:BA34"/>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2:AY52"/>
    <mergeCell ref="AZ52:BA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G69:R69"/>
    <mergeCell ref="AX69:BA69"/>
    <mergeCell ref="M67:R67"/>
    <mergeCell ref="AX67:AY67"/>
    <mergeCell ref="AZ67:BA67"/>
    <mergeCell ref="M68:R68"/>
    <mergeCell ref="AX68:AY68"/>
    <mergeCell ref="AZ68:BA68"/>
    <mergeCell ref="AZ64:BA64"/>
    <mergeCell ref="M65:R65"/>
    <mergeCell ref="AX65:AY65"/>
    <mergeCell ref="AZ65:BA65"/>
    <mergeCell ref="M66:R66"/>
    <mergeCell ref="AX66:AY66"/>
    <mergeCell ref="AZ66:BA66"/>
    <mergeCell ref="G62:K68"/>
    <mergeCell ref="M62:R62"/>
    <mergeCell ref="AX62:AY62"/>
    <mergeCell ref="AZ62:BA62"/>
  </mergeCells>
  <phoneticPr fontId="14"/>
  <conditionalFormatting sqref="S23:BA24">
    <cfRule type="expression" dxfId="14" priority="14">
      <formula>INDIRECT(ADDRESS(ROW(),COLUMN()))=TRUNC(INDIRECT(ADDRESS(ROW(),COLUMN())))</formula>
    </cfRule>
  </conditionalFormatting>
  <conditionalFormatting sqref="S26:BA27">
    <cfRule type="expression" dxfId="13" priority="13">
      <formula>INDIRECT(ADDRESS(ROW(),COLUMN()))=TRUNC(INDIRECT(ADDRESS(ROW(),COLUMN())))</formula>
    </cfRule>
  </conditionalFormatting>
  <conditionalFormatting sqref="S29:BA30">
    <cfRule type="expression" dxfId="12" priority="12">
      <formula>INDIRECT(ADDRESS(ROW(),COLUMN()))=TRUNC(INDIRECT(ADDRESS(ROW(),COLUMN())))</formula>
    </cfRule>
  </conditionalFormatting>
  <conditionalFormatting sqref="S32:BA33">
    <cfRule type="expression" dxfId="11" priority="11">
      <formula>INDIRECT(ADDRESS(ROW(),COLUMN()))=TRUNC(INDIRECT(ADDRESS(ROW(),COLUMN())))</formula>
    </cfRule>
  </conditionalFormatting>
  <conditionalFormatting sqref="S35:BA36">
    <cfRule type="expression" dxfId="10" priority="10">
      <formula>INDIRECT(ADDRESS(ROW(),COLUMN()))=TRUNC(INDIRECT(ADDRESS(ROW(),COLUMN())))</formula>
    </cfRule>
  </conditionalFormatting>
  <conditionalFormatting sqref="S38:BA39">
    <cfRule type="expression" dxfId="9" priority="9">
      <formula>INDIRECT(ADDRESS(ROW(),COLUMN()))=TRUNC(INDIRECT(ADDRESS(ROW(),COLUMN())))</formula>
    </cfRule>
  </conditionalFormatting>
  <conditionalFormatting sqref="S41:BA42">
    <cfRule type="expression" dxfId="8" priority="8">
      <formula>INDIRECT(ADDRESS(ROW(),COLUMN()))=TRUNC(INDIRECT(ADDRESS(ROW(),COLUMN())))</formula>
    </cfRule>
  </conditionalFormatting>
  <conditionalFormatting sqref="S44:BA45">
    <cfRule type="expression" dxfId="7" priority="7">
      <formula>INDIRECT(ADDRESS(ROW(),COLUMN()))=TRUNC(INDIRECT(ADDRESS(ROW(),COLUMN())))</formula>
    </cfRule>
  </conditionalFormatting>
  <conditionalFormatting sqref="S47:BA48">
    <cfRule type="expression" dxfId="6" priority="6">
      <formula>INDIRECT(ADDRESS(ROW(),COLUMN()))=TRUNC(INDIRECT(ADDRESS(ROW(),COLUMN())))</formula>
    </cfRule>
  </conditionalFormatting>
  <conditionalFormatting sqref="S50:BA51">
    <cfRule type="expression" dxfId="5" priority="5">
      <formula>INDIRECT(ADDRESS(ROW(),COLUMN()))=TRUNC(INDIRECT(ADDRESS(ROW(),COLUMN())))</formula>
    </cfRule>
  </conditionalFormatting>
  <conditionalFormatting sqref="S53:BA54">
    <cfRule type="expression" dxfId="4" priority="4">
      <formula>INDIRECT(ADDRESS(ROW(),COLUMN()))=TRUNC(INDIRECT(ADDRESS(ROW(),COLUMN())))</formula>
    </cfRule>
  </conditionalFormatting>
  <conditionalFormatting sqref="S56:BA57">
    <cfRule type="expression" dxfId="3" priority="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15">
      <formula>INDIRECT(ADDRESS(ROW(),COLUMN()))=TRUNC(INDIRECT(ADDRESS(ROW(),COLUMN())))</formula>
    </cfRule>
  </conditionalFormatting>
  <dataValidations count="8">
    <dataValidation type="decimal" allowBlank="1" showInputMessage="1" showErrorMessage="1" error="入力可能範囲　32～40" sqref="AX6" xr:uid="{494A8462-6A5C-4E4E-8DDD-0CE2B80F19BE}">
      <formula1>32</formula1>
      <formula2>40</formula2>
    </dataValidation>
    <dataValidation type="list" allowBlank="1" showInputMessage="1" sqref="G22:G60" xr:uid="{A1BEA520-F55E-4F64-B4B7-27ACD7E23228}">
      <formula1>"A, B, C, D"</formula1>
    </dataValidation>
    <dataValidation type="list" allowBlank="1" showInputMessage="1" sqref="S22:AW22 S25:AW25 S28:AW28 S31:AW31 S34:AW34 S37:AW37 S40:AW40 S43:AW43 S46:AW46 S49:AW49 S52:AW52 S55:AW55 S58:AW58" xr:uid="{6B1E9DEF-867C-4D85-819E-D29E1F0AD690}">
      <formula1>シフト記号表</formula1>
    </dataValidation>
    <dataValidation type="list" allowBlank="1" showInputMessage="1" sqref="C22:E60" xr:uid="{E9D1091E-886A-437F-9CB8-B3AD3D1EC094}">
      <formula1>職種</formula1>
    </dataValidation>
    <dataValidation type="list" allowBlank="1" showInputMessage="1" showErrorMessage="1" sqref="BB4:BE4" xr:uid="{9586F0CA-FBCE-414E-A044-15C41AC6D013}">
      <formula1>"予定,実績,予定・実績"</formula1>
    </dataValidation>
    <dataValidation type="list" allowBlank="1" showInputMessage="1" showErrorMessage="1" sqref="AC3" xr:uid="{C59F804A-F782-4684-8C48-4F0E361A9D99}">
      <formula1>#REF!</formula1>
    </dataValidation>
    <dataValidation type="list" allowBlank="1" showInputMessage="1" showErrorMessage="1" sqref="BB3:BE3" xr:uid="{FEFF801B-FE58-448A-893E-30A2111A123F}">
      <formula1>"４週,暦月"</formula1>
    </dataValidation>
    <dataValidation type="list" errorStyle="warning" allowBlank="1" showInputMessage="1" error="リストにない場合のみ、入力してください。" sqref="H22:K60" xr:uid="{DE2CD050-9109-4CDA-BE1F-75B0F7090D86}">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83E61E59-7B77-49D9-A55F-E69E94B5A06A}">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16E53-EA34-440E-98BD-52975063CB61}">
  <sheetPr>
    <pageSetUpPr fitToPage="1"/>
  </sheetPr>
  <dimension ref="B1:W42"/>
  <sheetViews>
    <sheetView zoomScaleNormal="100" workbookViewId="0"/>
  </sheetViews>
  <sheetFormatPr defaultColWidth="10" defaultRowHeight="19.2" x14ac:dyDescent="0.2"/>
  <cols>
    <col min="1" max="1" width="1.77734375" style="253" customWidth="1"/>
    <col min="2" max="2" width="6.21875" style="252" customWidth="1"/>
    <col min="3" max="3" width="11.77734375" style="252" customWidth="1"/>
    <col min="4" max="4" width="3.77734375" style="252" bestFit="1" customWidth="1"/>
    <col min="5" max="5" width="17.33203125" style="253" customWidth="1"/>
    <col min="6" max="6" width="3.77734375" style="253" bestFit="1" customWidth="1"/>
    <col min="7" max="7" width="17.33203125" style="253" customWidth="1"/>
    <col min="8" max="8" width="3.77734375" style="253" bestFit="1" customWidth="1"/>
    <col min="9" max="9" width="17.33203125" style="252" customWidth="1"/>
    <col min="10" max="10" width="3.77734375" style="253" bestFit="1" customWidth="1"/>
    <col min="11" max="11" width="17.33203125" style="253" customWidth="1"/>
    <col min="12" max="12" width="3.77734375" style="253" customWidth="1"/>
    <col min="13" max="13" width="17.33203125" style="253" customWidth="1"/>
    <col min="14" max="14" width="3.77734375" style="253" customWidth="1"/>
    <col min="15" max="15" width="17.33203125" style="253" customWidth="1"/>
    <col min="16" max="16" width="3.77734375" style="253" customWidth="1"/>
    <col min="17" max="17" width="17.33203125" style="253" customWidth="1"/>
    <col min="18" max="18" width="3.77734375" style="253" customWidth="1"/>
    <col min="19" max="19" width="17.33203125" style="253" customWidth="1"/>
    <col min="20" max="20" width="3.77734375" style="253" customWidth="1"/>
    <col min="21" max="21" width="17.33203125" style="253" customWidth="1"/>
    <col min="22" max="22" width="3.77734375" style="253" customWidth="1"/>
    <col min="23" max="23" width="56.21875" style="253" customWidth="1"/>
    <col min="24" max="16384" width="10" style="253"/>
  </cols>
  <sheetData>
    <row r="1" spans="2:23" x14ac:dyDescent="0.2">
      <c r="B1" s="251" t="s">
        <v>158</v>
      </c>
    </row>
    <row r="2" spans="2:23" x14ac:dyDescent="0.2">
      <c r="B2" s="254" t="s">
        <v>159</v>
      </c>
      <c r="E2" s="255"/>
      <c r="I2" s="256"/>
    </row>
    <row r="3" spans="2:23" x14ac:dyDescent="0.2">
      <c r="B3" s="256" t="s">
        <v>160</v>
      </c>
      <c r="E3" s="255" t="s">
        <v>161</v>
      </c>
      <c r="I3" s="256"/>
    </row>
    <row r="4" spans="2:23" x14ac:dyDescent="0.2">
      <c r="B4" s="254"/>
      <c r="E4" s="734" t="s">
        <v>162</v>
      </c>
      <c r="F4" s="734"/>
      <c r="G4" s="734"/>
      <c r="H4" s="734"/>
      <c r="I4" s="734"/>
      <c r="J4" s="734"/>
      <c r="K4" s="734"/>
      <c r="M4" s="734" t="s">
        <v>163</v>
      </c>
      <c r="N4" s="734"/>
      <c r="O4" s="734"/>
      <c r="Q4" s="734" t="s">
        <v>164</v>
      </c>
      <c r="R4" s="734"/>
      <c r="S4" s="734"/>
      <c r="T4" s="734"/>
      <c r="U4" s="734"/>
      <c r="W4" s="734" t="s">
        <v>165</v>
      </c>
    </row>
    <row r="5" spans="2:23" x14ac:dyDescent="0.2">
      <c r="B5" s="252" t="s">
        <v>133</v>
      </c>
      <c r="C5" s="252" t="s">
        <v>166</v>
      </c>
      <c r="E5" s="252" t="s">
        <v>167</v>
      </c>
      <c r="F5" s="252"/>
      <c r="G5" s="252" t="s">
        <v>168</v>
      </c>
      <c r="I5" s="252" t="s">
        <v>169</v>
      </c>
      <c r="K5" s="252" t="s">
        <v>162</v>
      </c>
      <c r="M5" s="252" t="s">
        <v>170</v>
      </c>
      <c r="O5" s="252" t="s">
        <v>171</v>
      </c>
      <c r="Q5" s="252" t="s">
        <v>170</v>
      </c>
      <c r="S5" s="252" t="s">
        <v>171</v>
      </c>
      <c r="U5" s="252" t="s">
        <v>162</v>
      </c>
      <c r="W5" s="734"/>
    </row>
    <row r="6" spans="2:23" x14ac:dyDescent="0.2">
      <c r="B6" s="252">
        <v>1</v>
      </c>
      <c r="C6" s="258" t="s">
        <v>172</v>
      </c>
      <c r="D6" s="252" t="s">
        <v>173</v>
      </c>
      <c r="E6" s="259">
        <v>0.375</v>
      </c>
      <c r="F6" s="252" t="s">
        <v>130</v>
      </c>
      <c r="G6" s="259">
        <v>0.72916666666666663</v>
      </c>
      <c r="H6" s="253" t="s">
        <v>174</v>
      </c>
      <c r="I6" s="259">
        <v>4.1666666666666664E-2</v>
      </c>
      <c r="J6" s="253" t="s">
        <v>113</v>
      </c>
      <c r="K6" s="257">
        <f t="shared" ref="K6:K8" si="0">(G6-E6-I6)*24</f>
        <v>7.4999999999999982</v>
      </c>
      <c r="M6" s="259">
        <v>0.39583333333333331</v>
      </c>
      <c r="N6" s="252" t="s">
        <v>130</v>
      </c>
      <c r="O6" s="259">
        <v>0.6875</v>
      </c>
      <c r="Q6" s="260">
        <f>IF(E6&lt;M6,M6,E6)</f>
        <v>0.39583333333333331</v>
      </c>
      <c r="R6" s="252" t="s">
        <v>130</v>
      </c>
      <c r="S6" s="260">
        <f t="shared" ref="S6:S8" si="1">IF(G6&gt;O6,O6,G6)</f>
        <v>0.6875</v>
      </c>
      <c r="U6" s="257">
        <f t="shared" ref="U6:U8" si="2">(S6-Q6)*24</f>
        <v>7</v>
      </c>
      <c r="W6" s="261"/>
    </row>
    <row r="7" spans="2:23" x14ac:dyDescent="0.2">
      <c r="B7" s="252">
        <v>2</v>
      </c>
      <c r="C7" s="258" t="s">
        <v>175</v>
      </c>
      <c r="D7" s="252" t="s">
        <v>173</v>
      </c>
      <c r="E7" s="259"/>
      <c r="F7" s="252" t="s">
        <v>130</v>
      </c>
      <c r="G7" s="259"/>
      <c r="H7" s="253" t="s">
        <v>174</v>
      </c>
      <c r="I7" s="259">
        <v>0</v>
      </c>
      <c r="J7" s="253" t="s">
        <v>113</v>
      </c>
      <c r="K7" s="257">
        <f t="shared" si="0"/>
        <v>0</v>
      </c>
      <c r="M7" s="259"/>
      <c r="N7" s="252" t="s">
        <v>130</v>
      </c>
      <c r="O7" s="259"/>
      <c r="Q7" s="260">
        <f t="shared" ref="Q7:Q8" si="3">IF(E7&lt;M7,M7,E7)</f>
        <v>0</v>
      </c>
      <c r="R7" s="252" t="s">
        <v>130</v>
      </c>
      <c r="S7" s="260">
        <f t="shared" si="1"/>
        <v>0</v>
      </c>
      <c r="U7" s="257">
        <f t="shared" si="2"/>
        <v>0</v>
      </c>
      <c r="W7" s="261"/>
    </row>
    <row r="8" spans="2:23" x14ac:dyDescent="0.2">
      <c r="B8" s="252">
        <v>3</v>
      </c>
      <c r="C8" s="258" t="s">
        <v>176</v>
      </c>
      <c r="D8" s="252" t="s">
        <v>173</v>
      </c>
      <c r="E8" s="259"/>
      <c r="F8" s="252" t="s">
        <v>130</v>
      </c>
      <c r="G8" s="259"/>
      <c r="H8" s="253" t="s">
        <v>174</v>
      </c>
      <c r="I8" s="259">
        <v>0</v>
      </c>
      <c r="J8" s="253" t="s">
        <v>113</v>
      </c>
      <c r="K8" s="257">
        <f t="shared" si="0"/>
        <v>0</v>
      </c>
      <c r="M8" s="259"/>
      <c r="N8" s="252" t="s">
        <v>130</v>
      </c>
      <c r="O8" s="259"/>
      <c r="Q8" s="260">
        <f t="shared" si="3"/>
        <v>0</v>
      </c>
      <c r="R8" s="252" t="s">
        <v>130</v>
      </c>
      <c r="S8" s="260">
        <f t="shared" si="1"/>
        <v>0</v>
      </c>
      <c r="U8" s="257">
        <f t="shared" si="2"/>
        <v>0</v>
      </c>
      <c r="W8" s="261"/>
    </row>
    <row r="9" spans="2:23" x14ac:dyDescent="0.2">
      <c r="B9" s="252">
        <v>4</v>
      </c>
      <c r="C9" s="258" t="s">
        <v>177</v>
      </c>
      <c r="D9" s="252" t="s">
        <v>173</v>
      </c>
      <c r="E9" s="259"/>
      <c r="F9" s="252" t="s">
        <v>130</v>
      </c>
      <c r="G9" s="259"/>
      <c r="H9" s="253" t="s">
        <v>174</v>
      </c>
      <c r="I9" s="259">
        <v>0</v>
      </c>
      <c r="J9" s="253" t="s">
        <v>113</v>
      </c>
      <c r="K9" s="257">
        <f>(G9-E9-I9)*24</f>
        <v>0</v>
      </c>
      <c r="M9" s="259"/>
      <c r="N9" s="252" t="s">
        <v>130</v>
      </c>
      <c r="O9" s="259"/>
      <c r="Q9" s="260">
        <f>IF(E9&lt;M9,M9,E9)</f>
        <v>0</v>
      </c>
      <c r="R9" s="252" t="s">
        <v>130</v>
      </c>
      <c r="S9" s="260">
        <f>IF(G9&gt;O9,O9,G9)</f>
        <v>0</v>
      </c>
      <c r="U9" s="257">
        <f>(S9-Q9)*24</f>
        <v>0</v>
      </c>
      <c r="W9" s="261"/>
    </row>
    <row r="10" spans="2:23" x14ac:dyDescent="0.2">
      <c r="B10" s="252">
        <v>5</v>
      </c>
      <c r="C10" s="258" t="s">
        <v>178</v>
      </c>
      <c r="D10" s="252" t="s">
        <v>173</v>
      </c>
      <c r="E10" s="259"/>
      <c r="F10" s="252" t="s">
        <v>130</v>
      </c>
      <c r="G10" s="259"/>
      <c r="H10" s="253" t="s">
        <v>174</v>
      </c>
      <c r="I10" s="259">
        <v>0</v>
      </c>
      <c r="J10" s="253" t="s">
        <v>113</v>
      </c>
      <c r="K10" s="257">
        <f>(G10-E10-I10)*24</f>
        <v>0</v>
      </c>
      <c r="M10" s="259"/>
      <c r="N10" s="252" t="s">
        <v>130</v>
      </c>
      <c r="O10" s="259"/>
      <c r="Q10" s="260">
        <f t="shared" ref="Q10:Q25" si="4">IF(E10&lt;M10,M10,E10)</f>
        <v>0</v>
      </c>
      <c r="R10" s="252" t="s">
        <v>130</v>
      </c>
      <c r="S10" s="260">
        <f t="shared" ref="S10:S25" si="5">IF(G10&gt;O10,O10,G10)</f>
        <v>0</v>
      </c>
      <c r="U10" s="257">
        <f t="shared" ref="U10:U25" si="6">(S10-Q10)*24</f>
        <v>0</v>
      </c>
      <c r="W10" s="261"/>
    </row>
    <row r="11" spans="2:23" x14ac:dyDescent="0.2">
      <c r="B11" s="252">
        <v>6</v>
      </c>
      <c r="C11" s="258" t="s">
        <v>179</v>
      </c>
      <c r="D11" s="252" t="s">
        <v>173</v>
      </c>
      <c r="E11" s="259"/>
      <c r="F11" s="252" t="s">
        <v>130</v>
      </c>
      <c r="G11" s="259"/>
      <c r="H11" s="253" t="s">
        <v>174</v>
      </c>
      <c r="I11" s="259">
        <v>0</v>
      </c>
      <c r="J11" s="253" t="s">
        <v>113</v>
      </c>
      <c r="K11" s="257">
        <f t="shared" ref="K11:K25" si="7">(G11-E11-I11)*24</f>
        <v>0</v>
      </c>
      <c r="M11" s="259"/>
      <c r="N11" s="252" t="s">
        <v>130</v>
      </c>
      <c r="O11" s="259"/>
      <c r="Q11" s="260">
        <f t="shared" si="4"/>
        <v>0</v>
      </c>
      <c r="R11" s="252" t="s">
        <v>130</v>
      </c>
      <c r="S11" s="260">
        <f t="shared" si="5"/>
        <v>0</v>
      </c>
      <c r="U11" s="257">
        <f t="shared" si="6"/>
        <v>0</v>
      </c>
      <c r="W11" s="261"/>
    </row>
    <row r="12" spans="2:23" x14ac:dyDescent="0.2">
      <c r="B12" s="252">
        <v>7</v>
      </c>
      <c r="C12" s="258" t="s">
        <v>180</v>
      </c>
      <c r="D12" s="252" t="s">
        <v>173</v>
      </c>
      <c r="E12" s="259"/>
      <c r="F12" s="252" t="s">
        <v>130</v>
      </c>
      <c r="G12" s="259"/>
      <c r="H12" s="253" t="s">
        <v>174</v>
      </c>
      <c r="I12" s="259">
        <v>0</v>
      </c>
      <c r="J12" s="253" t="s">
        <v>113</v>
      </c>
      <c r="K12" s="257">
        <f t="shared" si="7"/>
        <v>0</v>
      </c>
      <c r="M12" s="259"/>
      <c r="N12" s="252" t="s">
        <v>130</v>
      </c>
      <c r="O12" s="259"/>
      <c r="Q12" s="260">
        <f t="shared" si="4"/>
        <v>0</v>
      </c>
      <c r="R12" s="252" t="s">
        <v>130</v>
      </c>
      <c r="S12" s="260">
        <f t="shared" si="5"/>
        <v>0</v>
      </c>
      <c r="U12" s="257">
        <f t="shared" si="6"/>
        <v>0</v>
      </c>
      <c r="W12" s="261"/>
    </row>
    <row r="13" spans="2:23" x14ac:dyDescent="0.2">
      <c r="B13" s="252">
        <v>8</v>
      </c>
      <c r="C13" s="258" t="s">
        <v>181</v>
      </c>
      <c r="D13" s="252" t="s">
        <v>173</v>
      </c>
      <c r="E13" s="259"/>
      <c r="F13" s="252" t="s">
        <v>130</v>
      </c>
      <c r="G13" s="259"/>
      <c r="H13" s="253" t="s">
        <v>174</v>
      </c>
      <c r="I13" s="259">
        <v>0</v>
      </c>
      <c r="J13" s="253" t="s">
        <v>113</v>
      </c>
      <c r="K13" s="257">
        <f t="shared" si="7"/>
        <v>0</v>
      </c>
      <c r="M13" s="259"/>
      <c r="N13" s="252" t="s">
        <v>130</v>
      </c>
      <c r="O13" s="259"/>
      <c r="Q13" s="260">
        <f t="shared" si="4"/>
        <v>0</v>
      </c>
      <c r="R13" s="252" t="s">
        <v>130</v>
      </c>
      <c r="S13" s="260">
        <f t="shared" si="5"/>
        <v>0</v>
      </c>
      <c r="U13" s="257">
        <f t="shared" si="6"/>
        <v>0</v>
      </c>
      <c r="W13" s="261"/>
    </row>
    <row r="14" spans="2:23" x14ac:dyDescent="0.2">
      <c r="B14" s="252">
        <v>9</v>
      </c>
      <c r="C14" s="258" t="s">
        <v>182</v>
      </c>
      <c r="D14" s="252" t="s">
        <v>173</v>
      </c>
      <c r="E14" s="259"/>
      <c r="F14" s="252" t="s">
        <v>130</v>
      </c>
      <c r="G14" s="259"/>
      <c r="H14" s="253" t="s">
        <v>174</v>
      </c>
      <c r="I14" s="259">
        <v>0</v>
      </c>
      <c r="J14" s="253" t="s">
        <v>113</v>
      </c>
      <c r="K14" s="257">
        <f t="shared" si="7"/>
        <v>0</v>
      </c>
      <c r="M14" s="259"/>
      <c r="N14" s="252" t="s">
        <v>130</v>
      </c>
      <c r="O14" s="259"/>
      <c r="Q14" s="260">
        <f t="shared" si="4"/>
        <v>0</v>
      </c>
      <c r="R14" s="252" t="s">
        <v>130</v>
      </c>
      <c r="S14" s="260">
        <f t="shared" si="5"/>
        <v>0</v>
      </c>
      <c r="U14" s="257">
        <f t="shared" si="6"/>
        <v>0</v>
      </c>
      <c r="W14" s="261"/>
    </row>
    <row r="15" spans="2:23" x14ac:dyDescent="0.2">
      <c r="B15" s="252">
        <v>10</v>
      </c>
      <c r="C15" s="258" t="s">
        <v>183</v>
      </c>
      <c r="D15" s="252" t="s">
        <v>173</v>
      </c>
      <c r="E15" s="259"/>
      <c r="F15" s="252" t="s">
        <v>130</v>
      </c>
      <c r="G15" s="259"/>
      <c r="H15" s="253" t="s">
        <v>174</v>
      </c>
      <c r="I15" s="259">
        <v>0</v>
      </c>
      <c r="J15" s="253" t="s">
        <v>113</v>
      </c>
      <c r="K15" s="257">
        <f t="shared" si="7"/>
        <v>0</v>
      </c>
      <c r="M15" s="259"/>
      <c r="N15" s="252" t="s">
        <v>130</v>
      </c>
      <c r="O15" s="259"/>
      <c r="Q15" s="260">
        <f t="shared" si="4"/>
        <v>0</v>
      </c>
      <c r="R15" s="252" t="s">
        <v>130</v>
      </c>
      <c r="S15" s="260">
        <f>IF(G15&gt;O15,O15,G15)</f>
        <v>0</v>
      </c>
      <c r="U15" s="257">
        <f t="shared" si="6"/>
        <v>0</v>
      </c>
      <c r="W15" s="261"/>
    </row>
    <row r="16" spans="2:23" x14ac:dyDescent="0.2">
      <c r="B16" s="252">
        <v>11</v>
      </c>
      <c r="C16" s="258" t="s">
        <v>184</v>
      </c>
      <c r="D16" s="252" t="s">
        <v>173</v>
      </c>
      <c r="E16" s="259"/>
      <c r="F16" s="252" t="s">
        <v>130</v>
      </c>
      <c r="G16" s="259"/>
      <c r="H16" s="253" t="s">
        <v>174</v>
      </c>
      <c r="I16" s="259">
        <v>0</v>
      </c>
      <c r="J16" s="253" t="s">
        <v>113</v>
      </c>
      <c r="K16" s="257">
        <f t="shared" si="7"/>
        <v>0</v>
      </c>
      <c r="M16" s="259"/>
      <c r="N16" s="252" t="s">
        <v>130</v>
      </c>
      <c r="O16" s="259"/>
      <c r="Q16" s="260">
        <f t="shared" si="4"/>
        <v>0</v>
      </c>
      <c r="R16" s="252" t="s">
        <v>130</v>
      </c>
      <c r="S16" s="260">
        <f t="shared" si="5"/>
        <v>0</v>
      </c>
      <c r="U16" s="257">
        <f t="shared" si="6"/>
        <v>0</v>
      </c>
      <c r="W16" s="261"/>
    </row>
    <row r="17" spans="2:23" x14ac:dyDescent="0.2">
      <c r="B17" s="252">
        <v>12</v>
      </c>
      <c r="C17" s="258" t="s">
        <v>185</v>
      </c>
      <c r="D17" s="252" t="s">
        <v>173</v>
      </c>
      <c r="E17" s="259"/>
      <c r="F17" s="252" t="s">
        <v>130</v>
      </c>
      <c r="G17" s="259"/>
      <c r="H17" s="253" t="s">
        <v>174</v>
      </c>
      <c r="I17" s="259">
        <v>0</v>
      </c>
      <c r="J17" s="253" t="s">
        <v>113</v>
      </c>
      <c r="K17" s="257">
        <f t="shared" si="7"/>
        <v>0</v>
      </c>
      <c r="M17" s="259"/>
      <c r="N17" s="252" t="s">
        <v>130</v>
      </c>
      <c r="O17" s="259"/>
      <c r="Q17" s="260">
        <f t="shared" si="4"/>
        <v>0</v>
      </c>
      <c r="R17" s="252" t="s">
        <v>130</v>
      </c>
      <c r="S17" s="260">
        <f t="shared" si="5"/>
        <v>0</v>
      </c>
      <c r="U17" s="257">
        <f t="shared" si="6"/>
        <v>0</v>
      </c>
      <c r="W17" s="261"/>
    </row>
    <row r="18" spans="2:23" x14ac:dyDescent="0.2">
      <c r="B18" s="252">
        <v>13</v>
      </c>
      <c r="C18" s="258" t="s">
        <v>186</v>
      </c>
      <c r="D18" s="252" t="s">
        <v>173</v>
      </c>
      <c r="E18" s="259"/>
      <c r="F18" s="252" t="s">
        <v>130</v>
      </c>
      <c r="G18" s="259"/>
      <c r="H18" s="253" t="s">
        <v>174</v>
      </c>
      <c r="I18" s="259">
        <v>0</v>
      </c>
      <c r="J18" s="253" t="s">
        <v>113</v>
      </c>
      <c r="K18" s="257">
        <f t="shared" si="7"/>
        <v>0</v>
      </c>
      <c r="M18" s="259"/>
      <c r="N18" s="252" t="s">
        <v>130</v>
      </c>
      <c r="O18" s="259"/>
      <c r="Q18" s="260">
        <f t="shared" si="4"/>
        <v>0</v>
      </c>
      <c r="R18" s="252" t="s">
        <v>130</v>
      </c>
      <c r="S18" s="260">
        <f t="shared" si="5"/>
        <v>0</v>
      </c>
      <c r="U18" s="257">
        <f t="shared" si="6"/>
        <v>0</v>
      </c>
      <c r="W18" s="261"/>
    </row>
    <row r="19" spans="2:23" x14ac:dyDescent="0.2">
      <c r="B19" s="252">
        <v>14</v>
      </c>
      <c r="C19" s="258" t="s">
        <v>187</v>
      </c>
      <c r="D19" s="252" t="s">
        <v>173</v>
      </c>
      <c r="E19" s="259"/>
      <c r="F19" s="252" t="s">
        <v>130</v>
      </c>
      <c r="G19" s="259"/>
      <c r="H19" s="253" t="s">
        <v>174</v>
      </c>
      <c r="I19" s="259">
        <v>0</v>
      </c>
      <c r="J19" s="253" t="s">
        <v>113</v>
      </c>
      <c r="K19" s="257">
        <f t="shared" si="7"/>
        <v>0</v>
      </c>
      <c r="M19" s="259"/>
      <c r="N19" s="252" t="s">
        <v>130</v>
      </c>
      <c r="O19" s="259"/>
      <c r="Q19" s="260">
        <f t="shared" si="4"/>
        <v>0</v>
      </c>
      <c r="R19" s="252" t="s">
        <v>130</v>
      </c>
      <c r="S19" s="260">
        <f t="shared" si="5"/>
        <v>0</v>
      </c>
      <c r="U19" s="257">
        <f t="shared" si="6"/>
        <v>0</v>
      </c>
      <c r="W19" s="261"/>
    </row>
    <row r="20" spans="2:23" x14ac:dyDescent="0.2">
      <c r="B20" s="252">
        <v>15</v>
      </c>
      <c r="C20" s="258" t="s">
        <v>188</v>
      </c>
      <c r="D20" s="252" t="s">
        <v>173</v>
      </c>
      <c r="E20" s="259"/>
      <c r="F20" s="252" t="s">
        <v>130</v>
      </c>
      <c r="G20" s="259"/>
      <c r="H20" s="253" t="s">
        <v>174</v>
      </c>
      <c r="I20" s="259">
        <v>0</v>
      </c>
      <c r="J20" s="253" t="s">
        <v>113</v>
      </c>
      <c r="K20" s="262">
        <f t="shared" si="7"/>
        <v>0</v>
      </c>
      <c r="M20" s="259"/>
      <c r="N20" s="252" t="s">
        <v>130</v>
      </c>
      <c r="O20" s="259"/>
      <c r="Q20" s="260">
        <f t="shared" si="4"/>
        <v>0</v>
      </c>
      <c r="R20" s="252" t="s">
        <v>130</v>
      </c>
      <c r="S20" s="260">
        <f t="shared" si="5"/>
        <v>0</v>
      </c>
      <c r="U20" s="257">
        <f t="shared" si="6"/>
        <v>0</v>
      </c>
      <c r="W20" s="261"/>
    </row>
    <row r="21" spans="2:23" x14ac:dyDescent="0.2">
      <c r="B21" s="252">
        <v>16</v>
      </c>
      <c r="C21" s="258" t="s">
        <v>189</v>
      </c>
      <c r="D21" s="252" t="s">
        <v>173</v>
      </c>
      <c r="E21" s="259"/>
      <c r="F21" s="252" t="s">
        <v>130</v>
      </c>
      <c r="G21" s="259"/>
      <c r="H21" s="253" t="s">
        <v>174</v>
      </c>
      <c r="I21" s="259">
        <v>0</v>
      </c>
      <c r="J21" s="253" t="s">
        <v>113</v>
      </c>
      <c r="K21" s="257">
        <f t="shared" si="7"/>
        <v>0</v>
      </c>
      <c r="M21" s="259"/>
      <c r="N21" s="252" t="s">
        <v>130</v>
      </c>
      <c r="O21" s="259"/>
      <c r="Q21" s="260">
        <f t="shared" si="4"/>
        <v>0</v>
      </c>
      <c r="R21" s="252" t="s">
        <v>130</v>
      </c>
      <c r="S21" s="260">
        <f t="shared" si="5"/>
        <v>0</v>
      </c>
      <c r="U21" s="257">
        <f t="shared" si="6"/>
        <v>0</v>
      </c>
      <c r="W21" s="261"/>
    </row>
    <row r="22" spans="2:23" x14ac:dyDescent="0.2">
      <c r="B22" s="252">
        <v>17</v>
      </c>
      <c r="C22" s="258" t="s">
        <v>190</v>
      </c>
      <c r="D22" s="252" t="s">
        <v>173</v>
      </c>
      <c r="E22" s="259"/>
      <c r="F22" s="252" t="s">
        <v>130</v>
      </c>
      <c r="G22" s="259"/>
      <c r="H22" s="253" t="s">
        <v>174</v>
      </c>
      <c r="I22" s="259">
        <v>0</v>
      </c>
      <c r="J22" s="253" t="s">
        <v>113</v>
      </c>
      <c r="K22" s="257">
        <f t="shared" si="7"/>
        <v>0</v>
      </c>
      <c r="M22" s="259"/>
      <c r="N22" s="252" t="s">
        <v>130</v>
      </c>
      <c r="O22" s="259"/>
      <c r="Q22" s="260">
        <f t="shared" si="4"/>
        <v>0</v>
      </c>
      <c r="R22" s="252" t="s">
        <v>130</v>
      </c>
      <c r="S22" s="260">
        <f t="shared" si="5"/>
        <v>0</v>
      </c>
      <c r="U22" s="257">
        <f t="shared" si="6"/>
        <v>0</v>
      </c>
      <c r="W22" s="261"/>
    </row>
    <row r="23" spans="2:23" x14ac:dyDescent="0.2">
      <c r="B23" s="252">
        <v>18</v>
      </c>
      <c r="C23" s="258" t="s">
        <v>191</v>
      </c>
      <c r="D23" s="252" t="s">
        <v>173</v>
      </c>
      <c r="E23" s="259"/>
      <c r="F23" s="252" t="s">
        <v>130</v>
      </c>
      <c r="G23" s="259"/>
      <c r="H23" s="253" t="s">
        <v>174</v>
      </c>
      <c r="I23" s="259">
        <v>0</v>
      </c>
      <c r="J23" s="253" t="s">
        <v>113</v>
      </c>
      <c r="K23" s="257">
        <f t="shared" si="7"/>
        <v>0</v>
      </c>
      <c r="M23" s="259"/>
      <c r="N23" s="252" t="s">
        <v>130</v>
      </c>
      <c r="O23" s="259"/>
      <c r="Q23" s="260">
        <f t="shared" si="4"/>
        <v>0</v>
      </c>
      <c r="R23" s="252" t="s">
        <v>130</v>
      </c>
      <c r="S23" s="260">
        <f t="shared" si="5"/>
        <v>0</v>
      </c>
      <c r="U23" s="257">
        <f t="shared" si="6"/>
        <v>0</v>
      </c>
      <c r="W23" s="261"/>
    </row>
    <row r="24" spans="2:23" x14ac:dyDescent="0.2">
      <c r="B24" s="252">
        <v>19</v>
      </c>
      <c r="C24" s="258" t="s">
        <v>192</v>
      </c>
      <c r="D24" s="252" t="s">
        <v>173</v>
      </c>
      <c r="E24" s="259"/>
      <c r="F24" s="252" t="s">
        <v>130</v>
      </c>
      <c r="G24" s="259"/>
      <c r="H24" s="253" t="s">
        <v>174</v>
      </c>
      <c r="I24" s="259">
        <v>0</v>
      </c>
      <c r="J24" s="253" t="s">
        <v>113</v>
      </c>
      <c r="K24" s="257">
        <f t="shared" si="7"/>
        <v>0</v>
      </c>
      <c r="M24" s="259"/>
      <c r="N24" s="252" t="s">
        <v>130</v>
      </c>
      <c r="O24" s="259"/>
      <c r="Q24" s="260">
        <f t="shared" si="4"/>
        <v>0</v>
      </c>
      <c r="R24" s="252" t="s">
        <v>130</v>
      </c>
      <c r="S24" s="260">
        <f t="shared" si="5"/>
        <v>0</v>
      </c>
      <c r="U24" s="257">
        <f t="shared" si="6"/>
        <v>0</v>
      </c>
      <c r="W24" s="261"/>
    </row>
    <row r="25" spans="2:23" x14ac:dyDescent="0.2">
      <c r="B25" s="252">
        <v>20</v>
      </c>
      <c r="C25" s="258" t="s">
        <v>193</v>
      </c>
      <c r="D25" s="252" t="s">
        <v>173</v>
      </c>
      <c r="E25" s="259"/>
      <c r="F25" s="252" t="s">
        <v>130</v>
      </c>
      <c r="G25" s="259"/>
      <c r="H25" s="253" t="s">
        <v>174</v>
      </c>
      <c r="I25" s="259">
        <v>0</v>
      </c>
      <c r="J25" s="253" t="s">
        <v>113</v>
      </c>
      <c r="K25" s="257">
        <f t="shared" si="7"/>
        <v>0</v>
      </c>
      <c r="M25" s="259"/>
      <c r="N25" s="252" t="s">
        <v>130</v>
      </c>
      <c r="O25" s="259"/>
      <c r="Q25" s="260">
        <f t="shared" si="4"/>
        <v>0</v>
      </c>
      <c r="R25" s="252" t="s">
        <v>130</v>
      </c>
      <c r="S25" s="260">
        <f t="shared" si="5"/>
        <v>0</v>
      </c>
      <c r="U25" s="257">
        <f t="shared" si="6"/>
        <v>0</v>
      </c>
      <c r="W25" s="261"/>
    </row>
    <row r="26" spans="2:23" x14ac:dyDescent="0.2">
      <c r="B26" s="252">
        <v>21</v>
      </c>
      <c r="C26" s="258" t="s">
        <v>194</v>
      </c>
      <c r="D26" s="252" t="s">
        <v>173</v>
      </c>
      <c r="E26" s="263"/>
      <c r="F26" s="252" t="s">
        <v>130</v>
      </c>
      <c r="G26" s="263"/>
      <c r="H26" s="253" t="s">
        <v>174</v>
      </c>
      <c r="I26" s="263"/>
      <c r="J26" s="253" t="s">
        <v>113</v>
      </c>
      <c r="K26" s="258">
        <v>1</v>
      </c>
      <c r="M26" s="257"/>
      <c r="N26" s="252" t="s">
        <v>130</v>
      </c>
      <c r="O26" s="257"/>
      <c r="Q26" s="257"/>
      <c r="R26" s="252" t="s">
        <v>130</v>
      </c>
      <c r="S26" s="257"/>
      <c r="U26" s="258">
        <v>1</v>
      </c>
      <c r="W26" s="261"/>
    </row>
    <row r="27" spans="2:23" x14ac:dyDescent="0.2">
      <c r="B27" s="252">
        <v>22</v>
      </c>
      <c r="C27" s="258" t="s">
        <v>195</v>
      </c>
      <c r="D27" s="252" t="s">
        <v>173</v>
      </c>
      <c r="E27" s="263"/>
      <c r="F27" s="252" t="s">
        <v>130</v>
      </c>
      <c r="G27" s="263"/>
      <c r="H27" s="253" t="s">
        <v>174</v>
      </c>
      <c r="I27" s="263"/>
      <c r="J27" s="253" t="s">
        <v>113</v>
      </c>
      <c r="K27" s="258">
        <v>2</v>
      </c>
      <c r="M27" s="257"/>
      <c r="N27" s="252" t="s">
        <v>130</v>
      </c>
      <c r="O27" s="257"/>
      <c r="Q27" s="257"/>
      <c r="R27" s="252" t="s">
        <v>130</v>
      </c>
      <c r="S27" s="257"/>
      <c r="U27" s="258">
        <v>2</v>
      </c>
      <c r="W27" s="261"/>
    </row>
    <row r="28" spans="2:23" x14ac:dyDescent="0.2">
      <c r="B28" s="252">
        <v>23</v>
      </c>
      <c r="C28" s="258" t="s">
        <v>196</v>
      </c>
      <c r="D28" s="252" t="s">
        <v>173</v>
      </c>
      <c r="E28" s="263"/>
      <c r="F28" s="252" t="s">
        <v>130</v>
      </c>
      <c r="G28" s="263"/>
      <c r="H28" s="253" t="s">
        <v>174</v>
      </c>
      <c r="I28" s="263"/>
      <c r="J28" s="253" t="s">
        <v>113</v>
      </c>
      <c r="K28" s="258">
        <v>3</v>
      </c>
      <c r="M28" s="257"/>
      <c r="N28" s="252" t="s">
        <v>130</v>
      </c>
      <c r="O28" s="257"/>
      <c r="Q28" s="257"/>
      <c r="R28" s="252" t="s">
        <v>130</v>
      </c>
      <c r="S28" s="257"/>
      <c r="U28" s="258">
        <v>3</v>
      </c>
      <c r="W28" s="261"/>
    </row>
    <row r="29" spans="2:23" x14ac:dyDescent="0.2">
      <c r="B29" s="252">
        <v>24</v>
      </c>
      <c r="C29" s="258" t="s">
        <v>197</v>
      </c>
      <c r="D29" s="252" t="s">
        <v>173</v>
      </c>
      <c r="E29" s="263"/>
      <c r="F29" s="252" t="s">
        <v>130</v>
      </c>
      <c r="G29" s="263"/>
      <c r="H29" s="253" t="s">
        <v>174</v>
      </c>
      <c r="I29" s="263"/>
      <c r="J29" s="253" t="s">
        <v>113</v>
      </c>
      <c r="K29" s="258">
        <v>4</v>
      </c>
      <c r="M29" s="257"/>
      <c r="N29" s="252" t="s">
        <v>130</v>
      </c>
      <c r="O29" s="257"/>
      <c r="Q29" s="257"/>
      <c r="R29" s="252" t="s">
        <v>130</v>
      </c>
      <c r="S29" s="257"/>
      <c r="U29" s="258">
        <v>4</v>
      </c>
      <c r="W29" s="261"/>
    </row>
    <row r="30" spans="2:23" x14ac:dyDescent="0.2">
      <c r="B30" s="252">
        <v>25</v>
      </c>
      <c r="C30" s="258" t="s">
        <v>198</v>
      </c>
      <c r="D30" s="252" t="s">
        <v>173</v>
      </c>
      <c r="E30" s="263"/>
      <c r="F30" s="252" t="s">
        <v>130</v>
      </c>
      <c r="G30" s="263"/>
      <c r="H30" s="253" t="s">
        <v>174</v>
      </c>
      <c r="I30" s="263"/>
      <c r="J30" s="253" t="s">
        <v>113</v>
      </c>
      <c r="K30" s="258">
        <v>4</v>
      </c>
      <c r="M30" s="257"/>
      <c r="N30" s="252" t="s">
        <v>130</v>
      </c>
      <c r="O30" s="257"/>
      <c r="Q30" s="257"/>
      <c r="R30" s="252" t="s">
        <v>130</v>
      </c>
      <c r="S30" s="257"/>
      <c r="U30" s="258">
        <v>3</v>
      </c>
      <c r="W30" s="261"/>
    </row>
    <row r="31" spans="2:23" x14ac:dyDescent="0.2">
      <c r="B31" s="252">
        <v>26</v>
      </c>
      <c r="C31" s="258" t="s">
        <v>199</v>
      </c>
      <c r="D31" s="252" t="s">
        <v>173</v>
      </c>
      <c r="E31" s="263"/>
      <c r="F31" s="252" t="s">
        <v>130</v>
      </c>
      <c r="G31" s="263"/>
      <c r="H31" s="253" t="s">
        <v>174</v>
      </c>
      <c r="I31" s="263"/>
      <c r="J31" s="253" t="s">
        <v>113</v>
      </c>
      <c r="K31" s="258">
        <v>5</v>
      </c>
      <c r="M31" s="257"/>
      <c r="N31" s="252" t="s">
        <v>130</v>
      </c>
      <c r="O31" s="257"/>
      <c r="Q31" s="257"/>
      <c r="R31" s="252" t="s">
        <v>130</v>
      </c>
      <c r="S31" s="257"/>
      <c r="U31" s="258">
        <v>5</v>
      </c>
      <c r="W31" s="261"/>
    </row>
    <row r="32" spans="2:23" x14ac:dyDescent="0.2">
      <c r="B32" s="252">
        <v>27</v>
      </c>
      <c r="C32" s="258" t="s">
        <v>200</v>
      </c>
      <c r="D32" s="252" t="s">
        <v>173</v>
      </c>
      <c r="E32" s="263"/>
      <c r="F32" s="252" t="s">
        <v>130</v>
      </c>
      <c r="G32" s="263"/>
      <c r="H32" s="253" t="s">
        <v>174</v>
      </c>
      <c r="I32" s="263"/>
      <c r="J32" s="253" t="s">
        <v>113</v>
      </c>
      <c r="K32" s="258">
        <v>0</v>
      </c>
      <c r="M32" s="257"/>
      <c r="N32" s="252" t="s">
        <v>130</v>
      </c>
      <c r="O32" s="257"/>
      <c r="Q32" s="257"/>
      <c r="R32" s="252" t="s">
        <v>130</v>
      </c>
      <c r="S32" s="257"/>
      <c r="U32" s="258">
        <v>0</v>
      </c>
      <c r="W32" s="261" t="s">
        <v>201</v>
      </c>
    </row>
    <row r="33" spans="2:23" x14ac:dyDescent="0.2">
      <c r="B33" s="252">
        <v>28</v>
      </c>
      <c r="C33" s="258" t="s">
        <v>202</v>
      </c>
      <c r="D33" s="252" t="s">
        <v>173</v>
      </c>
      <c r="E33" s="263"/>
      <c r="F33" s="252" t="s">
        <v>130</v>
      </c>
      <c r="G33" s="263"/>
      <c r="H33" s="253" t="s">
        <v>174</v>
      </c>
      <c r="I33" s="263"/>
      <c r="J33" s="253" t="s">
        <v>113</v>
      </c>
      <c r="K33" s="258"/>
      <c r="M33" s="257"/>
      <c r="N33" s="252" t="s">
        <v>130</v>
      </c>
      <c r="O33" s="257"/>
      <c r="Q33" s="257"/>
      <c r="R33" s="252" t="s">
        <v>130</v>
      </c>
      <c r="S33" s="257"/>
      <c r="U33" s="258"/>
      <c r="W33" s="261"/>
    </row>
    <row r="34" spans="2:23" x14ac:dyDescent="0.2">
      <c r="B34" s="252">
        <v>29</v>
      </c>
      <c r="C34" s="258" t="s">
        <v>202</v>
      </c>
      <c r="D34" s="252" t="s">
        <v>173</v>
      </c>
      <c r="E34" s="263"/>
      <c r="F34" s="252" t="s">
        <v>130</v>
      </c>
      <c r="G34" s="263"/>
      <c r="H34" s="253" t="s">
        <v>174</v>
      </c>
      <c r="I34" s="263"/>
      <c r="J34" s="253" t="s">
        <v>113</v>
      </c>
      <c r="K34" s="258"/>
      <c r="M34" s="257"/>
      <c r="N34" s="252" t="s">
        <v>130</v>
      </c>
      <c r="O34" s="257"/>
      <c r="Q34" s="257"/>
      <c r="R34" s="252" t="s">
        <v>130</v>
      </c>
      <c r="S34" s="257"/>
      <c r="U34" s="258"/>
      <c r="W34" s="261"/>
    </row>
    <row r="35" spans="2:23" x14ac:dyDescent="0.2">
      <c r="B35" s="252">
        <v>30</v>
      </c>
      <c r="C35" s="258" t="s">
        <v>202</v>
      </c>
      <c r="D35" s="252" t="s">
        <v>173</v>
      </c>
      <c r="E35" s="263"/>
      <c r="F35" s="252" t="s">
        <v>130</v>
      </c>
      <c r="G35" s="263"/>
      <c r="H35" s="253" t="s">
        <v>174</v>
      </c>
      <c r="I35" s="263"/>
      <c r="J35" s="253" t="s">
        <v>113</v>
      </c>
      <c r="K35" s="258"/>
      <c r="M35" s="257"/>
      <c r="N35" s="252" t="s">
        <v>130</v>
      </c>
      <c r="O35" s="257"/>
      <c r="Q35" s="257"/>
      <c r="R35" s="252" t="s">
        <v>130</v>
      </c>
      <c r="S35" s="257"/>
      <c r="U35" s="258"/>
      <c r="W35" s="261"/>
    </row>
    <row r="36" spans="2:23" x14ac:dyDescent="0.2">
      <c r="C36" s="264"/>
    </row>
    <row r="37" spans="2:23" x14ac:dyDescent="0.2">
      <c r="C37" s="253" t="s">
        <v>203</v>
      </c>
    </row>
    <row r="38" spans="2:23" x14ac:dyDescent="0.2">
      <c r="C38" s="253" t="s">
        <v>204</v>
      </c>
    </row>
    <row r="39" spans="2:23" x14ac:dyDescent="0.2">
      <c r="C39" s="253" t="s">
        <v>205</v>
      </c>
    </row>
    <row r="40" spans="2:23" x14ac:dyDescent="0.2">
      <c r="C40" s="253" t="s">
        <v>206</v>
      </c>
    </row>
    <row r="41" spans="2:23" x14ac:dyDescent="0.2">
      <c r="C41" s="254" t="s">
        <v>207</v>
      </c>
    </row>
    <row r="42" spans="2:23" x14ac:dyDescent="0.2">
      <c r="C42" s="254" t="s">
        <v>208</v>
      </c>
    </row>
  </sheetData>
  <sheetProtection sheet="1" insertRows="0" deleteRows="0"/>
  <mergeCells count="4">
    <mergeCell ref="E4:K4"/>
    <mergeCell ref="M4:O4"/>
    <mergeCell ref="Q4:U4"/>
    <mergeCell ref="W4:W5"/>
  </mergeCells>
  <phoneticPr fontId="14"/>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3D91-C0BD-4F3F-9B60-4B321DB7FACC}">
  <sheetPr>
    <pageSetUpPr fitToPage="1"/>
  </sheetPr>
  <dimension ref="B1:BB72"/>
  <sheetViews>
    <sheetView zoomScaleNormal="100" workbookViewId="0"/>
  </sheetViews>
  <sheetFormatPr defaultColWidth="10" defaultRowHeight="13.2" x14ac:dyDescent="0.2"/>
  <cols>
    <col min="1" max="1" width="2.109375" style="265" customWidth="1"/>
    <col min="2" max="3" width="10" style="265"/>
    <col min="4" max="4" width="50.6640625" style="265" customWidth="1"/>
    <col min="5" max="16384" width="10" style="265"/>
  </cols>
  <sheetData>
    <row r="1" spans="2:11" ht="14.4" x14ac:dyDescent="0.2">
      <c r="B1" s="265" t="s">
        <v>209</v>
      </c>
      <c r="D1" s="266"/>
      <c r="E1" s="266"/>
      <c r="F1" s="266"/>
    </row>
    <row r="2" spans="2:11" s="187" customFormat="1" ht="20.25" customHeight="1" x14ac:dyDescent="0.2">
      <c r="B2" s="267" t="s">
        <v>210</v>
      </c>
      <c r="C2" s="267"/>
      <c r="D2" s="266"/>
      <c r="E2" s="266"/>
      <c r="F2" s="266"/>
    </row>
    <row r="3" spans="2:11" s="187" customFormat="1" ht="20.25" customHeight="1" x14ac:dyDescent="0.2">
      <c r="B3" s="267"/>
      <c r="C3" s="267"/>
      <c r="D3" s="266"/>
      <c r="E3" s="266"/>
      <c r="F3" s="266"/>
    </row>
    <row r="4" spans="2:11" s="187" customFormat="1" ht="20.25" customHeight="1" x14ac:dyDescent="0.2">
      <c r="B4" s="268"/>
      <c r="C4" s="266" t="s">
        <v>211</v>
      </c>
      <c r="D4" s="266"/>
      <c r="F4" s="736" t="s">
        <v>212</v>
      </c>
      <c r="G4" s="736"/>
      <c r="H4" s="736"/>
      <c r="I4" s="736"/>
      <c r="J4" s="736"/>
      <c r="K4" s="736"/>
    </row>
    <row r="5" spans="2:11" s="187" customFormat="1" ht="20.25" customHeight="1" x14ac:dyDescent="0.2">
      <c r="B5" s="269"/>
      <c r="C5" s="266" t="s">
        <v>213</v>
      </c>
      <c r="D5" s="266"/>
      <c r="F5" s="736"/>
      <c r="G5" s="736"/>
      <c r="H5" s="736"/>
      <c r="I5" s="736"/>
      <c r="J5" s="736"/>
      <c r="K5" s="736"/>
    </row>
    <row r="6" spans="2:11" s="187" customFormat="1" ht="20.25" customHeight="1" x14ac:dyDescent="0.2">
      <c r="B6" s="270" t="s">
        <v>214</v>
      </c>
      <c r="C6" s="266"/>
      <c r="D6" s="266"/>
      <c r="E6" s="271"/>
      <c r="F6" s="266"/>
    </row>
    <row r="7" spans="2:11" s="187" customFormat="1" ht="20.25" customHeight="1" x14ac:dyDescent="0.2">
      <c r="B7" s="267"/>
      <c r="C7" s="267"/>
      <c r="D7" s="266"/>
      <c r="E7" s="271"/>
      <c r="F7" s="266"/>
    </row>
    <row r="8" spans="2:11" s="187" customFormat="1" ht="20.25" customHeight="1" x14ac:dyDescent="0.2">
      <c r="B8" s="266" t="s">
        <v>215</v>
      </c>
      <c r="C8" s="267"/>
      <c r="D8" s="266"/>
      <c r="E8" s="271"/>
      <c r="F8" s="266"/>
    </row>
    <row r="9" spans="2:11" s="187" customFormat="1" ht="20.25" customHeight="1" x14ac:dyDescent="0.2">
      <c r="B9" s="267"/>
      <c r="C9" s="267"/>
      <c r="D9" s="266"/>
      <c r="E9" s="266"/>
      <c r="F9" s="266"/>
    </row>
    <row r="10" spans="2:11" s="187" customFormat="1" ht="20.25" customHeight="1" x14ac:dyDescent="0.2">
      <c r="B10" s="266" t="s">
        <v>216</v>
      </c>
      <c r="C10" s="267"/>
      <c r="D10" s="266"/>
      <c r="E10" s="266"/>
      <c r="F10" s="266"/>
    </row>
    <row r="11" spans="2:11" s="187" customFormat="1" ht="20.25" customHeight="1" x14ac:dyDescent="0.2">
      <c r="B11" s="266"/>
      <c r="C11" s="267"/>
      <c r="D11" s="266"/>
      <c r="E11" s="266"/>
      <c r="F11" s="266"/>
    </row>
    <row r="12" spans="2:11" s="187" customFormat="1" ht="20.25" customHeight="1" x14ac:dyDescent="0.2">
      <c r="B12" s="266" t="s">
        <v>217</v>
      </c>
      <c r="C12" s="267"/>
      <c r="D12" s="266"/>
    </row>
    <row r="13" spans="2:11" s="187" customFormat="1" ht="20.25" customHeight="1" x14ac:dyDescent="0.2">
      <c r="B13" s="266"/>
      <c r="C13" s="267"/>
      <c r="D13" s="266"/>
    </row>
    <row r="14" spans="2:11" s="187" customFormat="1" ht="20.25" customHeight="1" x14ac:dyDescent="0.2">
      <c r="B14" s="266" t="s">
        <v>218</v>
      </c>
      <c r="C14" s="267"/>
      <c r="D14" s="266"/>
    </row>
    <row r="15" spans="2:11" s="187" customFormat="1" ht="20.25" customHeight="1" x14ac:dyDescent="0.2">
      <c r="B15" s="266"/>
      <c r="C15" s="267"/>
      <c r="D15" s="266"/>
    </row>
    <row r="16" spans="2:11" s="187" customFormat="1" ht="20.25" customHeight="1" x14ac:dyDescent="0.2">
      <c r="B16" s="266" t="s">
        <v>219</v>
      </c>
      <c r="C16" s="267"/>
      <c r="D16" s="266"/>
    </row>
    <row r="17" spans="2:16" s="187" customFormat="1" ht="20.25" customHeight="1" x14ac:dyDescent="0.2">
      <c r="B17" s="267"/>
      <c r="C17" s="267"/>
      <c r="D17" s="266"/>
    </row>
    <row r="18" spans="2:16" s="187" customFormat="1" ht="20.25" customHeight="1" x14ac:dyDescent="0.2">
      <c r="B18" s="266" t="s">
        <v>220</v>
      </c>
      <c r="C18" s="267"/>
      <c r="D18" s="266"/>
    </row>
    <row r="19" spans="2:16" s="187" customFormat="1" ht="20.25" customHeight="1" x14ac:dyDescent="0.2">
      <c r="B19" s="267"/>
      <c r="C19" s="267"/>
      <c r="D19" s="266"/>
    </row>
    <row r="20" spans="2:16" s="187" customFormat="1" ht="17.25" customHeight="1" x14ac:dyDescent="0.2">
      <c r="B20" s="266" t="s">
        <v>221</v>
      </c>
      <c r="C20" s="266"/>
      <c r="D20" s="266"/>
    </row>
    <row r="21" spans="2:16" s="187" customFormat="1" ht="17.25" customHeight="1" x14ac:dyDescent="0.2">
      <c r="B21" s="266" t="s">
        <v>222</v>
      </c>
      <c r="C21" s="266"/>
      <c r="D21" s="266"/>
    </row>
    <row r="22" spans="2:16" s="187" customFormat="1" ht="17.25" customHeight="1" x14ac:dyDescent="0.2">
      <c r="B22" s="266"/>
      <c r="C22" s="266"/>
      <c r="D22" s="266"/>
    </row>
    <row r="23" spans="2:16" s="187" customFormat="1" ht="17.25" customHeight="1" x14ac:dyDescent="0.2">
      <c r="B23" s="266"/>
      <c r="C23" s="272" t="s">
        <v>133</v>
      </c>
      <c r="D23" s="272" t="s">
        <v>223</v>
      </c>
      <c r="E23" s="737" t="s">
        <v>224</v>
      </c>
      <c r="F23" s="737"/>
      <c r="G23" s="737"/>
      <c r="H23" s="737"/>
      <c r="I23" s="737"/>
      <c r="J23" s="737"/>
      <c r="K23" s="737"/>
      <c r="L23" s="737"/>
      <c r="M23" s="737"/>
      <c r="N23" s="737"/>
      <c r="O23" s="737"/>
      <c r="P23" s="737"/>
    </row>
    <row r="24" spans="2:16" s="187" customFormat="1" ht="17.25" customHeight="1" x14ac:dyDescent="0.2">
      <c r="B24" s="266"/>
      <c r="C24" s="272">
        <v>1</v>
      </c>
      <c r="D24" s="273" t="s">
        <v>225</v>
      </c>
      <c r="E24" s="735"/>
      <c r="F24" s="735"/>
      <c r="G24" s="735"/>
      <c r="H24" s="735"/>
      <c r="I24" s="735"/>
      <c r="J24" s="735"/>
      <c r="K24" s="735"/>
      <c r="L24" s="735"/>
      <c r="M24" s="735"/>
      <c r="N24" s="735"/>
      <c r="O24" s="735"/>
      <c r="P24" s="735"/>
    </row>
    <row r="25" spans="2:16" s="187" customFormat="1" ht="17.25" customHeight="1" x14ac:dyDescent="0.2">
      <c r="B25" s="266"/>
      <c r="C25" s="272">
        <v>2</v>
      </c>
      <c r="D25" s="273" t="s">
        <v>150</v>
      </c>
      <c r="E25" s="735"/>
      <c r="F25" s="735"/>
      <c r="G25" s="735"/>
      <c r="H25" s="735"/>
      <c r="I25" s="735"/>
      <c r="J25" s="735"/>
      <c r="K25" s="735"/>
      <c r="L25" s="735"/>
      <c r="M25" s="735"/>
      <c r="N25" s="735"/>
      <c r="O25" s="735"/>
      <c r="P25" s="735"/>
    </row>
    <row r="26" spans="2:16" s="187" customFormat="1" ht="17.25" customHeight="1" x14ac:dyDescent="0.2">
      <c r="B26" s="266"/>
      <c r="C26" s="272">
        <v>3</v>
      </c>
      <c r="D26" s="273" t="s">
        <v>151</v>
      </c>
      <c r="E26" s="735"/>
      <c r="F26" s="735"/>
      <c r="G26" s="735"/>
      <c r="H26" s="735"/>
      <c r="I26" s="735"/>
      <c r="J26" s="735"/>
      <c r="K26" s="735"/>
      <c r="L26" s="735"/>
      <c r="M26" s="735"/>
      <c r="N26" s="735"/>
      <c r="O26" s="735"/>
      <c r="P26" s="735"/>
    </row>
    <row r="27" spans="2:16" s="187" customFormat="1" ht="17.25" customHeight="1" x14ac:dyDescent="0.2">
      <c r="B27" s="266"/>
      <c r="C27" s="272">
        <v>4</v>
      </c>
      <c r="D27" s="273" t="s">
        <v>152</v>
      </c>
      <c r="E27" s="735"/>
      <c r="F27" s="735"/>
      <c r="G27" s="735"/>
      <c r="H27" s="735"/>
      <c r="I27" s="735"/>
      <c r="J27" s="735"/>
      <c r="K27" s="735"/>
      <c r="L27" s="735"/>
      <c r="M27" s="735"/>
      <c r="N27" s="735"/>
      <c r="O27" s="735"/>
      <c r="P27" s="735"/>
    </row>
    <row r="28" spans="2:16" s="187" customFormat="1" ht="17.25" customHeight="1" x14ac:dyDescent="0.2">
      <c r="B28" s="266"/>
      <c r="C28" s="272">
        <v>5</v>
      </c>
      <c r="D28" s="273" t="s">
        <v>153</v>
      </c>
      <c r="E28" s="735"/>
      <c r="F28" s="735"/>
      <c r="G28" s="735"/>
      <c r="H28" s="735"/>
      <c r="I28" s="735"/>
      <c r="J28" s="735"/>
      <c r="K28" s="735"/>
      <c r="L28" s="735"/>
      <c r="M28" s="735"/>
      <c r="N28" s="735"/>
      <c r="O28" s="735"/>
      <c r="P28" s="735"/>
    </row>
    <row r="29" spans="2:16" s="187" customFormat="1" ht="17.25" customHeight="1" x14ac:dyDescent="0.2">
      <c r="B29" s="266"/>
      <c r="C29" s="272">
        <v>6</v>
      </c>
      <c r="D29" s="273" t="s">
        <v>154</v>
      </c>
      <c r="E29" s="735"/>
      <c r="F29" s="735"/>
      <c r="G29" s="735"/>
      <c r="H29" s="735"/>
      <c r="I29" s="735"/>
      <c r="J29" s="735"/>
      <c r="K29" s="735"/>
      <c r="L29" s="735"/>
      <c r="M29" s="735"/>
      <c r="N29" s="735"/>
      <c r="O29" s="735"/>
      <c r="P29" s="735"/>
    </row>
    <row r="30" spans="2:16" s="187" customFormat="1" ht="17.25" customHeight="1" x14ac:dyDescent="0.2">
      <c r="B30" s="266"/>
      <c r="C30" s="272">
        <v>7</v>
      </c>
      <c r="D30" s="273" t="s">
        <v>155</v>
      </c>
      <c r="E30" s="735" t="s">
        <v>226</v>
      </c>
      <c r="F30" s="735"/>
      <c r="G30" s="735"/>
      <c r="H30" s="735"/>
      <c r="I30" s="735"/>
      <c r="J30" s="735"/>
      <c r="K30" s="735"/>
      <c r="L30" s="735"/>
      <c r="M30" s="735"/>
      <c r="N30" s="735"/>
      <c r="O30" s="735"/>
      <c r="P30" s="735"/>
    </row>
    <row r="31" spans="2:16" s="187" customFormat="1" ht="17.25" customHeight="1" x14ac:dyDescent="0.2">
      <c r="B31" s="266"/>
      <c r="C31" s="272">
        <v>8</v>
      </c>
      <c r="D31" s="273" t="s">
        <v>156</v>
      </c>
      <c r="E31" s="735" t="s">
        <v>227</v>
      </c>
      <c r="F31" s="735"/>
      <c r="G31" s="735"/>
      <c r="H31" s="735"/>
      <c r="I31" s="735"/>
      <c r="J31" s="735"/>
      <c r="K31" s="735"/>
      <c r="L31" s="735"/>
      <c r="M31" s="735"/>
      <c r="N31" s="735"/>
      <c r="O31" s="735"/>
      <c r="P31" s="735"/>
    </row>
    <row r="32" spans="2:16" s="187" customFormat="1" ht="17.25" customHeight="1" x14ac:dyDescent="0.2">
      <c r="B32" s="266"/>
      <c r="C32" s="271"/>
      <c r="D32" s="266"/>
      <c r="E32" s="266" t="s">
        <v>228</v>
      </c>
      <c r="F32" s="266"/>
      <c r="G32" s="266"/>
      <c r="H32" s="266"/>
      <c r="I32" s="266"/>
      <c r="J32" s="266"/>
      <c r="K32" s="266"/>
      <c r="L32" s="266"/>
      <c r="M32" s="266"/>
      <c r="N32" s="266"/>
      <c r="O32" s="266"/>
      <c r="P32" s="266"/>
    </row>
    <row r="33" spans="2:25" s="187" customFormat="1" ht="17.25" customHeight="1" x14ac:dyDescent="0.2">
      <c r="B33" s="266"/>
      <c r="C33" s="271"/>
      <c r="D33" s="266"/>
      <c r="E33" s="187" t="s">
        <v>229</v>
      </c>
    </row>
    <row r="34" spans="2:25" s="187" customFormat="1" ht="17.25" customHeight="1" x14ac:dyDescent="0.2">
      <c r="B34" s="266"/>
      <c r="C34" s="271"/>
      <c r="D34" s="266"/>
      <c r="E34" s="187" t="s">
        <v>230</v>
      </c>
    </row>
    <row r="35" spans="2:25" s="187" customFormat="1" ht="17.25" customHeight="1" x14ac:dyDescent="0.2">
      <c r="B35" s="266"/>
      <c r="C35" s="271"/>
      <c r="D35" s="266"/>
      <c r="E35" s="187" t="s">
        <v>231</v>
      </c>
    </row>
    <row r="36" spans="2:25" s="187" customFormat="1" ht="17.25" customHeight="1" x14ac:dyDescent="0.2">
      <c r="B36" s="266"/>
      <c r="C36" s="271"/>
      <c r="D36" s="266"/>
    </row>
    <row r="37" spans="2:25" s="187" customFormat="1" ht="17.25" customHeight="1" x14ac:dyDescent="0.2">
      <c r="B37" s="266" t="s">
        <v>232</v>
      </c>
      <c r="C37" s="266"/>
      <c r="D37" s="266"/>
    </row>
    <row r="38" spans="2:25" s="187" customFormat="1" ht="17.25" customHeight="1" x14ac:dyDescent="0.2">
      <c r="B38" s="266" t="s">
        <v>233</v>
      </c>
      <c r="C38" s="266"/>
      <c r="D38" s="266"/>
    </row>
    <row r="39" spans="2:25" s="187" customFormat="1" ht="17.25" customHeight="1" x14ac:dyDescent="0.2">
      <c r="B39" s="266"/>
      <c r="C39" s="266"/>
      <c r="D39" s="266"/>
      <c r="G39" s="274"/>
      <c r="H39" s="274"/>
      <c r="J39" s="274"/>
      <c r="K39" s="274"/>
      <c r="L39" s="274"/>
      <c r="M39" s="274"/>
      <c r="N39" s="274"/>
      <c r="O39" s="274"/>
      <c r="R39" s="274"/>
      <c r="S39" s="274"/>
      <c r="T39" s="274"/>
      <c r="W39" s="274"/>
      <c r="X39" s="274"/>
      <c r="Y39" s="274"/>
    </row>
    <row r="40" spans="2:25" s="187" customFormat="1" ht="17.25" customHeight="1" x14ac:dyDescent="0.2">
      <c r="B40" s="266"/>
      <c r="C40" s="272" t="s">
        <v>166</v>
      </c>
      <c r="D40" s="272" t="s">
        <v>234</v>
      </c>
      <c r="G40" s="274"/>
      <c r="H40" s="274"/>
      <c r="J40" s="274"/>
      <c r="K40" s="274"/>
      <c r="L40" s="274"/>
      <c r="M40" s="274"/>
      <c r="N40" s="274"/>
      <c r="O40" s="274"/>
      <c r="R40" s="274"/>
      <c r="S40" s="274"/>
      <c r="T40" s="274"/>
      <c r="W40" s="274"/>
      <c r="X40" s="274"/>
      <c r="Y40" s="274"/>
    </row>
    <row r="41" spans="2:25" s="187" customFormat="1" ht="17.25" customHeight="1" x14ac:dyDescent="0.2">
      <c r="B41" s="266"/>
      <c r="C41" s="272" t="s">
        <v>235</v>
      </c>
      <c r="D41" s="273" t="s">
        <v>236</v>
      </c>
      <c r="G41" s="274"/>
      <c r="H41" s="274"/>
      <c r="J41" s="274"/>
      <c r="K41" s="274"/>
      <c r="L41" s="274"/>
      <c r="M41" s="274"/>
      <c r="N41" s="274"/>
      <c r="O41" s="274"/>
      <c r="R41" s="274"/>
      <c r="S41" s="274"/>
      <c r="T41" s="274"/>
      <c r="W41" s="274"/>
      <c r="X41" s="274"/>
      <c r="Y41" s="274"/>
    </row>
    <row r="42" spans="2:25" s="187" customFormat="1" ht="17.25" customHeight="1" x14ac:dyDescent="0.2">
      <c r="B42" s="266"/>
      <c r="C42" s="272" t="s">
        <v>237</v>
      </c>
      <c r="D42" s="273" t="s">
        <v>238</v>
      </c>
      <c r="G42" s="274"/>
      <c r="H42" s="274"/>
      <c r="J42" s="274"/>
      <c r="K42" s="274"/>
      <c r="L42" s="274"/>
      <c r="M42" s="274"/>
      <c r="N42" s="274"/>
      <c r="O42" s="274"/>
      <c r="R42" s="274"/>
      <c r="S42" s="274"/>
      <c r="T42" s="274"/>
      <c r="W42" s="274"/>
      <c r="X42" s="274"/>
      <c r="Y42" s="274"/>
    </row>
    <row r="43" spans="2:25" s="187" customFormat="1" ht="17.25" customHeight="1" x14ac:dyDescent="0.2">
      <c r="B43" s="266"/>
      <c r="C43" s="272" t="s">
        <v>239</v>
      </c>
      <c r="D43" s="273" t="s">
        <v>240</v>
      </c>
      <c r="G43" s="274"/>
      <c r="H43" s="274"/>
      <c r="J43" s="274"/>
      <c r="K43" s="274"/>
      <c r="L43" s="274"/>
      <c r="M43" s="274"/>
      <c r="N43" s="274"/>
      <c r="O43" s="274"/>
      <c r="R43" s="274"/>
      <c r="S43" s="274"/>
      <c r="T43" s="274"/>
      <c r="W43" s="274"/>
      <c r="X43" s="274"/>
      <c r="Y43" s="274"/>
    </row>
    <row r="44" spans="2:25" s="187" customFormat="1" ht="17.25" customHeight="1" x14ac:dyDescent="0.2">
      <c r="B44" s="266"/>
      <c r="C44" s="272" t="s">
        <v>241</v>
      </c>
      <c r="D44" s="273" t="s">
        <v>242</v>
      </c>
      <c r="G44" s="274"/>
      <c r="H44" s="274"/>
      <c r="J44" s="274"/>
      <c r="K44" s="274"/>
      <c r="L44" s="274"/>
      <c r="M44" s="274"/>
      <c r="N44" s="274"/>
      <c r="O44" s="274"/>
      <c r="R44" s="274"/>
      <c r="S44" s="274"/>
      <c r="T44" s="274"/>
      <c r="W44" s="274"/>
      <c r="X44" s="274"/>
      <c r="Y44" s="274"/>
    </row>
    <row r="45" spans="2:25" s="187" customFormat="1" ht="17.25" customHeight="1" x14ac:dyDescent="0.2">
      <c r="B45" s="266"/>
      <c r="C45" s="266"/>
      <c r="D45" s="266"/>
      <c r="G45" s="274"/>
      <c r="H45" s="274"/>
      <c r="J45" s="274"/>
      <c r="K45" s="274"/>
      <c r="L45" s="274"/>
      <c r="M45" s="274"/>
      <c r="N45" s="274"/>
      <c r="O45" s="274"/>
      <c r="R45" s="274"/>
      <c r="S45" s="274"/>
      <c r="T45" s="274"/>
      <c r="W45" s="274"/>
      <c r="X45" s="274"/>
      <c r="Y45" s="274"/>
    </row>
    <row r="46" spans="2:25" s="187" customFormat="1" ht="17.25" customHeight="1" x14ac:dyDescent="0.2">
      <c r="B46" s="266"/>
      <c r="C46" s="275" t="s">
        <v>243</v>
      </c>
      <c r="D46" s="266"/>
      <c r="G46" s="274"/>
      <c r="H46" s="274"/>
      <c r="J46" s="274"/>
      <c r="K46" s="274"/>
      <c r="L46" s="274"/>
      <c r="M46" s="274"/>
      <c r="N46" s="274"/>
      <c r="O46" s="274"/>
      <c r="R46" s="274"/>
      <c r="S46" s="274"/>
      <c r="T46" s="274"/>
      <c r="W46" s="274"/>
      <c r="X46" s="274"/>
      <c r="Y46" s="274"/>
    </row>
    <row r="47" spans="2:25" s="187" customFormat="1" ht="17.25" customHeight="1" x14ac:dyDescent="0.2">
      <c r="C47" s="266" t="s">
        <v>244</v>
      </c>
      <c r="F47" s="275"/>
      <c r="G47" s="274"/>
      <c r="H47" s="274"/>
      <c r="J47" s="274"/>
      <c r="K47" s="274"/>
      <c r="L47" s="274"/>
      <c r="M47" s="274"/>
      <c r="N47" s="274"/>
      <c r="O47" s="274"/>
      <c r="R47" s="274"/>
      <c r="S47" s="274"/>
      <c r="T47" s="274"/>
      <c r="W47" s="274"/>
      <c r="X47" s="274"/>
      <c r="Y47" s="274"/>
    </row>
    <row r="48" spans="2:25" s="187" customFormat="1" ht="17.25" customHeight="1" x14ac:dyDescent="0.2">
      <c r="C48" s="266" t="s">
        <v>245</v>
      </c>
      <c r="F48" s="266"/>
      <c r="G48" s="274"/>
      <c r="H48" s="274"/>
      <c r="J48" s="274"/>
      <c r="K48" s="274"/>
      <c r="L48" s="274"/>
      <c r="M48" s="274"/>
      <c r="N48" s="274"/>
      <c r="O48" s="274"/>
      <c r="R48" s="274"/>
      <c r="S48" s="274"/>
      <c r="T48" s="274"/>
      <c r="W48" s="274"/>
      <c r="X48" s="274"/>
      <c r="Y48" s="274"/>
    </row>
    <row r="49" spans="2:51" s="187" customFormat="1" ht="17.25" customHeight="1" x14ac:dyDescent="0.2">
      <c r="B49" s="266"/>
      <c r="C49" s="266"/>
      <c r="D49" s="266"/>
      <c r="E49" s="275"/>
      <c r="F49" s="274"/>
      <c r="G49" s="274"/>
      <c r="H49" s="274"/>
      <c r="J49" s="274"/>
      <c r="K49" s="274"/>
      <c r="L49" s="274"/>
      <c r="M49" s="274"/>
      <c r="N49" s="274"/>
      <c r="O49" s="274"/>
      <c r="R49" s="274"/>
      <c r="S49" s="274"/>
      <c r="T49" s="274"/>
      <c r="W49" s="274"/>
      <c r="X49" s="274"/>
      <c r="Y49" s="274"/>
    </row>
    <row r="50" spans="2:51" s="187" customFormat="1" ht="17.25" customHeight="1" x14ac:dyDescent="0.2">
      <c r="B50" s="266" t="s">
        <v>246</v>
      </c>
      <c r="C50" s="266"/>
      <c r="D50" s="266"/>
    </row>
    <row r="51" spans="2:51" s="187" customFormat="1" ht="17.25" customHeight="1" x14ac:dyDescent="0.2">
      <c r="B51" s="266" t="s">
        <v>247</v>
      </c>
      <c r="C51" s="266"/>
      <c r="D51" s="266"/>
    </row>
    <row r="52" spans="2:51" s="187" customFormat="1" ht="17.25" customHeight="1" x14ac:dyDescent="0.2">
      <c r="B52" s="276" t="s">
        <v>248</v>
      </c>
      <c r="E52" s="274"/>
      <c r="F52" s="274"/>
      <c r="G52" s="274"/>
      <c r="H52" s="274"/>
      <c r="I52" s="274"/>
      <c r="J52" s="274"/>
      <c r="K52" s="274"/>
      <c r="L52" s="274"/>
      <c r="M52" s="274"/>
      <c r="N52" s="274"/>
      <c r="O52" s="274"/>
      <c r="P52" s="274"/>
      <c r="Q52" s="274"/>
      <c r="R52" s="274"/>
      <c r="S52" s="274"/>
      <c r="T52" s="274"/>
      <c r="U52" s="274"/>
      <c r="Y52" s="274"/>
      <c r="Z52" s="274"/>
      <c r="AA52" s="274"/>
      <c r="AB52" s="274"/>
      <c r="AD52" s="274"/>
      <c r="AE52" s="274"/>
      <c r="AF52" s="274"/>
      <c r="AG52" s="274"/>
      <c r="AH52" s="274"/>
      <c r="AI52" s="277"/>
      <c r="AJ52" s="274"/>
      <c r="AK52" s="274"/>
      <c r="AL52" s="274"/>
      <c r="AM52" s="274"/>
      <c r="AN52" s="274"/>
      <c r="AO52" s="274"/>
      <c r="AP52" s="274"/>
      <c r="AQ52" s="274"/>
      <c r="AR52" s="274"/>
      <c r="AS52" s="274"/>
      <c r="AT52" s="274"/>
      <c r="AU52" s="274"/>
      <c r="AV52" s="274"/>
      <c r="AW52" s="274"/>
      <c r="AX52" s="274"/>
      <c r="AY52" s="277"/>
    </row>
    <row r="53" spans="2:51" s="187" customFormat="1" ht="17.25" customHeight="1" x14ac:dyDescent="0.2"/>
    <row r="54" spans="2:51" s="187" customFormat="1" ht="17.25" customHeight="1" x14ac:dyDescent="0.2">
      <c r="B54" s="266" t="s">
        <v>249</v>
      </c>
      <c r="C54" s="266"/>
    </row>
    <row r="55" spans="2:51" s="187" customFormat="1" ht="17.25" customHeight="1" x14ac:dyDescent="0.2">
      <c r="B55" s="266"/>
      <c r="C55" s="266"/>
    </row>
    <row r="56" spans="2:51" s="187" customFormat="1" ht="17.25" customHeight="1" x14ac:dyDescent="0.2">
      <c r="B56" s="266" t="s">
        <v>250</v>
      </c>
      <c r="C56" s="266"/>
    </row>
    <row r="57" spans="2:51" s="187" customFormat="1" ht="17.25" customHeight="1" x14ac:dyDescent="0.2">
      <c r="B57" s="266" t="s">
        <v>251</v>
      </c>
      <c r="C57" s="266"/>
    </row>
    <row r="58" spans="2:51" s="187" customFormat="1" ht="17.25" customHeight="1" x14ac:dyDescent="0.2">
      <c r="B58" s="266"/>
      <c r="C58" s="266"/>
    </row>
    <row r="59" spans="2:51" s="187" customFormat="1" ht="17.25" customHeight="1" x14ac:dyDescent="0.2">
      <c r="B59" s="266" t="s">
        <v>252</v>
      </c>
      <c r="C59" s="266"/>
    </row>
    <row r="60" spans="2:51" s="187" customFormat="1" ht="17.25" customHeight="1" x14ac:dyDescent="0.2">
      <c r="B60" s="266" t="s">
        <v>253</v>
      </c>
      <c r="C60" s="266"/>
    </row>
    <row r="61" spans="2:51" s="187" customFormat="1" ht="17.25" customHeight="1" x14ac:dyDescent="0.2">
      <c r="B61" s="266"/>
      <c r="C61" s="266"/>
    </row>
    <row r="62" spans="2:51" s="187" customFormat="1" ht="17.25" customHeight="1" x14ac:dyDescent="0.2">
      <c r="B62" s="266" t="s">
        <v>254</v>
      </c>
      <c r="C62" s="266"/>
      <c r="D62" s="266"/>
    </row>
    <row r="63" spans="2:51" s="187" customFormat="1" ht="17.25" customHeight="1" x14ac:dyDescent="0.2">
      <c r="B63" s="266"/>
      <c r="C63" s="266"/>
      <c r="D63" s="266"/>
    </row>
    <row r="64" spans="2:51" s="187" customFormat="1" ht="17.25" customHeight="1" x14ac:dyDescent="0.2">
      <c r="B64" s="187" t="s">
        <v>255</v>
      </c>
      <c r="D64" s="266"/>
    </row>
    <row r="65" spans="2:54" s="187" customFormat="1" ht="17.25" customHeight="1" x14ac:dyDescent="0.2">
      <c r="B65" s="187" t="s">
        <v>256</v>
      </c>
      <c r="D65" s="266"/>
    </row>
    <row r="66" spans="2:54" s="187" customFormat="1" ht="17.25" customHeight="1" x14ac:dyDescent="0.2">
      <c r="B66" s="187" t="s">
        <v>257</v>
      </c>
      <c r="D66" s="266"/>
    </row>
    <row r="67" spans="2:54" s="187" customFormat="1" ht="17.25" customHeight="1" x14ac:dyDescent="0.2"/>
    <row r="68" spans="2:54" s="187" customFormat="1" ht="17.25" customHeight="1" x14ac:dyDescent="0.2">
      <c r="B68" s="187" t="s">
        <v>258</v>
      </c>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row>
    <row r="69" spans="2:54" s="187" customFormat="1" ht="17.25" customHeight="1" x14ac:dyDescent="0.2">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78"/>
      <c r="AX69" s="278"/>
    </row>
    <row r="70" spans="2:54" s="187" customFormat="1" ht="17.25" customHeight="1" x14ac:dyDescent="0.2">
      <c r="B70" s="187" t="s">
        <v>259</v>
      </c>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278"/>
      <c r="AP70" s="278"/>
      <c r="AQ70" s="278"/>
      <c r="AR70" s="278"/>
      <c r="AS70" s="278"/>
      <c r="AT70" s="278"/>
      <c r="AU70" s="278"/>
      <c r="AV70" s="278"/>
      <c r="AW70" s="278"/>
      <c r="AX70" s="278"/>
      <c r="AY70" s="278"/>
      <c r="AZ70" s="278"/>
      <c r="BA70" s="278"/>
      <c r="BB70" s="278"/>
    </row>
    <row r="71" spans="2:54" s="187" customFormat="1" ht="17.25" customHeight="1" x14ac:dyDescent="0.2">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278"/>
      <c r="BA71" s="278"/>
      <c r="BB71" s="278"/>
    </row>
    <row r="72" spans="2:54" ht="17.25" customHeight="1" x14ac:dyDescent="0.2"/>
  </sheetData>
  <mergeCells count="10">
    <mergeCell ref="E28:P28"/>
    <mergeCell ref="E29:P29"/>
    <mergeCell ref="E30:P30"/>
    <mergeCell ref="E31:P31"/>
    <mergeCell ref="F4:K5"/>
    <mergeCell ref="E23:P23"/>
    <mergeCell ref="E24:P24"/>
    <mergeCell ref="E25:P25"/>
    <mergeCell ref="E26:P26"/>
    <mergeCell ref="E27:P27"/>
  </mergeCells>
  <phoneticPr fontId="14"/>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E6AC-051A-4E4C-963F-10AC5146B8A0}">
  <sheetPr>
    <pageSetUpPr fitToPage="1"/>
  </sheetPr>
  <dimension ref="A1:L51"/>
  <sheetViews>
    <sheetView workbookViewId="0">
      <selection activeCell="C10" sqref="C10"/>
    </sheetView>
  </sheetViews>
  <sheetFormatPr defaultColWidth="10" defaultRowHeight="19.2" x14ac:dyDescent="0.2"/>
  <cols>
    <col min="1" max="1" width="1.88671875" style="280" customWidth="1"/>
    <col min="2" max="2" width="10" style="280"/>
    <col min="3" max="12" width="45.109375" style="280" customWidth="1"/>
    <col min="13" max="16384" width="10" style="280"/>
  </cols>
  <sheetData>
    <row r="1" spans="1:12" x14ac:dyDescent="0.2">
      <c r="A1" s="279"/>
      <c r="B1" s="172" t="s">
        <v>260</v>
      </c>
      <c r="C1" s="172"/>
      <c r="D1" s="172"/>
    </row>
    <row r="2" spans="1:12" x14ac:dyDescent="0.2">
      <c r="A2" s="279"/>
      <c r="B2" s="172"/>
      <c r="C2" s="172"/>
      <c r="D2" s="172"/>
    </row>
    <row r="3" spans="1:12" x14ac:dyDescent="0.2">
      <c r="A3" s="279"/>
      <c r="B3" s="281" t="s">
        <v>133</v>
      </c>
      <c r="C3" s="281" t="s">
        <v>261</v>
      </c>
      <c r="D3" s="172"/>
    </row>
    <row r="4" spans="1:12" x14ac:dyDescent="0.2">
      <c r="A4" s="279"/>
      <c r="B4" s="282">
        <v>1</v>
      </c>
      <c r="C4" s="283" t="s">
        <v>391</v>
      </c>
      <c r="D4" s="172"/>
    </row>
    <row r="5" spans="1:12" x14ac:dyDescent="0.2">
      <c r="A5" s="279"/>
      <c r="B5" s="282">
        <v>2</v>
      </c>
      <c r="C5" s="283" t="s">
        <v>390</v>
      </c>
    </row>
    <row r="6" spans="1:12" x14ac:dyDescent="0.2">
      <c r="A6" s="279"/>
      <c r="B6" s="282">
        <v>3</v>
      </c>
      <c r="C6" s="283" t="s">
        <v>392</v>
      </c>
      <c r="D6" s="172"/>
    </row>
    <row r="7" spans="1:12" x14ac:dyDescent="0.2">
      <c r="A7" s="279"/>
      <c r="B7" s="282">
        <v>4</v>
      </c>
      <c r="C7" s="283" t="s">
        <v>393</v>
      </c>
      <c r="D7" s="172"/>
    </row>
    <row r="8" spans="1:12" x14ac:dyDescent="0.2">
      <c r="A8" s="279"/>
      <c r="B8" s="282">
        <v>5</v>
      </c>
      <c r="C8" s="283" t="s">
        <v>394</v>
      </c>
      <c r="D8" s="172"/>
    </row>
    <row r="9" spans="1:12" x14ac:dyDescent="0.2">
      <c r="A9" s="279"/>
      <c r="B9" s="282">
        <v>6</v>
      </c>
      <c r="C9" s="283" t="s">
        <v>395</v>
      </c>
      <c r="D9" s="172"/>
    </row>
    <row r="10" spans="1:12" x14ac:dyDescent="0.2">
      <c r="A10" s="279"/>
      <c r="B10" s="282">
        <v>7</v>
      </c>
      <c r="C10" s="283" t="s">
        <v>262</v>
      </c>
      <c r="D10" s="172"/>
    </row>
    <row r="11" spans="1:12" x14ac:dyDescent="0.2">
      <c r="A11" s="279"/>
      <c r="B11" s="282">
        <v>8</v>
      </c>
      <c r="C11" s="283" t="s">
        <v>262</v>
      </c>
      <c r="D11" s="172"/>
    </row>
    <row r="12" spans="1:12" x14ac:dyDescent="0.2">
      <c r="A12" s="279"/>
      <c r="B12" s="282">
        <v>9</v>
      </c>
      <c r="C12" s="283" t="s">
        <v>262</v>
      </c>
      <c r="D12" s="172"/>
    </row>
    <row r="13" spans="1:12" x14ac:dyDescent="0.2">
      <c r="A13" s="279"/>
      <c r="B13" s="172"/>
      <c r="C13" s="172"/>
      <c r="D13" s="172"/>
    </row>
    <row r="14" spans="1:12" x14ac:dyDescent="0.2">
      <c r="A14" s="279"/>
      <c r="B14" s="172" t="s">
        <v>263</v>
      </c>
      <c r="C14" s="172"/>
      <c r="D14" s="172"/>
    </row>
    <row r="15" spans="1:12" ht="19.8" thickBot="1" x14ac:dyDescent="0.25">
      <c r="A15" s="279"/>
      <c r="B15" s="172"/>
      <c r="C15" s="172"/>
      <c r="D15" s="172"/>
    </row>
    <row r="16" spans="1:12" ht="19.8" thickBot="1" x14ac:dyDescent="0.25">
      <c r="A16" s="279"/>
      <c r="B16" s="284" t="s">
        <v>223</v>
      </c>
      <c r="C16" s="285" t="s">
        <v>225</v>
      </c>
      <c r="D16" s="286" t="s">
        <v>150</v>
      </c>
      <c r="E16" s="286" t="s">
        <v>151</v>
      </c>
      <c r="F16" s="286" t="s">
        <v>152</v>
      </c>
      <c r="G16" s="287" t="s">
        <v>153</v>
      </c>
      <c r="H16" s="288" t="s">
        <v>154</v>
      </c>
      <c r="I16" s="288" t="s">
        <v>155</v>
      </c>
      <c r="J16" s="288" t="s">
        <v>156</v>
      </c>
      <c r="K16" s="288" t="s">
        <v>262</v>
      </c>
      <c r="L16" s="289" t="s">
        <v>262</v>
      </c>
    </row>
    <row r="17" spans="1:12" x14ac:dyDescent="0.2">
      <c r="A17" s="279"/>
      <c r="B17" s="738" t="s">
        <v>264</v>
      </c>
      <c r="C17" s="290" t="s">
        <v>225</v>
      </c>
      <c r="D17" s="291" t="s">
        <v>265</v>
      </c>
      <c r="E17" s="291" t="s">
        <v>151</v>
      </c>
      <c r="F17" s="291" t="s">
        <v>152</v>
      </c>
      <c r="G17" s="292" t="s">
        <v>266</v>
      </c>
      <c r="H17" s="293" t="s">
        <v>267</v>
      </c>
      <c r="I17" s="293" t="s">
        <v>266</v>
      </c>
      <c r="J17" s="293" t="s">
        <v>266</v>
      </c>
      <c r="K17" s="293" t="s">
        <v>262</v>
      </c>
      <c r="L17" s="294" t="s">
        <v>262</v>
      </c>
    </row>
    <row r="18" spans="1:12" x14ac:dyDescent="0.2">
      <c r="B18" s="739"/>
      <c r="C18" s="295" t="s">
        <v>262</v>
      </c>
      <c r="D18" s="296" t="s">
        <v>262</v>
      </c>
      <c r="E18" s="296" t="s">
        <v>262</v>
      </c>
      <c r="F18" s="296" t="s">
        <v>262</v>
      </c>
      <c r="G18" s="297" t="s">
        <v>268</v>
      </c>
      <c r="H18" s="296" t="s">
        <v>262</v>
      </c>
      <c r="I18" s="296" t="s">
        <v>262</v>
      </c>
      <c r="J18" s="298" t="s">
        <v>268</v>
      </c>
      <c r="K18" s="298" t="s">
        <v>262</v>
      </c>
      <c r="L18" s="299" t="s">
        <v>262</v>
      </c>
    </row>
    <row r="19" spans="1:12" x14ac:dyDescent="0.2">
      <c r="B19" s="739"/>
      <c r="C19" s="295" t="s">
        <v>262</v>
      </c>
      <c r="D19" s="296" t="s">
        <v>262</v>
      </c>
      <c r="E19" s="296" t="s">
        <v>262</v>
      </c>
      <c r="F19" s="296" t="s">
        <v>262</v>
      </c>
      <c r="G19" s="296" t="s">
        <v>262</v>
      </c>
      <c r="H19" s="296" t="s">
        <v>262</v>
      </c>
      <c r="I19" s="296" t="s">
        <v>262</v>
      </c>
      <c r="J19" s="296" t="s">
        <v>269</v>
      </c>
      <c r="K19" s="296" t="s">
        <v>262</v>
      </c>
      <c r="L19" s="300" t="s">
        <v>262</v>
      </c>
    </row>
    <row r="20" spans="1:12" x14ac:dyDescent="0.2">
      <c r="B20" s="739"/>
      <c r="C20" s="295" t="s">
        <v>262</v>
      </c>
      <c r="D20" s="296" t="s">
        <v>262</v>
      </c>
      <c r="E20" s="296" t="s">
        <v>262</v>
      </c>
      <c r="F20" s="296" t="s">
        <v>262</v>
      </c>
      <c r="G20" s="296" t="s">
        <v>262</v>
      </c>
      <c r="H20" s="296" t="s">
        <v>262</v>
      </c>
      <c r="I20" s="296" t="s">
        <v>262</v>
      </c>
      <c r="J20" s="296" t="s">
        <v>270</v>
      </c>
      <c r="K20" s="296" t="s">
        <v>262</v>
      </c>
      <c r="L20" s="300" t="s">
        <v>262</v>
      </c>
    </row>
    <row r="21" spans="1:12" x14ac:dyDescent="0.2">
      <c r="B21" s="739"/>
      <c r="C21" s="295" t="s">
        <v>262</v>
      </c>
      <c r="D21" s="296" t="s">
        <v>262</v>
      </c>
      <c r="E21" s="296" t="s">
        <v>262</v>
      </c>
      <c r="F21" s="296" t="s">
        <v>262</v>
      </c>
      <c r="G21" s="296" t="s">
        <v>262</v>
      </c>
      <c r="H21" s="296" t="s">
        <v>262</v>
      </c>
      <c r="I21" s="296" t="s">
        <v>262</v>
      </c>
      <c r="J21" s="296" t="s">
        <v>262</v>
      </c>
      <c r="K21" s="296" t="s">
        <v>262</v>
      </c>
      <c r="L21" s="300" t="s">
        <v>262</v>
      </c>
    </row>
    <row r="22" spans="1:12" x14ac:dyDescent="0.2">
      <c r="B22" s="739"/>
      <c r="C22" s="295" t="s">
        <v>262</v>
      </c>
      <c r="D22" s="296" t="s">
        <v>262</v>
      </c>
      <c r="E22" s="296" t="s">
        <v>262</v>
      </c>
      <c r="F22" s="296" t="s">
        <v>262</v>
      </c>
      <c r="G22" s="296" t="s">
        <v>262</v>
      </c>
      <c r="H22" s="296" t="s">
        <v>262</v>
      </c>
      <c r="I22" s="296" t="s">
        <v>262</v>
      </c>
      <c r="J22" s="296" t="s">
        <v>262</v>
      </c>
      <c r="K22" s="296" t="s">
        <v>262</v>
      </c>
      <c r="L22" s="300" t="s">
        <v>262</v>
      </c>
    </row>
    <row r="23" spans="1:12" x14ac:dyDescent="0.2">
      <c r="B23" s="739"/>
      <c r="C23" s="295" t="s">
        <v>262</v>
      </c>
      <c r="D23" s="296" t="s">
        <v>262</v>
      </c>
      <c r="E23" s="296" t="s">
        <v>262</v>
      </c>
      <c r="F23" s="296" t="s">
        <v>262</v>
      </c>
      <c r="G23" s="296" t="s">
        <v>262</v>
      </c>
      <c r="H23" s="296" t="s">
        <v>262</v>
      </c>
      <c r="I23" s="296" t="s">
        <v>262</v>
      </c>
      <c r="J23" s="296" t="s">
        <v>262</v>
      </c>
      <c r="K23" s="296" t="s">
        <v>262</v>
      </c>
      <c r="L23" s="300" t="s">
        <v>262</v>
      </c>
    </row>
    <row r="24" spans="1:12" x14ac:dyDescent="0.2">
      <c r="B24" s="739"/>
      <c r="C24" s="295" t="s">
        <v>262</v>
      </c>
      <c r="D24" s="296" t="s">
        <v>262</v>
      </c>
      <c r="E24" s="296" t="s">
        <v>262</v>
      </c>
      <c r="F24" s="296" t="s">
        <v>262</v>
      </c>
      <c r="G24" s="296" t="s">
        <v>262</v>
      </c>
      <c r="H24" s="296" t="s">
        <v>262</v>
      </c>
      <c r="I24" s="296" t="s">
        <v>262</v>
      </c>
      <c r="J24" s="296" t="s">
        <v>262</v>
      </c>
      <c r="K24" s="296" t="s">
        <v>262</v>
      </c>
      <c r="L24" s="300" t="s">
        <v>262</v>
      </c>
    </row>
    <row r="25" spans="1:12" x14ac:dyDescent="0.2">
      <c r="B25" s="739"/>
      <c r="C25" s="295" t="s">
        <v>262</v>
      </c>
      <c r="D25" s="296" t="s">
        <v>262</v>
      </c>
      <c r="E25" s="296" t="s">
        <v>262</v>
      </c>
      <c r="F25" s="296" t="s">
        <v>262</v>
      </c>
      <c r="G25" s="296" t="s">
        <v>262</v>
      </c>
      <c r="H25" s="296" t="s">
        <v>262</v>
      </c>
      <c r="I25" s="296" t="s">
        <v>262</v>
      </c>
      <c r="J25" s="296" t="s">
        <v>262</v>
      </c>
      <c r="K25" s="296" t="s">
        <v>262</v>
      </c>
      <c r="L25" s="300" t="s">
        <v>262</v>
      </c>
    </row>
    <row r="26" spans="1:12" x14ac:dyDescent="0.2">
      <c r="B26" s="739"/>
      <c r="C26" s="295" t="s">
        <v>262</v>
      </c>
      <c r="D26" s="296" t="s">
        <v>262</v>
      </c>
      <c r="E26" s="296" t="s">
        <v>262</v>
      </c>
      <c r="F26" s="296" t="s">
        <v>262</v>
      </c>
      <c r="G26" s="296" t="s">
        <v>262</v>
      </c>
      <c r="H26" s="296" t="s">
        <v>262</v>
      </c>
      <c r="I26" s="296" t="s">
        <v>262</v>
      </c>
      <c r="J26" s="296" t="s">
        <v>262</v>
      </c>
      <c r="K26" s="296" t="s">
        <v>262</v>
      </c>
      <c r="L26" s="300" t="s">
        <v>262</v>
      </c>
    </row>
    <row r="27" spans="1:12" x14ac:dyDescent="0.2">
      <c r="B27" s="739"/>
      <c r="C27" s="295" t="s">
        <v>262</v>
      </c>
      <c r="D27" s="296" t="s">
        <v>262</v>
      </c>
      <c r="E27" s="296" t="s">
        <v>262</v>
      </c>
      <c r="F27" s="296" t="s">
        <v>262</v>
      </c>
      <c r="G27" s="296" t="s">
        <v>262</v>
      </c>
      <c r="H27" s="296" t="s">
        <v>262</v>
      </c>
      <c r="I27" s="296" t="s">
        <v>262</v>
      </c>
      <c r="J27" s="296" t="s">
        <v>262</v>
      </c>
      <c r="K27" s="296" t="s">
        <v>262</v>
      </c>
      <c r="L27" s="300" t="s">
        <v>262</v>
      </c>
    </row>
    <row r="28" spans="1:12" x14ac:dyDescent="0.2">
      <c r="B28" s="739"/>
      <c r="C28" s="295" t="s">
        <v>262</v>
      </c>
      <c r="D28" s="296" t="s">
        <v>262</v>
      </c>
      <c r="E28" s="296" t="s">
        <v>262</v>
      </c>
      <c r="F28" s="296" t="s">
        <v>262</v>
      </c>
      <c r="G28" s="296" t="s">
        <v>262</v>
      </c>
      <c r="H28" s="296" t="s">
        <v>262</v>
      </c>
      <c r="I28" s="296" t="s">
        <v>262</v>
      </c>
      <c r="J28" s="296" t="s">
        <v>262</v>
      </c>
      <c r="K28" s="296" t="s">
        <v>262</v>
      </c>
      <c r="L28" s="300" t="s">
        <v>262</v>
      </c>
    </row>
    <row r="29" spans="1:12" ht="19.8" thickBot="1" x14ac:dyDescent="0.25">
      <c r="B29" s="740"/>
      <c r="C29" s="301" t="s">
        <v>262</v>
      </c>
      <c r="D29" s="302" t="s">
        <v>262</v>
      </c>
      <c r="E29" s="302" t="s">
        <v>262</v>
      </c>
      <c r="F29" s="302" t="s">
        <v>262</v>
      </c>
      <c r="G29" s="302" t="s">
        <v>262</v>
      </c>
      <c r="H29" s="302" t="s">
        <v>262</v>
      </c>
      <c r="I29" s="302" t="s">
        <v>262</v>
      </c>
      <c r="J29" s="302" t="s">
        <v>262</v>
      </c>
      <c r="K29" s="302" t="s">
        <v>262</v>
      </c>
      <c r="L29" s="303" t="s">
        <v>262</v>
      </c>
    </row>
    <row r="32" spans="1:12" x14ac:dyDescent="0.2">
      <c r="C32" s="280" t="s">
        <v>271</v>
      </c>
    </row>
    <row r="33" spans="3:3" x14ac:dyDescent="0.2">
      <c r="C33" s="280" t="s">
        <v>272</v>
      </c>
    </row>
    <row r="34" spans="3:3" x14ac:dyDescent="0.2">
      <c r="C34" s="280" t="s">
        <v>273</v>
      </c>
    </row>
    <row r="35" spans="3:3" x14ac:dyDescent="0.2">
      <c r="C35" s="280" t="s">
        <v>274</v>
      </c>
    </row>
    <row r="36" spans="3:3" x14ac:dyDescent="0.2">
      <c r="C36" s="280" t="s">
        <v>275</v>
      </c>
    </row>
    <row r="37" spans="3:3" x14ac:dyDescent="0.2">
      <c r="C37" s="280" t="s">
        <v>276</v>
      </c>
    </row>
    <row r="38" spans="3:3" x14ac:dyDescent="0.2">
      <c r="C38" s="280" t="s">
        <v>277</v>
      </c>
    </row>
    <row r="39" spans="3:3" x14ac:dyDescent="0.2">
      <c r="C39" s="280" t="s">
        <v>278</v>
      </c>
    </row>
    <row r="40" spans="3:3" x14ac:dyDescent="0.2">
      <c r="C40" s="280" t="s">
        <v>279</v>
      </c>
    </row>
    <row r="41" spans="3:3" x14ac:dyDescent="0.2">
      <c r="C41" s="280" t="s">
        <v>280</v>
      </c>
    </row>
    <row r="42" spans="3:3" x14ac:dyDescent="0.2">
      <c r="C42" s="280" t="s">
        <v>281</v>
      </c>
    </row>
    <row r="43" spans="3:3" x14ac:dyDescent="0.2">
      <c r="C43" s="280" t="s">
        <v>282</v>
      </c>
    </row>
    <row r="44" spans="3:3" x14ac:dyDescent="0.2">
      <c r="C44" s="280" t="s">
        <v>283</v>
      </c>
    </row>
    <row r="46" spans="3:3" x14ac:dyDescent="0.2">
      <c r="C46" s="280" t="s">
        <v>284</v>
      </c>
    </row>
    <row r="47" spans="3:3" x14ac:dyDescent="0.2">
      <c r="C47" s="280" t="s">
        <v>285</v>
      </c>
    </row>
    <row r="48" spans="3:3" x14ac:dyDescent="0.2">
      <c r="C48" s="280" t="s">
        <v>286</v>
      </c>
    </row>
    <row r="49" spans="3:3" x14ac:dyDescent="0.2">
      <c r="C49" s="280" t="s">
        <v>287</v>
      </c>
    </row>
    <row r="50" spans="3:3" x14ac:dyDescent="0.2">
      <c r="C50" s="280" t="s">
        <v>288</v>
      </c>
    </row>
    <row r="51" spans="3:3" x14ac:dyDescent="0.2">
      <c r="C51" s="280" t="s">
        <v>289</v>
      </c>
    </row>
  </sheetData>
  <mergeCells count="1">
    <mergeCell ref="B17:B29"/>
  </mergeCells>
  <phoneticPr fontId="14"/>
  <pageMargins left="0.70866141732283472" right="0.70866141732283472" top="0.74803149606299213" bottom="0.74803149606299213" header="0.31496062992125984" footer="0.31496062992125984"/>
  <pageSetup paperSize="9" scale="2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workbookViewId="0">
      <selection activeCell="J32" sqref="J32"/>
    </sheetView>
  </sheetViews>
  <sheetFormatPr defaultColWidth="10.6640625" defaultRowHeight="14.4" x14ac:dyDescent="0.2"/>
  <cols>
    <col min="1" max="1" width="4.21875" style="27" customWidth="1"/>
    <col min="2" max="4" width="10.6640625" style="27" customWidth="1"/>
    <col min="5" max="9" width="15.6640625" style="27" customWidth="1"/>
    <col min="10" max="16384" width="10.6640625" style="27"/>
  </cols>
  <sheetData>
    <row r="1" spans="1:12" x14ac:dyDescent="0.2">
      <c r="A1" s="27" t="s">
        <v>83</v>
      </c>
    </row>
    <row r="2" spans="1:12" x14ac:dyDescent="0.2">
      <c r="A2" s="27" t="s">
        <v>26</v>
      </c>
    </row>
    <row r="4" spans="1:12" ht="21.75" customHeight="1" x14ac:dyDescent="0.2">
      <c r="B4" s="746" t="s">
        <v>0</v>
      </c>
      <c r="C4" s="747"/>
      <c r="D4" s="748"/>
      <c r="E4" s="749"/>
      <c r="F4" s="749"/>
      <c r="G4" s="750"/>
    </row>
    <row r="5" spans="1:12" ht="12" customHeight="1" x14ac:dyDescent="0.2">
      <c r="B5" s="28"/>
      <c r="C5" s="28"/>
      <c r="D5" s="28"/>
      <c r="E5" s="28"/>
      <c r="F5" s="28"/>
      <c r="G5" s="28"/>
      <c r="H5" s="28"/>
      <c r="I5" s="28"/>
      <c r="J5" s="28"/>
      <c r="K5" s="28"/>
    </row>
    <row r="6" spans="1:12" ht="19.2" x14ac:dyDescent="0.25">
      <c r="A6" s="29"/>
      <c r="K6" s="30"/>
      <c r="L6" s="31"/>
    </row>
    <row r="7" spans="1:12" ht="19.2" x14ac:dyDescent="0.25">
      <c r="A7" s="32"/>
      <c r="B7" s="741"/>
      <c r="C7" s="742"/>
      <c r="D7" s="31"/>
      <c r="E7" s="30"/>
      <c r="F7" s="33"/>
      <c r="G7" s="30"/>
      <c r="H7" s="30"/>
      <c r="I7" s="30"/>
      <c r="J7" s="34"/>
      <c r="K7" s="34"/>
      <c r="L7" s="35"/>
    </row>
    <row r="8" spans="1:12" x14ac:dyDescent="0.2">
      <c r="A8" s="36"/>
      <c r="B8" s="743"/>
      <c r="C8" s="744"/>
      <c r="D8" s="35"/>
      <c r="F8" s="37"/>
      <c r="J8" s="38"/>
      <c r="K8" s="38"/>
      <c r="L8" s="35"/>
    </row>
    <row r="9" spans="1:12" x14ac:dyDescent="0.2">
      <c r="A9" s="36"/>
      <c r="B9" s="743"/>
      <c r="C9" s="744"/>
      <c r="D9" s="35"/>
      <c r="F9" s="37"/>
      <c r="G9" s="37"/>
      <c r="H9" s="37"/>
      <c r="J9" s="38"/>
      <c r="K9" s="38"/>
      <c r="L9" s="35"/>
    </row>
    <row r="10" spans="1:12" ht="18" customHeight="1" x14ac:dyDescent="0.2">
      <c r="A10" s="39"/>
      <c r="B10" s="743"/>
      <c r="C10" s="744"/>
      <c r="D10" s="35"/>
      <c r="F10" s="37"/>
      <c r="G10" s="37"/>
      <c r="H10" s="37"/>
      <c r="J10" s="38"/>
      <c r="K10" s="38"/>
      <c r="L10" s="35"/>
    </row>
    <row r="11" spans="1:12" ht="18" customHeight="1" x14ac:dyDescent="0.2">
      <c r="A11" s="39"/>
      <c r="B11" s="40"/>
      <c r="C11" s="41"/>
      <c r="D11" s="35"/>
      <c r="J11" s="38"/>
      <c r="K11" s="38"/>
      <c r="L11" s="35"/>
    </row>
    <row r="12" spans="1:12" ht="18" customHeight="1" x14ac:dyDescent="0.2">
      <c r="A12" s="39"/>
      <c r="B12" s="40"/>
      <c r="C12" s="41"/>
      <c r="D12" s="35"/>
      <c r="I12" s="42"/>
      <c r="J12" s="36"/>
      <c r="L12" s="35"/>
    </row>
    <row r="13" spans="1:12" ht="18" customHeight="1" x14ac:dyDescent="0.2">
      <c r="A13" s="36"/>
      <c r="B13" s="36"/>
      <c r="D13" s="35"/>
      <c r="L13" s="35"/>
    </row>
    <row r="14" spans="1:12" ht="18" customHeight="1" x14ac:dyDescent="0.2">
      <c r="A14" s="36"/>
      <c r="B14" s="36"/>
      <c r="D14" s="35"/>
      <c r="L14" s="35"/>
    </row>
    <row r="15" spans="1:12" ht="18" customHeight="1" x14ac:dyDescent="0.2">
      <c r="A15" s="36"/>
      <c r="B15" s="36"/>
      <c r="L15" s="35"/>
    </row>
    <row r="16" spans="1:12" ht="18" customHeight="1" x14ac:dyDescent="0.2">
      <c r="A16" s="36"/>
      <c r="B16" s="36"/>
      <c r="L16" s="35"/>
    </row>
    <row r="17" spans="1:12" ht="18" customHeight="1" thickBot="1" x14ac:dyDescent="0.25">
      <c r="A17" s="36"/>
      <c r="B17" s="43"/>
      <c r="K17" s="42"/>
      <c r="L17" s="35"/>
    </row>
    <row r="18" spans="1:12" ht="18" customHeight="1" thickTop="1" x14ac:dyDescent="0.2">
      <c r="A18" s="36"/>
      <c r="B18" s="36"/>
      <c r="D18" s="35"/>
      <c r="E18" s="44"/>
      <c r="L18" s="35"/>
    </row>
    <row r="19" spans="1:12" ht="18" customHeight="1" x14ac:dyDescent="0.2">
      <c r="A19" s="36"/>
      <c r="B19" s="36"/>
      <c r="D19" s="35"/>
      <c r="E19" s="45"/>
      <c r="F19" s="42"/>
      <c r="L19" s="35"/>
    </row>
    <row r="20" spans="1:12" ht="18" customHeight="1" x14ac:dyDescent="0.2">
      <c r="A20" s="36"/>
      <c r="B20" s="36"/>
      <c r="D20" s="35"/>
      <c r="I20" s="35"/>
      <c r="L20" s="35"/>
    </row>
    <row r="21" spans="1:12" ht="18" customHeight="1" x14ac:dyDescent="0.2">
      <c r="A21" s="36"/>
      <c r="B21" s="36"/>
      <c r="D21" s="35"/>
      <c r="J21" s="36"/>
      <c r="L21" s="35"/>
    </row>
    <row r="22" spans="1:12" ht="18" customHeight="1" x14ac:dyDescent="0.2">
      <c r="A22" s="36"/>
      <c r="B22" s="36"/>
      <c r="D22" s="35"/>
      <c r="E22" s="46"/>
      <c r="J22" s="36"/>
      <c r="K22" s="42" t="s">
        <v>27</v>
      </c>
      <c r="L22" s="35"/>
    </row>
    <row r="23" spans="1:12" ht="18" customHeight="1" x14ac:dyDescent="0.2">
      <c r="A23" s="36"/>
      <c r="B23" s="36"/>
      <c r="D23" s="35"/>
      <c r="J23" s="36"/>
      <c r="K23" s="42"/>
      <c r="L23" s="35"/>
    </row>
    <row r="24" spans="1:12" ht="18" customHeight="1" x14ac:dyDescent="0.2">
      <c r="A24" s="36"/>
      <c r="B24" s="36"/>
      <c r="D24" s="35"/>
      <c r="J24" s="36"/>
      <c r="K24" s="42" t="s">
        <v>28</v>
      </c>
      <c r="L24" s="35"/>
    </row>
    <row r="25" spans="1:12" ht="18" customHeight="1" x14ac:dyDescent="0.2">
      <c r="A25" s="36"/>
      <c r="B25" s="47"/>
      <c r="C25" s="28"/>
      <c r="D25" s="48"/>
      <c r="E25" s="28"/>
      <c r="F25" s="48"/>
      <c r="G25" s="745" t="s">
        <v>29</v>
      </c>
      <c r="H25" s="745"/>
      <c r="I25" s="745"/>
      <c r="J25" s="36"/>
      <c r="L25" s="35"/>
    </row>
    <row r="26" spans="1:12" ht="18" customHeight="1" x14ac:dyDescent="0.2">
      <c r="A26" s="47"/>
      <c r="B26" s="28"/>
      <c r="C26" s="28"/>
      <c r="D26" s="28"/>
      <c r="E26" s="28"/>
      <c r="F26" s="28"/>
      <c r="G26" s="28"/>
      <c r="H26" s="28"/>
      <c r="I26" s="28"/>
      <c r="J26" s="28"/>
      <c r="K26" s="28"/>
      <c r="L26" s="48"/>
    </row>
    <row r="27" spans="1:12" ht="18" customHeight="1" x14ac:dyDescent="0.2">
      <c r="A27" s="27" t="s">
        <v>30</v>
      </c>
    </row>
    <row r="28" spans="1:12" ht="18" customHeight="1" x14ac:dyDescent="0.2">
      <c r="A28" s="27" t="s">
        <v>39</v>
      </c>
    </row>
    <row r="29" spans="1:12" ht="18" customHeight="1" x14ac:dyDescent="0.2">
      <c r="A29" s="27" t="s">
        <v>40</v>
      </c>
    </row>
    <row r="30" spans="1:12" ht="18" customHeight="1" x14ac:dyDescent="0.2">
      <c r="A30" s="27" t="s">
        <v>41</v>
      </c>
    </row>
    <row r="31" spans="1:12" ht="18" customHeight="1" x14ac:dyDescent="0.2">
      <c r="A31" s="27" t="s">
        <v>42</v>
      </c>
      <c r="J31" s="49"/>
    </row>
    <row r="32" spans="1:12" ht="18" customHeight="1" x14ac:dyDescent="0.2"/>
    <row r="33" spans="1:1" ht="18" customHeight="1" x14ac:dyDescent="0.2"/>
    <row r="34" spans="1:1" ht="18" customHeight="1" x14ac:dyDescent="0.2"/>
    <row r="35" spans="1:1" ht="18" customHeight="1" x14ac:dyDescent="0.2"/>
    <row r="36" spans="1:1" ht="18" customHeight="1" x14ac:dyDescent="0.2"/>
    <row r="37" spans="1:1" ht="18" customHeight="1" x14ac:dyDescent="0.2"/>
    <row r="38" spans="1:1" ht="18" customHeight="1" x14ac:dyDescent="0.2"/>
    <row r="39" spans="1:1" ht="18" customHeight="1" x14ac:dyDescent="0.2"/>
    <row r="40" spans="1:1" ht="18" customHeight="1" x14ac:dyDescent="0.2"/>
    <row r="41" spans="1:1" ht="18" customHeight="1" x14ac:dyDescent="0.2">
      <c r="A41" s="49"/>
    </row>
    <row r="42" spans="1:1" ht="18" customHeight="1" x14ac:dyDescent="0.2">
      <c r="A42" s="49"/>
    </row>
    <row r="43" spans="1:1" ht="18" customHeight="1" x14ac:dyDescent="0.2">
      <c r="A43" s="49"/>
    </row>
    <row r="44" spans="1:1" ht="18" customHeight="1" x14ac:dyDescent="0.2">
      <c r="A44" s="49"/>
    </row>
    <row r="45" spans="1:1" ht="18" customHeight="1" x14ac:dyDescent="0.2"/>
    <row r="46" spans="1:1" ht="18" customHeight="1" x14ac:dyDescent="0.2"/>
    <row r="47" spans="1:1" ht="18" customHeight="1" x14ac:dyDescent="0.2"/>
    <row r="48" spans="1: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sheetData>
  <mergeCells count="5">
    <mergeCell ref="B7:C8"/>
    <mergeCell ref="G25:I25"/>
    <mergeCell ref="B9:C10"/>
    <mergeCell ref="B4:C4"/>
    <mergeCell ref="D4:G4"/>
  </mergeCells>
  <phoneticPr fontId="14"/>
  <pageMargins left="0.78740157480314965" right="0.78740157480314965" top="0.78740157480314965" bottom="0.78740157480314965" header="0.51181102362204722" footer="0.51181102362204722"/>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8"/>
  <sheetViews>
    <sheetView zoomScaleNormal="100" workbookViewId="0">
      <selection activeCell="O5" sqref="O5"/>
    </sheetView>
  </sheetViews>
  <sheetFormatPr defaultRowHeight="13.2" x14ac:dyDescent="0.2"/>
  <cols>
    <col min="1" max="1" width="4.33203125" bestFit="1" customWidth="1"/>
  </cols>
  <sheetData>
    <row r="1" spans="1:16" ht="18" customHeight="1" x14ac:dyDescent="0.2">
      <c r="A1" t="s">
        <v>379</v>
      </c>
    </row>
    <row r="2" spans="1:16" ht="18" customHeight="1" x14ac:dyDescent="0.2"/>
    <row r="3" spans="1:16" ht="18" customHeight="1" x14ac:dyDescent="0.2">
      <c r="B3" s="26" t="s">
        <v>31</v>
      </c>
      <c r="C3" s="751"/>
      <c r="D3" s="751"/>
      <c r="E3" s="751"/>
      <c r="F3" s="751"/>
      <c r="G3" s="751"/>
      <c r="H3" s="751"/>
    </row>
    <row r="4" spans="1:16" ht="18" customHeight="1" x14ac:dyDescent="0.2"/>
    <row r="5" spans="1:16" ht="18" customHeight="1" x14ac:dyDescent="0.2">
      <c r="B5" s="159" t="s">
        <v>380</v>
      </c>
      <c r="C5" s="158"/>
      <c r="D5" s="158"/>
      <c r="E5" s="4"/>
      <c r="F5" s="3"/>
      <c r="G5" s="4" t="s">
        <v>381</v>
      </c>
      <c r="H5" s="158"/>
      <c r="I5" s="158"/>
      <c r="J5" s="158"/>
      <c r="K5" s="3"/>
      <c r="L5" s="4" t="s">
        <v>383</v>
      </c>
      <c r="M5" s="4"/>
      <c r="N5" s="4"/>
      <c r="O5" s="4"/>
      <c r="P5" s="3"/>
    </row>
    <row r="6" spans="1:16" ht="18" customHeight="1" x14ac:dyDescent="0.2">
      <c r="B6" s="155"/>
      <c r="F6" s="156"/>
      <c r="K6" s="156"/>
      <c r="P6" s="156"/>
    </row>
    <row r="7" spans="1:16" ht="18" customHeight="1" x14ac:dyDescent="0.2">
      <c r="B7" s="155"/>
      <c r="F7" s="156"/>
      <c r="K7" s="156"/>
      <c r="P7" s="156"/>
    </row>
    <row r="8" spans="1:16" ht="18" customHeight="1" x14ac:dyDescent="0.2">
      <c r="B8" s="155"/>
      <c r="F8" s="156"/>
      <c r="K8" s="156"/>
      <c r="P8" s="156"/>
    </row>
    <row r="9" spans="1:16" ht="18" customHeight="1" x14ac:dyDescent="0.2">
      <c r="B9" s="155"/>
      <c r="F9" s="156"/>
      <c r="K9" s="156"/>
      <c r="P9" s="156"/>
    </row>
    <row r="10" spans="1:16" ht="18" customHeight="1" x14ac:dyDescent="0.2">
      <c r="B10" s="155"/>
      <c r="F10" s="156"/>
      <c r="K10" s="156"/>
      <c r="P10" s="156"/>
    </row>
    <row r="11" spans="1:16" ht="18" customHeight="1" x14ac:dyDescent="0.2">
      <c r="B11" s="155"/>
      <c r="F11" s="156"/>
      <c r="K11" s="156"/>
      <c r="P11" s="156"/>
    </row>
    <row r="12" spans="1:16" ht="18" customHeight="1" x14ac:dyDescent="0.2">
      <c r="B12" s="155"/>
      <c r="F12" s="156"/>
      <c r="K12" s="156"/>
      <c r="P12" s="156"/>
    </row>
    <row r="13" spans="1:16" ht="18" customHeight="1" x14ac:dyDescent="0.2">
      <c r="B13" s="155"/>
      <c r="F13" s="156"/>
      <c r="K13" s="156"/>
      <c r="P13" s="156"/>
    </row>
    <row r="14" spans="1:16" ht="18" customHeight="1" x14ac:dyDescent="0.2">
      <c r="B14" s="155"/>
      <c r="F14" s="156"/>
      <c r="K14" s="156"/>
      <c r="P14" s="156"/>
    </row>
    <row r="15" spans="1:16" ht="18" customHeight="1" x14ac:dyDescent="0.2">
      <c r="B15" s="155"/>
      <c r="F15" s="156"/>
      <c r="K15" s="156"/>
      <c r="P15" s="156"/>
    </row>
    <row r="16" spans="1:16" ht="18" customHeight="1" x14ac:dyDescent="0.2">
      <c r="B16" s="155"/>
      <c r="F16" s="156"/>
      <c r="K16" s="156"/>
      <c r="P16" s="156"/>
    </row>
    <row r="17" spans="2:16" ht="18" customHeight="1" x14ac:dyDescent="0.2">
      <c r="B17" s="157"/>
      <c r="C17" s="1"/>
      <c r="D17" s="1"/>
      <c r="E17" s="1"/>
      <c r="F17" s="2"/>
      <c r="G17" s="1"/>
      <c r="H17" s="1"/>
      <c r="I17" s="1"/>
      <c r="J17" s="1"/>
      <c r="K17" s="2"/>
      <c r="L17" s="1"/>
      <c r="M17" s="1"/>
      <c r="N17" s="1"/>
      <c r="O17" s="1"/>
      <c r="P17" s="2"/>
    </row>
    <row r="18" spans="2:16" ht="18" customHeight="1" x14ac:dyDescent="0.2">
      <c r="B18" s="8" t="s">
        <v>382</v>
      </c>
      <c r="C18" s="4"/>
      <c r="D18" s="4"/>
      <c r="E18" s="4"/>
      <c r="F18" s="3"/>
      <c r="G18" s="4" t="s">
        <v>384</v>
      </c>
      <c r="H18" s="4"/>
      <c r="I18" s="4"/>
      <c r="J18" s="4"/>
      <c r="K18" s="3"/>
      <c r="L18" s="4" t="s">
        <v>385</v>
      </c>
      <c r="M18" s="4"/>
      <c r="N18" s="4"/>
      <c r="O18" s="4"/>
      <c r="P18" s="3"/>
    </row>
    <row r="19" spans="2:16" ht="18" customHeight="1" x14ac:dyDescent="0.2">
      <c r="B19" s="155"/>
      <c r="F19" s="156"/>
      <c r="K19" s="156"/>
      <c r="P19" s="156"/>
    </row>
    <row r="20" spans="2:16" ht="18" customHeight="1" x14ac:dyDescent="0.2">
      <c r="B20" s="155"/>
      <c r="F20" s="156"/>
      <c r="K20" s="156"/>
      <c r="P20" s="156"/>
    </row>
    <row r="21" spans="2:16" ht="18" customHeight="1" x14ac:dyDescent="0.2">
      <c r="B21" s="155"/>
      <c r="F21" s="156"/>
      <c r="K21" s="156"/>
      <c r="P21" s="156"/>
    </row>
    <row r="22" spans="2:16" ht="18" customHeight="1" x14ac:dyDescent="0.2">
      <c r="B22" s="155"/>
      <c r="F22" s="156"/>
      <c r="K22" s="156"/>
      <c r="P22" s="156"/>
    </row>
    <row r="23" spans="2:16" ht="18" customHeight="1" x14ac:dyDescent="0.2">
      <c r="B23" s="155"/>
      <c r="F23" s="156"/>
      <c r="K23" s="156"/>
      <c r="P23" s="156"/>
    </row>
    <row r="24" spans="2:16" ht="18" customHeight="1" x14ac:dyDescent="0.2">
      <c r="B24" s="155"/>
      <c r="F24" s="156"/>
      <c r="K24" s="156"/>
      <c r="P24" s="156"/>
    </row>
    <row r="25" spans="2:16" ht="18" customHeight="1" x14ac:dyDescent="0.2">
      <c r="B25" s="155"/>
      <c r="F25" s="156"/>
      <c r="K25" s="156"/>
      <c r="P25" s="156"/>
    </row>
    <row r="26" spans="2:16" ht="18" customHeight="1" x14ac:dyDescent="0.2">
      <c r="B26" s="155"/>
      <c r="F26" s="156"/>
      <c r="K26" s="156"/>
      <c r="P26" s="156"/>
    </row>
    <row r="27" spans="2:16" ht="18" customHeight="1" x14ac:dyDescent="0.2">
      <c r="B27" s="155"/>
      <c r="F27" s="156"/>
      <c r="K27" s="156"/>
      <c r="P27" s="156"/>
    </row>
    <row r="28" spans="2:16" ht="18" customHeight="1" x14ac:dyDescent="0.2">
      <c r="B28" s="155"/>
      <c r="F28" s="156"/>
      <c r="K28" s="156"/>
      <c r="P28" s="156"/>
    </row>
    <row r="29" spans="2:16" ht="18" customHeight="1" x14ac:dyDescent="0.2">
      <c r="B29" s="155"/>
      <c r="F29" s="156"/>
      <c r="K29" s="156"/>
      <c r="P29" s="156"/>
    </row>
    <row r="30" spans="2:16" ht="18" customHeight="1" x14ac:dyDescent="0.2">
      <c r="B30" s="157"/>
      <c r="C30" s="1"/>
      <c r="D30" s="1"/>
      <c r="E30" s="1"/>
      <c r="F30" s="2"/>
      <c r="G30" s="1"/>
      <c r="H30" s="1"/>
      <c r="I30" s="1"/>
      <c r="J30" s="1"/>
      <c r="K30" s="2"/>
      <c r="L30" s="1"/>
      <c r="M30" s="1"/>
      <c r="N30" s="1"/>
      <c r="O30" s="1"/>
      <c r="P30" s="2"/>
    </row>
    <row r="31" spans="2:16" ht="18" customHeight="1" x14ac:dyDescent="0.2">
      <c r="L31" t="s">
        <v>386</v>
      </c>
    </row>
    <row r="32" spans="2:1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sheetData>
  <mergeCells count="1">
    <mergeCell ref="C3:H3"/>
  </mergeCells>
  <phoneticPr fontId="14"/>
  <pageMargins left="0.39370078740157483" right="0.39370078740157483" top="0.47" bottom="0.39370078740157483" header="0.39"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8"/>
  <sheetViews>
    <sheetView view="pageBreakPreview" zoomScale="80" zoomScaleNormal="100" zoomScaleSheetLayoutView="80" workbookViewId="0">
      <selection activeCell="I12" sqref="I12"/>
    </sheetView>
  </sheetViews>
  <sheetFormatPr defaultColWidth="8.77734375" defaultRowHeight="12" x14ac:dyDescent="0.2"/>
  <cols>
    <col min="1" max="1" width="30.77734375" style="81" customWidth="1"/>
    <col min="2" max="2" width="70.77734375" style="81" customWidth="1"/>
    <col min="3" max="3" width="3" style="81" customWidth="1"/>
    <col min="4" max="16384" width="8.77734375" style="81"/>
  </cols>
  <sheetData>
    <row r="1" spans="1:2" ht="16.95" customHeight="1" x14ac:dyDescent="0.2">
      <c r="A1" s="80" t="s">
        <v>76</v>
      </c>
    </row>
    <row r="2" spans="1:2" ht="32.4" customHeight="1" thickBot="1" x14ac:dyDescent="0.25">
      <c r="A2" s="758" t="s">
        <v>290</v>
      </c>
      <c r="B2" s="758"/>
    </row>
    <row r="3" spans="1:2" s="84" customFormat="1" ht="24.9" customHeight="1" x14ac:dyDescent="0.2">
      <c r="A3" s="82" t="s">
        <v>291</v>
      </c>
      <c r="B3" s="83"/>
    </row>
    <row r="4" spans="1:2" s="84" customFormat="1" ht="24.9" customHeight="1" thickBot="1" x14ac:dyDescent="0.25">
      <c r="A4" s="85" t="s">
        <v>292</v>
      </c>
      <c r="B4" s="86"/>
    </row>
    <row r="5" spans="1:2" s="84" customFormat="1" ht="20.100000000000001" customHeight="1" thickBot="1" x14ac:dyDescent="0.25">
      <c r="A5" s="87"/>
      <c r="B5" s="87"/>
    </row>
    <row r="6" spans="1:2" s="84" customFormat="1" ht="33.75" customHeight="1" x14ac:dyDescent="0.2">
      <c r="A6" s="759" t="s">
        <v>293</v>
      </c>
      <c r="B6" s="760"/>
    </row>
    <row r="7" spans="1:2" s="84" customFormat="1" ht="24.9" customHeight="1" x14ac:dyDescent="0.2">
      <c r="A7" s="761" t="s">
        <v>294</v>
      </c>
      <c r="B7" s="762"/>
    </row>
    <row r="8" spans="1:2" s="84" customFormat="1" ht="99.9" customHeight="1" x14ac:dyDescent="0.2">
      <c r="A8" s="763"/>
      <c r="B8" s="764"/>
    </row>
    <row r="9" spans="1:2" s="84" customFormat="1" ht="24.9" customHeight="1" x14ac:dyDescent="0.2">
      <c r="A9" s="752" t="s">
        <v>295</v>
      </c>
      <c r="B9" s="753"/>
    </row>
    <row r="10" spans="1:2" s="84" customFormat="1" ht="99.9" customHeight="1" x14ac:dyDescent="0.2">
      <c r="A10" s="754"/>
      <c r="B10" s="755"/>
    </row>
    <row r="11" spans="1:2" s="84" customFormat="1" ht="24.9" customHeight="1" x14ac:dyDescent="0.2">
      <c r="A11" s="752" t="s">
        <v>296</v>
      </c>
      <c r="B11" s="753"/>
    </row>
    <row r="12" spans="1:2" s="84" customFormat="1" ht="99.9" customHeight="1" x14ac:dyDescent="0.2">
      <c r="A12" s="754"/>
      <c r="B12" s="755"/>
    </row>
    <row r="13" spans="1:2" s="84" customFormat="1" ht="24.9" customHeight="1" x14ac:dyDescent="0.2">
      <c r="A13" s="752" t="s">
        <v>297</v>
      </c>
      <c r="B13" s="753"/>
    </row>
    <row r="14" spans="1:2" s="84" customFormat="1" ht="99.9" customHeight="1" thickBot="1" x14ac:dyDescent="0.25">
      <c r="A14" s="756"/>
      <c r="B14" s="757"/>
    </row>
    <row r="15" spans="1:2" s="84" customFormat="1" ht="13.2" x14ac:dyDescent="0.2">
      <c r="A15" s="88"/>
      <c r="B15" s="88"/>
    </row>
    <row r="16" spans="1:2" ht="16.95" customHeight="1" x14ac:dyDescent="0.2">
      <c r="A16" s="80" t="s">
        <v>298</v>
      </c>
    </row>
    <row r="18" spans="2:2" ht="13.2" x14ac:dyDescent="0.2">
      <c r="B18" s="79" t="s">
        <v>106</v>
      </c>
    </row>
  </sheetData>
  <mergeCells count="10">
    <mergeCell ref="A11:B11"/>
    <mergeCell ref="A12:B12"/>
    <mergeCell ref="A13:B13"/>
    <mergeCell ref="A14:B14"/>
    <mergeCell ref="A2:B2"/>
    <mergeCell ref="A6:B6"/>
    <mergeCell ref="A7:B7"/>
    <mergeCell ref="A8:B8"/>
    <mergeCell ref="A9:B9"/>
    <mergeCell ref="A10:B10"/>
  </mergeCells>
  <phoneticPr fontId="14"/>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提出書類一覧</vt:lpstr>
      <vt:lpstr>付表第一号（七）（通所リハビリ）</vt:lpstr>
      <vt:lpstr>参考様式１（通所リハ）</vt:lpstr>
      <vt:lpstr>シフト記号表（勤務時間帯）</vt:lpstr>
      <vt:lpstr>記入方法</vt:lpstr>
      <vt:lpstr>プルダウン・リスト</vt:lpstr>
      <vt:lpstr>平面図（例）</vt:lpstr>
      <vt:lpstr>写真（添付例）</vt:lpstr>
      <vt:lpstr>参考様式３（苦情処理）</vt:lpstr>
      <vt:lpstr>苦情処理 (例)</vt:lpstr>
      <vt:lpstr>雇用契約、就業規則に関するチェックリスト</vt:lpstr>
      <vt:lpstr>'シフト記号表（勤務時間帯）'!【記載例】シフト記号</vt:lpstr>
      <vt:lpstr>記入方法!Print_Area</vt:lpstr>
      <vt:lpstr>'雇用契約、就業規則に関するチェックリスト'!Print_Area</vt:lpstr>
      <vt:lpstr>'参考様式１（通所リハ）'!Print_Area</vt:lpstr>
      <vt:lpstr>'参考様式３（苦情処理）'!Print_Area</vt:lpstr>
      <vt:lpstr>'写真（添付例）'!Print_Area</vt:lpstr>
      <vt:lpstr>'付表第一号（七）（通所リハビリ）'!Print_Area</vt:lpstr>
      <vt:lpstr>'参考様式１（通所リハ）'!Print_Titles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徳網　良太</dc:creator>
  <cp:lastModifiedBy>小口　歩香</cp:lastModifiedBy>
  <cp:lastPrinted>2020-06-10T02:33:16Z</cp:lastPrinted>
  <dcterms:created xsi:type="dcterms:W3CDTF">1999-04-04T12:15:46Z</dcterms:created>
  <dcterms:modified xsi:type="dcterms:W3CDTF">2025-08-06T06:58:27Z</dcterms:modified>
</cp:coreProperties>
</file>